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WashingtonPCAM/Shared Documents/2023 Washington PCAM/Direct/Painter Testimony &amp; Exhibits/"/>
    </mc:Choice>
  </mc:AlternateContent>
  <xr:revisionPtr revIDLastSave="26" documentId="13_ncr:1_{0786080B-6B56-4C03-891D-90A8DFD3148B}" xr6:coauthVersionLast="47" xr6:coauthVersionMax="47" xr10:uidLastSave="{9C0852F9-A17C-430E-9A54-5BF76AC93E9B}"/>
  <bookViews>
    <workbookView xWindow="-120" yWindow="-120" windowWidth="29040" windowHeight="15840" tabRatio="877" activeTab="2" xr2:uid="{00000000-000D-0000-FFFF-FFFF00000000}"/>
  </bookViews>
  <sheets>
    <sheet name="Workpaper Index" sheetId="17" r:id="rId1"/>
    <sheet name="Summary" sheetId="22" r:id="rId2"/>
    <sheet name="Exhibit JP-2 PCAM Calculation" sheetId="1" r:id="rId3"/>
    <sheet name="(3.1) Adj Actual WIJAM NPC" sheetId="10" r:id="rId4"/>
    <sheet name="(3.2) Adjustments" sheetId="15" r:id="rId5"/>
    <sheet name="(3.3) Actual WIJAM NPC" sheetId="13" r:id="rId6"/>
    <sheet name="(4.1) WIJAM Allocated Base NPC" sheetId="18" r:id="rId7"/>
    <sheet name="(4.2) WIJAM Base NPC UE-210402" sheetId="25" r:id="rId8"/>
    <sheet name="(7.1) WA Sales" sheetId="6" r:id="rId9"/>
  </sheets>
  <definedNames>
    <definedName name="__________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8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8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8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8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8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8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8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8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7" hidden="1">#REF!</definedName>
    <definedName name="__123Graph_A" localSheetId="8" hidden="1">#REF!</definedName>
    <definedName name="__123Graph_A" hidden="1">#REF!</definedName>
    <definedName name="__123Graph_B" localSheetId="7" hidden="1">#REF!</definedName>
    <definedName name="__123Graph_B" localSheetId="8" hidden="1">#REF!</definedName>
    <definedName name="__123Graph_B" hidden="1">#REF!</definedName>
    <definedName name="__123Graph_D" localSheetId="7" hidden="1">#REF!</definedName>
    <definedName name="__123Graph_D" localSheetId="8" hidden="1">#REF!</definedName>
    <definedName name="__123Graph_D" hidden="1">#REF!</definedName>
    <definedName name="__123Graph_E" localSheetId="8" hidden="1">#REF!</definedName>
    <definedName name="__123Graph_E" hidden="1">#REF!</definedName>
    <definedName name="__123Graph_F" localSheetId="8" hidden="1">#REF!</definedName>
    <definedName name="__123Graph_F" hidden="1">#REF!</definedName>
    <definedName name="__j1" localSheetId="8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8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8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8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8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8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8" hidden="1">#REF!</definedName>
    <definedName name="_xlnm._FilterDatabase" hidden="1">#REF!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7" hidden="1">#REF!</definedName>
    <definedName name="_Key1" localSheetId="8" hidden="1">#REF!</definedName>
    <definedName name="_Key1" hidden="1">#REF!</definedName>
    <definedName name="_Key2" localSheetId="7" hidden="1">#REF!</definedName>
    <definedName name="_Key2" localSheetId="8" hidden="1">#REF!</definedName>
    <definedName name="_Key2" hidden="1">#REF!</definedName>
    <definedName name="_Mar13">#REF!</definedName>
    <definedName name="_OM1" localSheetId="8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7" hidden="1">#REF!</definedName>
    <definedName name="_Sort" localSheetId="8" hidden="1">#REF!</definedName>
    <definedName name="_Sort" hidden="1">#REF!</definedName>
    <definedName name="_x1" localSheetId="7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7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7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7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7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7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cct108D_S">#REF!</definedName>
    <definedName name="Acct108D00S">#REF!</definedName>
    <definedName name="Acct108DSS">#REF!</definedName>
    <definedName name="Acct228.42TROJD">#REF!</definedName>
    <definedName name="ACCT2281">#REF!</definedName>
    <definedName name="Acct2282">#REF!</definedName>
    <definedName name="Acct2283">#REF!</definedName>
    <definedName name="Acct2283S">#REF!</definedName>
    <definedName name="Acct22842">#REF!</definedName>
    <definedName name="Acct228SO">#REF!</definedName>
    <definedName name="ACCT25398">#REF!</definedName>
    <definedName name="Acct25399">#REF!</definedName>
    <definedName name="Acct254">#REF!</definedName>
    <definedName name="Acct282DITBAL">#REF!</definedName>
    <definedName name="Acct350">#REF!</definedName>
    <definedName name="Acct352">#REF!</definedName>
    <definedName name="Acct353">#REF!</definedName>
    <definedName name="Acct354">#REF!</definedName>
    <definedName name="Acct355">#REF!</definedName>
    <definedName name="Acct356">#REF!</definedName>
    <definedName name="Acct357">#REF!</definedName>
    <definedName name="Acct358">#REF!</definedName>
    <definedName name="Acct359">#REF!</definedName>
    <definedName name="Acct360">#REF!</definedName>
    <definedName name="Acct361">#REF!</definedName>
    <definedName name="Acct362">#REF!</definedName>
    <definedName name="Acct364">#REF!</definedName>
    <definedName name="Acct365">#REF!</definedName>
    <definedName name="Acct366">#REF!</definedName>
    <definedName name="Acct367">#REF!</definedName>
    <definedName name="Acct368">#REF!</definedName>
    <definedName name="Acct369">#REF!</definedName>
    <definedName name="Acct370">#REF!</definedName>
    <definedName name="Acct371">#REF!</definedName>
    <definedName name="Acct372">#REF!</definedName>
    <definedName name="Acct372A">#REF!</definedName>
    <definedName name="Acct372DP">#REF!</definedName>
    <definedName name="Acct372DS">#REF!</definedName>
    <definedName name="Acct373">#REF!</definedName>
    <definedName name="Acct444S">#REF!</definedName>
    <definedName name="Acct448S">#REF!</definedName>
    <definedName name="Acct450S">#REF!</definedName>
    <definedName name="Acct451S">#REF!</definedName>
    <definedName name="Acct454S">#REF!</definedName>
    <definedName name="Acct456S">#REF!</definedName>
    <definedName name="Acct580">#REF!</definedName>
    <definedName name="Acct581">#REF!</definedName>
    <definedName name="Acct582">#REF!</definedName>
    <definedName name="Acct583">#REF!</definedName>
    <definedName name="Acct584">#REF!</definedName>
    <definedName name="Acct585">#REF!</definedName>
    <definedName name="Acct586">#REF!</definedName>
    <definedName name="Acct587">#REF!</definedName>
    <definedName name="Acct588">#REF!</definedName>
    <definedName name="Acct589">#REF!</definedName>
    <definedName name="Acct590">#REF!</definedName>
    <definedName name="Acct591">#REF!</definedName>
    <definedName name="Acct592">#REF!</definedName>
    <definedName name="Acct593">#REF!</definedName>
    <definedName name="Acct594">#REF!</definedName>
    <definedName name="Acct595">#REF!</definedName>
    <definedName name="Acct596">#REF!</definedName>
    <definedName name="Acct597">#REF!</definedName>
    <definedName name="Acct598">#REF!</definedName>
    <definedName name="Acct928RE">#REF!</definedName>
    <definedName name="AcctAGA">#REF!</definedName>
    <definedName name="AcctTS0">#REF!</definedName>
    <definedName name="ActualROR">#REF!</definedName>
    <definedName name="Adjs2avg">#REF!:#REF!</definedName>
    <definedName name="AdjustInput">#REF!</definedName>
    <definedName name="Adjustment">#REF!</definedName>
    <definedName name="AdjustSwitch">#REF!</definedName>
    <definedName name="anscount" hidden="1">1</definedName>
    <definedName name="asa" localSheetId="8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#REF!</definedName>
    <definedName name="AverageFuelCost" localSheetId="7">#REF!</definedName>
    <definedName name="AverageFuelCost">#REF!</definedName>
    <definedName name="AverageInput">#REF!</definedName>
    <definedName name="B1_Print">#REF!</definedName>
    <definedName name="B2_Print">#REF!</definedName>
    <definedName name="B3_Print">#REF!</definedName>
    <definedName name="Bottom">#REF!</definedName>
    <definedName name="Burn" localSheetId="7">#REF!</definedName>
    <definedName name="Burn">#REF!</definedName>
    <definedName name="calcoutput">#REF!</definedName>
    <definedName name="Camas" localSheetId="8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#REF!</definedName>
    <definedName name="CCG_Hier">OFFSET(#REF!,0,0,COUNTA(#REF!),COUNTA(#REF!))</definedName>
    <definedName name="cgf" localSheetId="7" hidden="1">{"PRINT",#N/A,TRUE,"APPA";"PRINT",#N/A,TRUE,"APS";"PRINT",#N/A,TRUE,"BHPL";"PRINT",#N/A,TRUE,"BHPL2";"PRINT",#N/A,TRUE,"CDWR";"PRINT",#N/A,TRUE,"EWEB";"PRINT",#N/A,TRUE,"LADWP";"PRINT",#N/A,TRUE,"NEVBASE"}</definedName>
    <definedName name="cgf" localSheetId="8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#REF!</definedName>
    <definedName name="Checksumend">#REF!</definedName>
    <definedName name="Classification">#REF!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8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#REF!</definedName>
    <definedName name="CONTRACTDATA">#REF!</definedName>
    <definedName name="contractsymbol">#REF!</definedName>
    <definedName name="ContractTypeDol" localSheetId="7">#REF!</definedName>
    <definedName name="ContractTypeDol">#REF!</definedName>
    <definedName name="ContractTypeMWh" localSheetId="7">#REF!</definedName>
    <definedName name="ContractTypeMWh">#REF!</definedName>
    <definedName name="COSFacVal">#REF!</definedName>
    <definedName name="Cost">#REF!</definedName>
    <definedName name="DATA5">#REF!</definedName>
    <definedName name="DATA6">#REF!</definedName>
    <definedName name="_xlnm.Database">#REF!</definedName>
    <definedName name="DataCheck">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#REF!</definedName>
    <definedName name="Debt">#REF!</definedName>
    <definedName name="DebtCost">#REF!</definedName>
    <definedName name="Demand">#REF!</definedName>
    <definedName name="Demand2">#REF!</definedName>
    <definedName name="Dis">#REF!</definedName>
    <definedName name="DisFac">#REF!</definedName>
    <definedName name="DispatchSum">"GRID Thermal Generation!R2C1:R4C2"</definedName>
    <definedName name="Dollars_Wheeling">#REF!</definedName>
    <definedName name="DUDE" localSheetId="7" hidden="1">#REF!</definedName>
    <definedName name="DUDE" localSheetId="8" hidden="1">#REF!</definedName>
    <definedName name="DUDE" hidden="1">#REF!</definedName>
    <definedName name="ECDQF_Exp">#REF!</definedName>
    <definedName name="ECDQF_MWh">#REF!</definedName>
    <definedName name="energy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#REF!</definedName>
    <definedName name="ExchangeMWh">#REF!</definedName>
    <definedName name="extra2" localSheetId="8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8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8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8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#REF!</definedName>
    <definedName name="FactorMethod">#REF!</definedName>
    <definedName name="FactSum">#REF!</definedName>
    <definedName name="Fed_Funds___Bloomberg">#REF!</definedName>
    <definedName name="foo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localSheetId="7" hidden="1">{"PRINT",#N/A,TRUE,"APPA";"PRINT",#N/A,TRUE,"APS";"PRINT",#N/A,TRUE,"BHPL";"PRINT",#N/A,TRUE,"BHPL2";"PRINT",#N/A,TRUE,"CDWR";"PRINT",#N/A,TRUE,"EWEB";"PRINT",#N/A,TRUE,"LADWP";"PRINT",#N/A,TRUE,"NEVBASE"}</definedName>
    <definedName name="friend" localSheetId="8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OFFSET(#REF!,0,0,COUNTA(#REF!),12)</definedName>
    <definedName name="Func">#REF!</definedName>
    <definedName name="Func_Ftrs">#REF!</definedName>
    <definedName name="Function">#REF!</definedName>
    <definedName name="Gas_Forward_Price_Curve_copy_Instructions_List">#REF!</definedName>
    <definedName name="GrossReceipts">#REF!</definedName>
    <definedName name="Header">#REF!</definedName>
    <definedName name="HenryHub___Nymex">#REF!</definedName>
    <definedName name="Hide_Rows">#REF!</definedName>
    <definedName name="Hide_Rows_Recon">#REF!</definedName>
    <definedName name="High_Plan">#REF!</definedName>
    <definedName name="HoursHoliday">#REF!</definedName>
    <definedName name="HROptim" localSheetId="8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#REF!</definedName>
    <definedName name="INSERTPOINT">#REF!</definedName>
    <definedName name="INSERTPOINT2">#REF!</definedName>
    <definedName name="Interest_Rates___Bloomberg">#REF!</definedName>
    <definedName name="inventory" localSheetId="8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localSheetId="7" hidden="1">{"PRINT",#N/A,TRUE,"APPA";"PRINT",#N/A,TRUE,"APS";"PRINT",#N/A,TRUE,"BHPL";"PRINT",#N/A,TRUE,"BHPL2";"PRINT",#N/A,TRUE,"CDWR";"PRINT",#N/A,TRUE,"EWEB";"PRINT",#N/A,TRUE,"LADWP";"PRINT",#N/A,TRUE,"NEVBASE"}</definedName>
    <definedName name="junk" localSheetId="8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7" hidden="1">{"PRINT",#N/A,TRUE,"APPA";"PRINT",#N/A,TRUE,"APS";"PRINT",#N/A,TRUE,"BHPL";"PRINT",#N/A,TRUE,"BHPL2";"PRINT",#N/A,TRUE,"CDWR";"PRINT",#N/A,TRUE,"EWEB";"PRINT",#N/A,TRUE,"LADWP";"PRINT",#N/A,TRUE,"NEVBASE"}</definedName>
    <definedName name="junk1" localSheetId="8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7" hidden="1">{"PRINT",#N/A,TRUE,"APPA";"PRINT",#N/A,TRUE,"APS";"PRINT",#N/A,TRUE,"BHPL";"PRINT",#N/A,TRUE,"BHPL2";"PRINT",#N/A,TRUE,"CDWR";"PRINT",#N/A,TRUE,"EWEB";"PRINT",#N/A,TRUE,"LADWP";"PRINT",#N/A,TRUE,"NEVBASE"}</definedName>
    <definedName name="junk2" localSheetId="8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7" hidden="1">{"PRINT",#N/A,TRUE,"APPA";"PRINT",#N/A,TRUE,"APS";"PRINT",#N/A,TRUE,"BHPL";"PRINT",#N/A,TRUE,"BHPL2";"PRINT",#N/A,TRUE,"CDWR";"PRINT",#N/A,TRUE,"EWEB";"PRINT",#N/A,TRUE,"LADWP";"PRINT",#N/A,TRUE,"NEVBASE"}</definedName>
    <definedName name="junk3" localSheetId="8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7" hidden="1">{"PRINT",#N/A,TRUE,"APPA";"PRINT",#N/A,TRUE,"APS";"PRINT",#N/A,TRUE,"BHPL";"PRINT",#N/A,TRUE,"BHPL2";"PRINT",#N/A,TRUE,"CDWR";"PRINT",#N/A,TRUE,"EWEB";"PRINT",#N/A,TRUE,"LADWP";"PRINT",#N/A,TRUE,"NEVBASE"}</definedName>
    <definedName name="junk4" localSheetId="8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7" hidden="1">{"PRINT",#N/A,TRUE,"APPA";"PRINT",#N/A,TRUE,"APS";"PRINT",#N/A,TRUE,"BHPL";"PRINT",#N/A,TRUE,"BHPL2";"PRINT",#N/A,TRUE,"CDWR";"PRINT",#N/A,TRUE,"EWEB";"PRINT",#N/A,TRUE,"LADWP";"PRINT",#N/A,TRUE,"NEVBASE"}</definedName>
    <definedName name="junk5" localSheetId="8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7" hidden="1">{"PRINT",#N/A,TRUE,"APPA";"PRINT",#N/A,TRUE,"APS";"PRINT",#N/A,TRUE,"BHPL";"PRINT",#N/A,TRUE,"BHPL2";"PRINT",#N/A,TRUE,"CDWR";"PRINT",#N/A,TRUE,"EWEB";"PRINT",#N/A,TRUE,"LADWP";"PRINT",#N/A,TRUE,"NEVBASE"}</definedName>
    <definedName name="Keep" localSheetId="8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7" hidden="1">{"PRINT",#N/A,TRUE,"APPA";"PRINT",#N/A,TRUE,"APS";"PRINT",#N/A,TRUE,"BHPL";"PRINT",#N/A,TRUE,"BHPL2";"PRINT",#N/A,TRUE,"CDWR";"PRINT",#N/A,TRUE,"EWEB";"PRINT",#N/A,TRUE,"LADWP";"PRINT",#N/A,TRUE,"NEVBASE"}</definedName>
    <definedName name="keep2" localSheetId="8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eadLag">#REF!</definedName>
    <definedName name="limcount" hidden="1">1</definedName>
    <definedName name="LinkCos">#REF!</definedName>
    <definedName name="ListOffset" hidden="1">1</definedName>
    <definedName name="Low_Plan">#REF!</definedName>
    <definedName name="Macro2">#REF!</definedName>
    <definedName name="market1">#REF!</definedName>
    <definedName name="market2">#REF!</definedName>
    <definedName name="market3">#REF!</definedName>
    <definedName name="market4">#REF!</definedName>
    <definedName name="market5">#REF!</definedName>
    <definedName name="market6">#REF!</definedName>
    <definedName name="market7">#REF!</definedName>
    <definedName name="Master" localSheetId="8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#REF!</definedName>
    <definedName name="MD_Low1">#REF!</definedName>
    <definedName name="MidC">#REF!</definedName>
    <definedName name="Mill">#REF!</definedName>
    <definedName name="MMBtu" localSheetId="7">#REF!</definedName>
    <definedName name="MMBtu">#REF!</definedName>
    <definedName name="mmm" localSheetId="8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 localSheetId="7">#REF!</definedName>
    <definedName name="Months">#REF!</definedName>
    <definedName name="MSPAverageInput">#REF!</definedName>
    <definedName name="MSPYearEndInput">#REF!</definedName>
    <definedName name="MWh">#REF!</definedName>
    <definedName name="NameAverageFuelCost" localSheetId="7">#REF!</definedName>
    <definedName name="NameAverageFuelCost">#REF!</definedName>
    <definedName name="NameBurn" localSheetId="7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 localSheetId="7">#REF!</definedName>
    <definedName name="NameMMBtu">#REF!</definedName>
    <definedName name="NameMWh" localSheetId="7">#REF!</definedName>
    <definedName name="NameMWh">#REF!</definedName>
    <definedName name="NamePeak">#REF!</definedName>
    <definedName name="NetToGross">#REF!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localSheetId="6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#REF!</definedName>
    <definedName name="NymexOptions">#REF!</definedName>
    <definedName name="OFPC_Date">#REF!</definedName>
    <definedName name="OH">#REF!</definedName>
    <definedName name="OHSch10YR" localSheetId="8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8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#REF!</definedName>
    <definedName name="others" localSheetId="8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#REF!</definedName>
    <definedName name="page64">#REF!</definedName>
    <definedName name="paste.cell">#REF!</definedName>
    <definedName name="PE_Lookup">#REF!</definedName>
    <definedName name="Peak">#REF!</definedName>
    <definedName name="pete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#REF!</definedName>
    <definedName name="PostDG">#REF!</definedName>
    <definedName name="PreDG">#REF!</definedName>
    <definedName name="Pref">#REF!</definedName>
    <definedName name="PrefCost">#REF!</definedName>
    <definedName name="PricingInfo" localSheetId="8" hidden="1">#REF!</definedName>
    <definedName name="PricingInfo" hidden="1">#REF!</definedName>
    <definedName name="_xlnm.Print_Area" localSheetId="2">'Exhibit JP-2 PCAM Calculation'!$A$1:$P$38</definedName>
    <definedName name="_xlnm.Print_Area">#REF!</definedName>
    <definedName name="PSATable" localSheetId="7">#REF!</definedName>
    <definedName name="PSATable">#REF!</definedName>
    <definedName name="Purchases">#REF!</definedName>
    <definedName name="QFs">#REF!</definedName>
    <definedName name="ResourceSupplier">#REF!</definedName>
    <definedName name="retail" localSheetId="8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localSheetId="8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localSheetId="8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#REF!</definedName>
    <definedName name="rrr" localSheetId="7" hidden="1">{"PRINT",#N/A,TRUE,"APPA";"PRINT",#N/A,TRUE,"APS";"PRINT",#N/A,TRUE,"BHPL";"PRINT",#N/A,TRUE,"BHPL2";"PRINT",#N/A,TRUE,"CDWR";"PRINT",#N/A,TRUE,"EWEB";"PRINT",#N/A,TRUE,"LADWP";"PRINT",#N/A,TRUE,"NEVBASE"}</definedName>
    <definedName name="rrr" localSheetId="8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#REF!</definedName>
    <definedName name="SAPBEXrevision" hidden="1">1</definedName>
    <definedName name="SAPBEXsysID" hidden="1">"BWP"</definedName>
    <definedName name="SAPBEXwbID" localSheetId="7" hidden="1">"45E0HSXTFNPZNJBTUASVO6FBF"</definedName>
    <definedName name="SAPBEXwbID" localSheetId="8" hidden="1">"44KU92Q9LH2VK4DK86GZ93AXN"</definedName>
    <definedName name="SAPBEXwbID" hidden="1">"44KU92Q9LH2VK4DK86GZ93AXN"</definedName>
    <definedName name="shapefactortable">#REF!</definedName>
    <definedName name="shit" localSheetId="7" hidden="1">{"PRINT",#N/A,TRUE,"APPA";"PRINT",#N/A,TRUE,"APS";"PRINT",#N/A,TRUE,"BHPL";"PRINT",#N/A,TRUE,"BHPL2";"PRINT",#N/A,TRUE,"CDWR";"PRINT",#N/A,TRUE,"EWEB";"PRINT",#N/A,TRUE,"LADWP";"PRINT",#N/A,TRUE,"NEVBASE"}</definedName>
    <definedName name="shit" localSheetId="8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pecMaint" localSheetId="8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8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#REF!</definedName>
    <definedName name="ST_Top1">#REF!</definedName>
    <definedName name="ST_Top2">#REF!</definedName>
    <definedName name="ST_Top3">#REF!</definedName>
    <definedName name="standard1" localSheetId="8" hidden="1">{"YTD-Total",#N/A,FALSE,"Provision"}</definedName>
    <definedName name="standard1" hidden="1">{"YTD-Total",#N/A,FALSE,"Provision"}</definedName>
    <definedName name="startmonth">#REF!</definedName>
    <definedName name="startmonth1">#REF!</definedName>
    <definedName name="startmonth10">#REF!</definedName>
    <definedName name="startmonth2">#REF!</definedName>
    <definedName name="startmonth3">#REF!</definedName>
    <definedName name="startmonth4">#REF!</definedName>
    <definedName name="startmonth5">#REF!</definedName>
    <definedName name="startmonth6">#REF!</definedName>
    <definedName name="startmonth7">#REF!</definedName>
    <definedName name="startmonth8">#REF!</definedName>
    <definedName name="startmonth9">#REF!</definedName>
    <definedName name="StartMWh">#REF!</definedName>
    <definedName name="StartTheMill">#REF!</definedName>
    <definedName name="StartTheRack">#REF!</definedName>
    <definedName name="State">#REF!</definedName>
    <definedName name="Storage">#REF!</definedName>
    <definedName name="T1_Print">#REF!</definedName>
    <definedName name="T2_Print">#REF!</definedName>
    <definedName name="T3_Print">#REF!</definedName>
    <definedName name="TargetROR">#REF!</definedName>
    <definedName name="Test_COS">#REF!</definedName>
    <definedName name="TestPeriod">#REF!</definedName>
    <definedName name="Top">#REF!</definedName>
    <definedName name="TotalRateBase">#REF!</definedName>
    <definedName name="TotTaxRate">#REF!</definedName>
    <definedName name="TRANSM_2">#REF!:#REF!</definedName>
    <definedName name="UAACT550SGW">#REF!</definedName>
    <definedName name="UAACT554SGW">#REF!</definedName>
    <definedName name="UAcct103">#REF!</definedName>
    <definedName name="UAcct105S">#REF!</definedName>
    <definedName name="UAcct105SEU">#REF!</definedName>
    <definedName name="UAcct105SGG">#REF!</definedName>
    <definedName name="UAcct105SGP1">#REF!</definedName>
    <definedName name="UAcct105SGP2">#REF!</definedName>
    <definedName name="UAcct105SGT">#REF!</definedName>
    <definedName name="UAcct1081390">#REF!</definedName>
    <definedName name="UAcct1081390Rcl">#REF!</definedName>
    <definedName name="UAcct1081399">#REF!</definedName>
    <definedName name="UAcct1081399Rcl">#REF!</definedName>
    <definedName name="UAcct108360">#REF!</definedName>
    <definedName name="UAcct108361">#REF!</definedName>
    <definedName name="UAcct108362">#REF!</definedName>
    <definedName name="UAcct108364">#REF!</definedName>
    <definedName name="UAcct108365">#REF!</definedName>
    <definedName name="UAcct108366">#REF!</definedName>
    <definedName name="UAcct108367">#REF!</definedName>
    <definedName name="UAcct108368">#REF!</definedName>
    <definedName name="UAcct108369">#REF!</definedName>
    <definedName name="UAcct108370">#REF!</definedName>
    <definedName name="UAcct108371">#REF!</definedName>
    <definedName name="UAcct108372">#REF!</definedName>
    <definedName name="UAcct108373">#REF!</definedName>
    <definedName name="UAcct108D">#REF!</definedName>
    <definedName name="UAcct108D00">#REF!</definedName>
    <definedName name="UAcct108Ds">#REF!</definedName>
    <definedName name="UAcct108Ep">#REF!</definedName>
    <definedName name="UAcct108Gpcn">#REF!</definedName>
    <definedName name="UAcct108Gps">#REF!</definedName>
    <definedName name="UAcct108Gpse">#REF!</definedName>
    <definedName name="UAcct108Gpsg">#REF!</definedName>
    <definedName name="UAcct108Gpsgp">#REF!</definedName>
    <definedName name="UAcct108Gpsgu">#REF!</definedName>
    <definedName name="UAcct108Gpso">#REF!</definedName>
    <definedName name="UACCT108GPSSGCH">#REF!</definedName>
    <definedName name="UACCT108GPSSGCT">#REF!</definedName>
    <definedName name="UAcct108Hp">#REF!</definedName>
    <definedName name="UAcct108Mp">#REF!</definedName>
    <definedName name="UAcct108Np">#REF!</definedName>
    <definedName name="UAcct108Op">#REF!</definedName>
    <definedName name="UAcct108Opsgw">#REF!</definedName>
    <definedName name="UAcct108OPSSGCT">#REF!</definedName>
    <definedName name="UAcct108Sp">#REF!</definedName>
    <definedName name="uacct108spssgch">#REF!</definedName>
    <definedName name="UAcct108Tp">#REF!</definedName>
    <definedName name="UAcct111390">#REF!</definedName>
    <definedName name="UAcct111Clg">#REF!</definedName>
    <definedName name="UAcct111Clgcn">#REF!</definedName>
    <definedName name="UAcct111Clgsop">#REF!</definedName>
    <definedName name="UAcct111Clgsou">#REF!</definedName>
    <definedName name="UAcct111Clh">#REF!</definedName>
    <definedName name="UAcct111Cls">#REF!</definedName>
    <definedName name="UAcct111Ipcn">#REF!</definedName>
    <definedName name="UAcct111Ips">#REF!</definedName>
    <definedName name="UAcct111Ipse">#REF!</definedName>
    <definedName name="UAcct111Ipsg">#REF!</definedName>
    <definedName name="UAcct111Ipsgp">#REF!</definedName>
    <definedName name="UAcct111Ipsgu">#REF!</definedName>
    <definedName name="uacct111ipso">#REF!</definedName>
    <definedName name="UACCT111IPSSGCH">#REF!</definedName>
    <definedName name="UAcct114">#REF!</definedName>
    <definedName name="UAcct120">#REF!</definedName>
    <definedName name="UAcct124">#REF!</definedName>
    <definedName name="UAcct141">#REF!</definedName>
    <definedName name="UAcct151">#REF!</definedName>
    <definedName name="uacct151ssech">#REF!</definedName>
    <definedName name="UAcct154">#REF!</definedName>
    <definedName name="uacct154ssgch">#REF!</definedName>
    <definedName name="UAcct163">#REF!</definedName>
    <definedName name="UAcct165">#REF!</definedName>
    <definedName name="UAcct165Se">#REF!</definedName>
    <definedName name="UAcct182">#REF!</definedName>
    <definedName name="UAcct18222">#REF!</definedName>
    <definedName name="UAcct182M">#REF!</definedName>
    <definedName name="UAcct182MSSGCT">#REF!</definedName>
    <definedName name="UAcct186">#REF!</definedName>
    <definedName name="UAcct1869">#REF!</definedName>
    <definedName name="UAcct186M">#REF!</definedName>
    <definedName name="UAcct186Mse">#REF!</definedName>
    <definedName name="UAcct190">#REF!</definedName>
    <definedName name="UAcct190CN">#REF!</definedName>
    <definedName name="UAcct190Dop">#REF!</definedName>
    <definedName name="UACCT190IBT">#REF!</definedName>
    <definedName name="UACCT190SSGCT">#REF!</definedName>
    <definedName name="UACCT2281">#REF!</definedName>
    <definedName name="UAcct2282">#REF!</definedName>
    <definedName name="UAcct2283">#REF!</definedName>
    <definedName name="UAcct2283S">#REF!</definedName>
    <definedName name="UAcct22842">#REF!</definedName>
    <definedName name="UAcct235">#REF!</definedName>
    <definedName name="UAcct252">#REF!</definedName>
    <definedName name="UAcct25316">#REF!</definedName>
    <definedName name="UAcct25317">#REF!</definedName>
    <definedName name="UAcct25318">#REF!</definedName>
    <definedName name="UAcct25319">#REF!</definedName>
    <definedName name="UACCT25398">#REF!</definedName>
    <definedName name="UAcct25399">#REF!</definedName>
    <definedName name="UAcct254">#REF!</definedName>
    <definedName name="UACCT254SO">#REF!</definedName>
    <definedName name="UAcct255">#REF!</definedName>
    <definedName name="UAcct281">#REF!</definedName>
    <definedName name="UAcct282">#REF!</definedName>
    <definedName name="UAcct282So">#REF!</definedName>
    <definedName name="UAcct283">#REF!</definedName>
    <definedName name="UAcct283So">#REF!</definedName>
    <definedName name="UAcct301S">#REF!</definedName>
    <definedName name="UAcct301Sg">#REF!</definedName>
    <definedName name="UAcct301So">#REF!</definedName>
    <definedName name="UAcct302S">#REF!</definedName>
    <definedName name="UAcct302Sg">#REF!</definedName>
    <definedName name="UAcct302Sgp">#REF!</definedName>
    <definedName name="UAcct302Sgu">#REF!</definedName>
    <definedName name="UAcct303Cn">#REF!</definedName>
    <definedName name="UAcct303S">#REF!</definedName>
    <definedName name="UAcct303Se">#REF!</definedName>
    <definedName name="UAcct303Sg">#REF!</definedName>
    <definedName name="UAcct303So">#REF!</definedName>
    <definedName name="UACCT303SSGCT">#REF!</definedName>
    <definedName name="UAcct310">#REF!</definedName>
    <definedName name="uacct310ssgch">#REF!</definedName>
    <definedName name="UAcct311">#REF!</definedName>
    <definedName name="uacct311ssgch">#REF!</definedName>
    <definedName name="UAcct312">#REF!</definedName>
    <definedName name="uacct312ssgch">#REF!</definedName>
    <definedName name="UAcct314">#REF!</definedName>
    <definedName name="uacct314ssgch">#REF!</definedName>
    <definedName name="UAcct315">#REF!</definedName>
    <definedName name="uacct315ssgch">#REF!</definedName>
    <definedName name="UAcct316">#REF!</definedName>
    <definedName name="uacct316ssgch">#REF!</definedName>
    <definedName name="UAcct320">#REF!</definedName>
    <definedName name="UAcct321">#REF!</definedName>
    <definedName name="UAcct322">#REF!</definedName>
    <definedName name="UAcct323">#REF!</definedName>
    <definedName name="UAcct324">#REF!</definedName>
    <definedName name="UAcct325">#REF!</definedName>
    <definedName name="UAcct33">#REF!</definedName>
    <definedName name="UAcct330">#REF!</definedName>
    <definedName name="UAcct331">#REF!</definedName>
    <definedName name="UAcct332">#REF!</definedName>
    <definedName name="UAcct333">#REF!</definedName>
    <definedName name="UAcct334">#REF!</definedName>
    <definedName name="UAcct335">#REF!</definedName>
    <definedName name="UAcct336">#REF!</definedName>
    <definedName name="UAcct340">#REF!</definedName>
    <definedName name="UAcct340Sgw">#REF!</definedName>
    <definedName name="UAcct341">#REF!</definedName>
    <definedName name="UACCT341SGW">#REF!</definedName>
    <definedName name="uacct341ssgct">#REF!</definedName>
    <definedName name="UAcct342">#REF!</definedName>
    <definedName name="uacct342ssgct">#REF!</definedName>
    <definedName name="UAcct343">#REF!</definedName>
    <definedName name="UAcct343Sgw">#REF!</definedName>
    <definedName name="uacct343sscct">#REF!</definedName>
    <definedName name="UAcct344">#REF!</definedName>
    <definedName name="UACCT344SGW">#REF!</definedName>
    <definedName name="uacct344ssgct">#REF!</definedName>
    <definedName name="UAcct345">#REF!</definedName>
    <definedName name="UACCT345SGW">#REF!</definedName>
    <definedName name="uacct345ssgct">#REF!</definedName>
    <definedName name="UAcct346">#REF!</definedName>
    <definedName name="UAcct346SGW">#REF!</definedName>
    <definedName name="UAcct350">#REF!</definedName>
    <definedName name="UAcct352">#REF!</definedName>
    <definedName name="UAcct353">#REF!</definedName>
    <definedName name="UAcct354">#REF!</definedName>
    <definedName name="UAcct355">#REF!</definedName>
    <definedName name="UAcct356">#REF!</definedName>
    <definedName name="UAcct357">#REF!</definedName>
    <definedName name="UAcct358">#REF!</definedName>
    <definedName name="UAcct359">#REF!</definedName>
    <definedName name="UAcct360">#REF!</definedName>
    <definedName name="UAcct361">#REF!</definedName>
    <definedName name="UAcct362">#REF!</definedName>
    <definedName name="UAcct368">#REF!</definedName>
    <definedName name="UAcct369">#REF!</definedName>
    <definedName name="UAcct370">#REF!</definedName>
    <definedName name="UAcct372A">#REF!</definedName>
    <definedName name="UAcct372Dp">#REF!</definedName>
    <definedName name="UAcct372Ds">#REF!</definedName>
    <definedName name="UAcct373">#REF!</definedName>
    <definedName name="UAcct389Cn">#REF!</definedName>
    <definedName name="UAcct389S">#REF!</definedName>
    <definedName name="UAcct389Sg">#REF!</definedName>
    <definedName name="UAcct389Sgu">#REF!</definedName>
    <definedName name="UAcct389So">#REF!</definedName>
    <definedName name="UAcct390Cn">#REF!</definedName>
    <definedName name="UACCT390LS">#REF!</definedName>
    <definedName name="UAcct390LSG">#REF!</definedName>
    <definedName name="UAcct390LSO">#REF!</definedName>
    <definedName name="UAcct390S">#REF!</definedName>
    <definedName name="UAcct390Sgp">#REF!</definedName>
    <definedName name="UAcct390Sgu">#REF!</definedName>
    <definedName name="UAcct390Sop">#REF!</definedName>
    <definedName name="UAcct390Sou">#REF!</definedName>
    <definedName name="UAcct391Cn">#REF!</definedName>
    <definedName name="UAcct391S">#REF!</definedName>
    <definedName name="UAcct391Se">#REF!</definedName>
    <definedName name="UAcct391Sg">#REF!</definedName>
    <definedName name="UAcct391Sgp">#REF!</definedName>
    <definedName name="UAcct391Sgu">#REF!</definedName>
    <definedName name="UAcct391So">#REF!</definedName>
    <definedName name="uacct391ssgch">#REF!</definedName>
    <definedName name="UACCT391SSGCT">#REF!</definedName>
    <definedName name="UAcct392Cn">#REF!</definedName>
    <definedName name="UAcct392L">#REF!</definedName>
    <definedName name="UACCT392LRCL">#REF!</definedName>
    <definedName name="UAcct392S">#REF!</definedName>
    <definedName name="UAcct392Se">#REF!</definedName>
    <definedName name="UAcct392Sg">#REF!</definedName>
    <definedName name="UAcct392Sgp">#REF!</definedName>
    <definedName name="UAcct392Sgu">#REF!</definedName>
    <definedName name="UAcct392So">#REF!</definedName>
    <definedName name="uacct392ssgch">#REF!</definedName>
    <definedName name="uacct392ssgct">#REF!</definedName>
    <definedName name="UAcct393S">#REF!</definedName>
    <definedName name="UAcct393Sg">#REF!</definedName>
    <definedName name="UAcct393Sgp">#REF!</definedName>
    <definedName name="UAcct393Sgu">#REF!</definedName>
    <definedName name="UAcct393So">#REF!</definedName>
    <definedName name="uacct393ssgct">#REF!</definedName>
    <definedName name="UAcct394S">#REF!</definedName>
    <definedName name="UAcct394Se">#REF!</definedName>
    <definedName name="UAcct394Sg">#REF!</definedName>
    <definedName name="UAcct394Sgp">#REF!</definedName>
    <definedName name="UAcct394Sgu">#REF!</definedName>
    <definedName name="UAcct394So">#REF!</definedName>
    <definedName name="UACCT394SSGCH">#REF!</definedName>
    <definedName name="UACCT394SSGCT">#REF!</definedName>
    <definedName name="UAcct395S">#REF!</definedName>
    <definedName name="UAcct395Se">#REF!</definedName>
    <definedName name="UAcct395Sg">#REF!</definedName>
    <definedName name="UAcct395Sgp">#REF!</definedName>
    <definedName name="UAcct395Sgu">#REF!</definedName>
    <definedName name="UAcct395So">#REF!</definedName>
    <definedName name="UACCT395SSGCH">#REF!</definedName>
    <definedName name="UACCT395SSGCT">#REF!</definedName>
    <definedName name="UAcct396S">#REF!</definedName>
    <definedName name="UAcct396Se">#REF!</definedName>
    <definedName name="UAcct396Sg">#REF!</definedName>
    <definedName name="UAcct396Sgp">#REF!</definedName>
    <definedName name="UAcct396Sgu">#REF!</definedName>
    <definedName name="UAcct396So">#REF!</definedName>
    <definedName name="UACCT396SSGCH">#REF!</definedName>
    <definedName name="UACCT396SSGCT">#REF!</definedName>
    <definedName name="UAcct397Cn">#REF!</definedName>
    <definedName name="UAcct397S">#REF!</definedName>
    <definedName name="UAcct397Se">#REF!</definedName>
    <definedName name="UAcct397Sg">#REF!</definedName>
    <definedName name="UAcct397Sgp">#REF!</definedName>
    <definedName name="UAcct397Sgu">#REF!</definedName>
    <definedName name="UAcct397So">#REF!</definedName>
    <definedName name="UACCT397SSGCH">#REF!</definedName>
    <definedName name="UACCT397SSGCT">#REF!</definedName>
    <definedName name="UAcct398Cn">#REF!</definedName>
    <definedName name="UAcct398S">#REF!</definedName>
    <definedName name="UAcct398Se">#REF!</definedName>
    <definedName name="UAcct398Sg">#REF!</definedName>
    <definedName name="UAcct398Sgp">#REF!</definedName>
    <definedName name="UAcct398Sgu">#REF!</definedName>
    <definedName name="UAcct398So">#REF!</definedName>
    <definedName name="UACCT398SSGCT">#REF!</definedName>
    <definedName name="UAcct399">#REF!</definedName>
    <definedName name="UAcct399G">#REF!</definedName>
    <definedName name="UAcct399L">#REF!</definedName>
    <definedName name="UAcct399Lrcl">#REF!</definedName>
    <definedName name="UAcct403360">#REF!</definedName>
    <definedName name="UAcct403361">#REF!</definedName>
    <definedName name="UAcct403362">#REF!</definedName>
    <definedName name="UAcct403364">#REF!</definedName>
    <definedName name="UAcct403365">#REF!</definedName>
    <definedName name="UAcct403366">#REF!</definedName>
    <definedName name="UAcct403367">#REF!</definedName>
    <definedName name="UAcct403368">#REF!</definedName>
    <definedName name="UAcct403369">#REF!</definedName>
    <definedName name="UAcct403370">#REF!</definedName>
    <definedName name="UAcct403371">#REF!</definedName>
    <definedName name="UAcct403372">#REF!</definedName>
    <definedName name="UAcct403373">#REF!</definedName>
    <definedName name="UAcct403Ep">#REF!</definedName>
    <definedName name="UAcct403Gpcn">#REF!</definedName>
    <definedName name="UAcct403Gps">#REF!</definedName>
    <definedName name="UAcct403Gpseu">#REF!</definedName>
    <definedName name="UAcct403Gpsg">#REF!</definedName>
    <definedName name="UAcct403Gpsgp">#REF!</definedName>
    <definedName name="UAcct403Gpsgu">#REF!</definedName>
    <definedName name="UAcct403Gpso">#REF!</definedName>
    <definedName name="uacct403gpssgch">#REF!</definedName>
    <definedName name="UACCT403GPSSGCT">#REF!</definedName>
    <definedName name="UAcct403Gv0">#REF!</definedName>
    <definedName name="UAcct403Hp">#REF!</definedName>
    <definedName name="UAcct403Mp">#REF!</definedName>
    <definedName name="UAcct403Np">#REF!</definedName>
    <definedName name="UAcct403Op">#REF!</definedName>
    <definedName name="UAcct403Opsgu">#REF!</definedName>
    <definedName name="uacct403opssgct">#REF!</definedName>
    <definedName name="uacct403sgw">#REF!</definedName>
    <definedName name="uacct403spdgp">#REF!</definedName>
    <definedName name="uacct403spdgu">#REF!</definedName>
    <definedName name="uacct403spsg">#REF!</definedName>
    <definedName name="uacct403ssgch">#REF!</definedName>
    <definedName name="UAcct403Tp">#REF!</definedName>
    <definedName name="UAcct404330">#REF!</definedName>
    <definedName name="UAcct404Clg">#REF!</definedName>
    <definedName name="UAcct404Clgsop">#REF!</definedName>
    <definedName name="UAcct404Clgsou">#REF!</definedName>
    <definedName name="UAcct404Cls">#REF!</definedName>
    <definedName name="UAcct404Ipcn">#REF!</definedName>
    <definedName name="UACCT404IPDGU">#REF!</definedName>
    <definedName name="UAcct404Ips">#REF!</definedName>
    <definedName name="UAcct404Ipse">#REF!</definedName>
    <definedName name="UACCT404IPSGP">#REF!</definedName>
    <definedName name="UAcct404Ipso">#REF!</definedName>
    <definedName name="UACCT404IPSSGCH">#REF!</definedName>
    <definedName name="UAcct404O">#REF!</definedName>
    <definedName name="UAcct405">#REF!</definedName>
    <definedName name="UAcct406">#REF!</definedName>
    <definedName name="UAcct407">#REF!</definedName>
    <definedName name="UAcct408">#REF!</definedName>
    <definedName name="UAcct408S">#REF!</definedName>
    <definedName name="UAcct40910FITOther">#REF!</definedName>
    <definedName name="UAcct40910FitPMI">#REF!</definedName>
    <definedName name="UAcct40910FITPTC">#REF!</definedName>
    <definedName name="UAcct40910FITSitus">#REF!</definedName>
    <definedName name="UAcct40911Dgu">#REF!</definedName>
    <definedName name="UAcct40911S">#REF!</definedName>
    <definedName name="UAcct41010">#REF!</definedName>
    <definedName name="UAcct41020">#REF!</definedName>
    <definedName name="UAcct41111">#REF!</definedName>
    <definedName name="UAcct41120">#REF!</definedName>
    <definedName name="UAcct41140">#REF!</definedName>
    <definedName name="UAcct41141">#REF!</definedName>
    <definedName name="UAcct41160">#REF!</definedName>
    <definedName name="UAcct41170">#REF!</definedName>
    <definedName name="UAcct4118">#REF!</definedName>
    <definedName name="UAcct41181">#REF!</definedName>
    <definedName name="UAcct4194">#REF!</definedName>
    <definedName name="UAcct419Doth">#REF!</definedName>
    <definedName name="UAcct421">#REF!</definedName>
    <definedName name="UAcct4311">#REF!</definedName>
    <definedName name="UAcct442Se">#REF!</definedName>
    <definedName name="UAcct442Sg">#REF!</definedName>
    <definedName name="UAcct447">#REF!</definedName>
    <definedName name="UAcct447S">#REF!</definedName>
    <definedName name="UAcct447Se">#REF!</definedName>
    <definedName name="UAcct448S">#REF!</definedName>
    <definedName name="UAcct448So">#REF!</definedName>
    <definedName name="UAcct449">#REF!</definedName>
    <definedName name="UAcct450">#REF!</definedName>
    <definedName name="UAcct450S">#REF!</definedName>
    <definedName name="UAcct450So">#REF!</definedName>
    <definedName name="UAcct451S">#REF!</definedName>
    <definedName name="UAcct451Sg">#REF!</definedName>
    <definedName name="UAcct451So">#REF!</definedName>
    <definedName name="UAcct453">#REF!</definedName>
    <definedName name="UAcct454">#REF!</definedName>
    <definedName name="UAcct454S">#REF!</definedName>
    <definedName name="UAcct454Sg">#REF!</definedName>
    <definedName name="UAcct454So">#REF!</definedName>
    <definedName name="UAcct456">#REF!</definedName>
    <definedName name="UAcct456Cn">#REF!</definedName>
    <definedName name="UAcct456S">#REF!</definedName>
    <definedName name="UAcct456Se">#REF!</definedName>
    <definedName name="UAcct500">#REF!</definedName>
    <definedName name="UACCT500SSGCH">#REF!</definedName>
    <definedName name="UAcct501">#REF!</definedName>
    <definedName name="UAcct501Se">#REF!</definedName>
    <definedName name="UACCT501SENNPC">#REF!</definedName>
    <definedName name="uacct501ssech">#REF!</definedName>
    <definedName name="UACCT501SSECHNNPC">#REF!</definedName>
    <definedName name="uacct501ssect">#REF!</definedName>
    <definedName name="UAcct502">#REF!</definedName>
    <definedName name="uacct502snpps">#REF!</definedName>
    <definedName name="uacct502ssgch">#REF!</definedName>
    <definedName name="UAcct503">#REF!</definedName>
    <definedName name="UAcct503Se">#REF!</definedName>
    <definedName name="UACCT503SENNPC">#REF!</definedName>
    <definedName name="UAcct505">#REF!</definedName>
    <definedName name="uacct505snpps">#REF!</definedName>
    <definedName name="uacct505ssgch">#REF!</definedName>
    <definedName name="UAcct506">#REF!</definedName>
    <definedName name="UAcct506Se">#REF!</definedName>
    <definedName name="uacct506snpps">#REF!</definedName>
    <definedName name="uacct506ssgch">#REF!</definedName>
    <definedName name="UAcct507">#REF!</definedName>
    <definedName name="uacct507ssgch">#REF!</definedName>
    <definedName name="UAcct510">#REF!</definedName>
    <definedName name="uacct510ssgch">#REF!</definedName>
    <definedName name="UAcct511">#REF!</definedName>
    <definedName name="uacct511ssgch">#REF!</definedName>
    <definedName name="UAcct512">#REF!</definedName>
    <definedName name="uacct512ssgch">#REF!</definedName>
    <definedName name="UAcct513">#REF!</definedName>
    <definedName name="uacct513ssgch">#REF!</definedName>
    <definedName name="UAcct514">#REF!</definedName>
    <definedName name="uacct514ssgch">#REF!</definedName>
    <definedName name="UAcct517">#REF!</definedName>
    <definedName name="UAcct518">#REF!</definedName>
    <definedName name="UAcct519">#REF!</definedName>
    <definedName name="UAcct520">#REF!</definedName>
    <definedName name="UAcct523">#REF!</definedName>
    <definedName name="UAcct524">#REF!</definedName>
    <definedName name="UAcct528">#REF!</definedName>
    <definedName name="UAcct529">#REF!</definedName>
    <definedName name="UAcct530">#REF!</definedName>
    <definedName name="UAcct531">#REF!</definedName>
    <definedName name="UAcct532">#REF!</definedName>
    <definedName name="UAcct535">#REF!</definedName>
    <definedName name="UAcct536">#REF!</definedName>
    <definedName name="UAcct537">#REF!</definedName>
    <definedName name="UAcct538">#REF!</definedName>
    <definedName name="UAcct539">#REF!</definedName>
    <definedName name="UAcct540">#REF!</definedName>
    <definedName name="UAcct541">#REF!</definedName>
    <definedName name="UAcct542">#REF!</definedName>
    <definedName name="UAcct543">#REF!</definedName>
    <definedName name="UAcct544">#REF!</definedName>
    <definedName name="UAcct545">#REF!</definedName>
    <definedName name="UAcct546">#REF!</definedName>
    <definedName name="UAcct547Se">#REF!</definedName>
    <definedName name="UACCT547SSECT">#REF!</definedName>
    <definedName name="UAcct548">#REF!</definedName>
    <definedName name="uacct548ssgct">#REF!</definedName>
    <definedName name="UAcct549">#REF!</definedName>
    <definedName name="UAcct549sg">#REF!</definedName>
    <definedName name="uacct550">#REF!</definedName>
    <definedName name="UACCT550sg">#REF!</definedName>
    <definedName name="UAcct551">#REF!</definedName>
    <definedName name="UAcct552">#REF!</definedName>
    <definedName name="UAcct553">#REF!</definedName>
    <definedName name="UACCT553SSGCT">#REF!</definedName>
    <definedName name="UAcct554">#REF!</definedName>
    <definedName name="UAcct554SSCT">#REF!</definedName>
    <definedName name="uacct555dgp">#REF!</definedName>
    <definedName name="UAcct555Dgu">#REF!</definedName>
    <definedName name="UAcct555S">#REF!</definedName>
    <definedName name="UAcct555Se">#REF!</definedName>
    <definedName name="uacct555ssgp">#REF!</definedName>
    <definedName name="UAcct556">#REF!</definedName>
    <definedName name="UAcct557">#REF!</definedName>
    <definedName name="UACCT557SSGCT">#REF!</definedName>
    <definedName name="UAcct560">#REF!</definedName>
    <definedName name="UAcct561">#REF!</definedName>
    <definedName name="UAcct562">#REF!</definedName>
    <definedName name="UAcct563">#REF!</definedName>
    <definedName name="UAcct564">#REF!</definedName>
    <definedName name="UAcct565">#REF!</definedName>
    <definedName name="UAcct565Se">#REF!</definedName>
    <definedName name="UAcct566">#REF!</definedName>
    <definedName name="UAcct567">#REF!</definedName>
    <definedName name="UAcct568">#REF!</definedName>
    <definedName name="UAcct569">#REF!</definedName>
    <definedName name="UAcct570">#REF!</definedName>
    <definedName name="UAcct571">#REF!</definedName>
    <definedName name="UAcct572">#REF!</definedName>
    <definedName name="UAcct573">#REF!</definedName>
    <definedName name="UAcct580">#REF!</definedName>
    <definedName name="UAcct581">#REF!</definedName>
    <definedName name="UAcct582">#REF!</definedName>
    <definedName name="UAcct583">#REF!</definedName>
    <definedName name="UAcct584">#REF!</definedName>
    <definedName name="UAcct585">#REF!</definedName>
    <definedName name="UAcct586">#REF!</definedName>
    <definedName name="UAcct587">#REF!</definedName>
    <definedName name="UAcct588">#REF!</definedName>
    <definedName name="UAcct589">#REF!</definedName>
    <definedName name="UAcct590">#REF!</definedName>
    <definedName name="UAcct591">#REF!</definedName>
    <definedName name="UAcct592">#REF!</definedName>
    <definedName name="UAcct593">#REF!</definedName>
    <definedName name="UAcct594">#REF!</definedName>
    <definedName name="UAcct595">#REF!</definedName>
    <definedName name="UAcct596">#REF!</definedName>
    <definedName name="UAcct597">#REF!</definedName>
    <definedName name="UAcct598">#REF!</definedName>
    <definedName name="UAcct901">#REF!</definedName>
    <definedName name="UAcct902">#REF!</definedName>
    <definedName name="UAcct903">#REF!</definedName>
    <definedName name="UAcct904">#REF!</definedName>
    <definedName name="UAcct905">#REF!</definedName>
    <definedName name="UAcct907">#REF!</definedName>
    <definedName name="UAcct908">#REF!</definedName>
    <definedName name="UAcct909">#REF!</definedName>
    <definedName name="UAcct910">#REF!</definedName>
    <definedName name="UAcct911">#REF!</definedName>
    <definedName name="UAcct912">#REF!</definedName>
    <definedName name="UAcct913">#REF!</definedName>
    <definedName name="UAcct916">#REF!</definedName>
    <definedName name="UAcct920">#REF!</definedName>
    <definedName name="UAcct920Cn">#REF!</definedName>
    <definedName name="UAcct921">#REF!</definedName>
    <definedName name="UAcct921Cn">#REF!</definedName>
    <definedName name="UAcct923">#REF!</definedName>
    <definedName name="UAcct923Cn">#REF!</definedName>
    <definedName name="UAcct924S">#REF!</definedName>
    <definedName name="UACCT924SG">#REF!</definedName>
    <definedName name="UAcct924SO">#REF!</definedName>
    <definedName name="UAcct925">#REF!</definedName>
    <definedName name="UAcct926">#REF!</definedName>
    <definedName name="UAcct927">#REF!</definedName>
    <definedName name="UAcct928">#REF!</definedName>
    <definedName name="UAcct928RE">#REF!</definedName>
    <definedName name="UAcct929">#REF!</definedName>
    <definedName name="UACCT930cn">#REF!</definedName>
    <definedName name="UAcct930S">#REF!</definedName>
    <definedName name="UAcct930So">#REF!</definedName>
    <definedName name="UAcct931">#REF!</definedName>
    <definedName name="UAcct935">#REF!</definedName>
    <definedName name="UAcctAGA">#REF!</definedName>
    <definedName name="UAcctcwc">#REF!</definedName>
    <definedName name="UAcctd00">#REF!</definedName>
    <definedName name="UAcctdfad">#REF!</definedName>
    <definedName name="UAcctdfap">#REF!</definedName>
    <definedName name="UAcctdfat">#REF!</definedName>
    <definedName name="UAcctds0">#REF!</definedName>
    <definedName name="UAcctfit">#REF!</definedName>
    <definedName name="UAcctg00">#REF!</definedName>
    <definedName name="UAccth00">#REF!</definedName>
    <definedName name="UAccti00">#REF!</definedName>
    <definedName name="UAcctn00">#REF!</definedName>
    <definedName name="UAccto00">#REF!</definedName>
    <definedName name="UAcctowc">#REF!</definedName>
    <definedName name="uacctowcssech">#REF!</definedName>
    <definedName name="UAccts00">#REF!</definedName>
    <definedName name="UAcctSchM">#REF!</definedName>
    <definedName name="UAcctsttax">#REF!</definedName>
    <definedName name="UAcctt00">#REF!</definedName>
    <definedName name="UACT553SGW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#REF!</definedName>
    <definedName name="USCHMAFSE">#REF!</definedName>
    <definedName name="USCHMAFSG">#REF!</definedName>
    <definedName name="USCHMAFSNP">#REF!</definedName>
    <definedName name="USCHMAFSO">#REF!</definedName>
    <definedName name="USCHMAFTROJP">#REF!</definedName>
    <definedName name="USCHMAPBADDEBT">#REF!</definedName>
    <definedName name="USCHMAPS">#REF!</definedName>
    <definedName name="USCHMAPSE">#REF!</definedName>
    <definedName name="USCHMAPSG">#REF!</definedName>
    <definedName name="USCHMAPSNP">#REF!</definedName>
    <definedName name="USCHMAPSO">#REF!</definedName>
    <definedName name="USCHMATBADDEBT">#REF!</definedName>
    <definedName name="USCHMATCIAC">#REF!</definedName>
    <definedName name="USCHMATGPS">#REF!</definedName>
    <definedName name="USCHMATS">#REF!</definedName>
    <definedName name="USCHMATSCHMDEXP">#REF!</definedName>
    <definedName name="USCHMATSE">#REF!</definedName>
    <definedName name="USCHMATSG">#REF!</definedName>
    <definedName name="USCHMATSG2">#REF!</definedName>
    <definedName name="USCHMATSGCT">#REF!</definedName>
    <definedName name="USCHMATSNP">#REF!</definedName>
    <definedName name="USCHMATSNPD">#REF!</definedName>
    <definedName name="USCHMATSO">#REF!</definedName>
    <definedName name="USCHMATTAXDEPR">#REF!</definedName>
    <definedName name="USCHMATTROJD">#REF!</definedName>
    <definedName name="USCHMDFDGP">#REF!</definedName>
    <definedName name="USCHMDFDGU">#REF!</definedName>
    <definedName name="USCHMDFS">#REF!</definedName>
    <definedName name="USCHMDPIBT">#REF!</definedName>
    <definedName name="USCHMDPS">#REF!</definedName>
    <definedName name="USCHMDPSE">#REF!</definedName>
    <definedName name="USCHMDPSG">#REF!</definedName>
    <definedName name="USCHMDPSNP">#REF!</definedName>
    <definedName name="USCHMDPSO">#REF!</definedName>
    <definedName name="USCHMDTBADDEBT">#REF!</definedName>
    <definedName name="USCHMDTCN">#REF!</definedName>
    <definedName name="USCHMDTDGP">#REF!</definedName>
    <definedName name="USCHMDTGPS">#REF!</definedName>
    <definedName name="USCHMDTS">#REF!</definedName>
    <definedName name="USCHMDTSE">#REF!</definedName>
    <definedName name="USCHMDTSG">#REF!</definedName>
    <definedName name="USCHMDTSNP">#REF!</definedName>
    <definedName name="USCHMDTSNPD">#REF!</definedName>
    <definedName name="USCHMDTSO">#REF!</definedName>
    <definedName name="USCHMDTTAXDEPR">#REF!</definedName>
    <definedName name="USCHMDTTROJD">#REF!</definedName>
    <definedName name="USYieldCurves">#REF!</definedName>
    <definedName name="Version">#REF!</definedName>
    <definedName name="w" localSheetId="8" hidden="1">#REF!</definedName>
    <definedName name="w" hidden="1">#REF!</definedName>
    <definedName name="WinterPeak">#REF!,#REF!</definedName>
    <definedName name="Workforce_Data">OFFSET(#REF!,0,0,COUNTA(#REF!),COUNTA(#REF!))</definedName>
    <definedName name="wrn.1996._.Hydro._.5._.Year._.Forecast._.Budget." localSheetId="8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8" hidden="1">{"Page 3.4.1",#N/A,FALSE,"Totals";"Page 3.4.2",#N/A,FALSE,"Totals"}</definedName>
    <definedName name="wrn.Adj._.Back_Up." hidden="1">{"Page 3.4.1",#N/A,FALSE,"Totals";"Page 3.4.2",#N/A,FALSE,"Totals"}</definedName>
    <definedName name="wrn.ALL." localSheetId="8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8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8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8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7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8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8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8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8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5" hidden="1">{#N/A,#N/A,TRUE,"Cover";#N/A,#N/A,TRUE,"Contents"}</definedName>
    <definedName name="wrn.Cover." localSheetId="6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5" hidden="1">{#N/A,#N/A,FALSE,"Cover";#N/A,#N/A,FALSE,"Contents"}</definedName>
    <definedName name="wrn.CoverContents." localSheetId="6" hidden="1">{#N/A,#N/A,FALSE,"Cover";#N/A,#N/A,FALSE,"Contents"}</definedName>
    <definedName name="wrn.CoverContents." hidden="1">{#N/A,#N/A,FALSE,"Cover";#N/A,#N/A,FALSE,"Contents"}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8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8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8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8" hidden="1">{"FullView",#N/A,FALSE,"Consltd-For contngcy"}</definedName>
    <definedName name="wrn.Full._.View." hidden="1">{"FullView",#N/A,FALSE,"Consltd-For contngcy"}</definedName>
    <definedName name="wrn.GLReport." localSheetId="8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8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4" hidden="1">{#N/A,#N/A,TRUE,"Filing Back-Up Pages_4.8.4-7";#N/A,#N/A,TRUE,"GI Back-up Page_4.8.8"}</definedName>
    <definedName name="wrn.new." localSheetId="5" hidden="1">{#N/A,#N/A,TRUE,"Filing Back-Up Pages_4.8.4-7";#N/A,#N/A,TRUE,"GI Back-up Page_4.8.8"}</definedName>
    <definedName name="wrn.new." localSheetId="6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localSheetId="6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8" hidden="1">{"Open issues Only",#N/A,FALSE,"TIMELINE"}</definedName>
    <definedName name="wrn.Open._.Issues._.Only." hidden="1">{"Open issues Only",#N/A,FALSE,"TIMELINE"}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localSheetId="8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localSheetId="8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8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8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8" hidden="1">{"PFS recon view",#N/A,FALSE,"Hyperion Proof"}</definedName>
    <definedName name="wrn.PFSreconview." hidden="1">{"PFS recon view",#N/A,FALSE,"Hyperion Proof"}</definedName>
    <definedName name="wrn.PGHCreconview." localSheetId="8" hidden="1">{"PGHC recon view",#N/A,FALSE,"Hyperion Proof"}</definedName>
    <definedName name="wrn.PGHCreconview." hidden="1">{"PGHC recon view",#N/A,FALSE,"Hyperion Proof"}</definedName>
    <definedName name="wrn.PHI._.all._.other._.months." localSheetId="8" hidden="1">{#N/A,#N/A,FALSE,"PHI MTD";#N/A,#N/A,FALSE,"PHI YTD"}</definedName>
    <definedName name="wrn.PHI._.all._.other._.months." hidden="1">{#N/A,#N/A,FALSE,"PHI MTD";#N/A,#N/A,FALSE,"PHI YTD"}</definedName>
    <definedName name="wrn.PHI._.only." localSheetId="8" hidden="1">{#N/A,#N/A,FALSE,"PHI"}</definedName>
    <definedName name="wrn.PHI._.only." hidden="1">{#N/A,#N/A,FALSE,"PHI"}</definedName>
    <definedName name="wrn.PHI._.Sept._.Dec._.March." localSheetId="8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8" hidden="1">{"PPM Co Code View",#N/A,FALSE,"Comp Codes"}</definedName>
    <definedName name="wrn.PPMCoCodeView." hidden="1">{"PPM Co Code View",#N/A,FALSE,"Comp Codes"}</definedName>
    <definedName name="wrn.PPMreconview." localSheetId="8" hidden="1">{"PPM Recon View",#N/A,FALSE,"Hyperion Proof"}</definedName>
    <definedName name="wrn.PPMreconview." hidden="1">{"PPM Recon View",#N/A,FALSE,"Hyperion Proof"}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4" hidden="1">{"DATA_SET",#N/A,FALSE,"HOURLY SPREAD"}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8" hidden="1">{"Electric Only",#N/A,FALSE,"Hyperion Proof"}</definedName>
    <definedName name="wrn.ProofElectricOnly." hidden="1">{"Electric Only",#N/A,FALSE,"Hyperion Proof"}</definedName>
    <definedName name="wrn.ProofTotal." localSheetId="8" hidden="1">{"Proof Total",#N/A,FALSE,"Hyperion Proof"}</definedName>
    <definedName name="wrn.ProofTotal." hidden="1">{"Proof Total",#N/A,FALSE,"Hyperion Proof"}</definedName>
    <definedName name="wrn.Reformat._.only." localSheetId="8" hidden="1">{#N/A,#N/A,FALSE,"Dec 1999 mapping"}</definedName>
    <definedName name="wrn.Reformat._.only." hidden="1">{#N/A,#N/A,FALSE,"Dec 1999 mapping"}</definedName>
    <definedName name="wrn.SALES._.VAR._.95._.BUDGET." localSheetId="7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8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5" hidden="1">{#N/A,#N/A,TRUE,"Section7";#N/A,#N/A,TRUE,"DebtService";#N/A,#N/A,TRUE,"LoanSchedules";#N/A,#N/A,TRUE,"GraphDebt"}</definedName>
    <definedName name="wrn.Section7DebtService." localSheetId="6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8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8" hidden="1">{"YTD-Total",#N/A,FALSE,"Provision"}</definedName>
    <definedName name="wrn.Standard." hidden="1">{"YTD-Total",#N/A,FALSE,"Provision"}</definedName>
    <definedName name="wrn.Standard._.NonUtility._.Only." localSheetId="8" hidden="1">{"YTD-NonUtility",#N/A,FALSE,"Prov NonUtility"}</definedName>
    <definedName name="wrn.Standard._.NonUtility._.Only." hidden="1">{"YTD-NonUtility",#N/A,FALSE,"Prov NonUtility"}</definedName>
    <definedName name="wrn.Standard._.Utility._.Only." localSheetId="8" hidden="1">{"YTD-Utility",#N/A,FALSE,"Prov Utility"}</definedName>
    <definedName name="wrn.Standard._.Utility._.Only." hidden="1">{"YTD-Utility",#N/A,FALSE,"Prov Utility"}</definedName>
    <definedName name="wrn.Summary." localSheetId="8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8" hidden="1">{#N/A,#N/A,FALSE,"Consltd-For contngcy"}</definedName>
    <definedName name="wrn.Summary._.View." hidden="1">{#N/A,#N/A,FALSE,"Consltd-For contngcy"}</definedName>
    <definedName name="wrn.Total._.Summary." localSheetId="4" hidden="1">{"Total Summary",#N/A,FALSE,"Summary"}</definedName>
    <definedName name="wrn.Total._.Summary." localSheetId="5" hidden="1">{"Total Summary",#N/A,FALSE,"Summary"}</definedName>
    <definedName name="wrn.Total._.Summary." localSheetId="6" hidden="1">{"Total Summary",#N/A,FALSE,"Summary"}</definedName>
    <definedName name="wrn.Total._.Summary." hidden="1">{"Total Summary",#N/A,FALSE,"Summary"}</definedName>
    <definedName name="wrn.UK._.Conversion._.Only." localSheetId="8" hidden="1">{#N/A,#N/A,FALSE,"Dec 1999 UK Continuing Ops"}</definedName>
    <definedName name="wrn.UK._.Conversion._.Only." hidden="1">{#N/A,#N/A,FALSE,"Dec 1999 UK Continuing Ops"}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8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7" hidden="1">#REF!</definedName>
    <definedName name="y" localSheetId="8" hidden="1">#REF!</definedName>
    <definedName name="y" hidden="1">#REF!</definedName>
    <definedName name="YearEndFactors">#REF!</definedName>
    <definedName name="YearEndInput">#REF!</definedName>
    <definedName name="yesterdayscurves">#REF!</definedName>
    <definedName name="z" localSheetId="7" hidden="1">#REF!</definedName>
    <definedName name="z" localSheetId="8" hidden="1">#REF!</definedName>
    <definedName name="z" localSheetId="1" hidden="1">#REF!</definedName>
    <definedName name="z" hidden="1">#REF!</definedName>
    <definedName name="Z_01844156_6462_4A28_9785_1A86F4D0C834_.wvu.PrintTitles" localSheetId="8" hidden="1">#REF!</definedName>
    <definedName name="Z_01844156_6462_4A28_9785_1A86F4D0C834_.wvu.PrintTitles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6" i="10" l="1"/>
  <c r="H346" i="10"/>
  <c r="I346" i="10"/>
  <c r="J346" i="10"/>
  <c r="K346" i="10"/>
  <c r="L346" i="10"/>
  <c r="M346" i="10"/>
  <c r="N346" i="10"/>
  <c r="O346" i="10"/>
  <c r="P346" i="10"/>
  <c r="Q346" i="10"/>
  <c r="R346" i="10"/>
  <c r="G347" i="10"/>
  <c r="H347" i="10"/>
  <c r="I347" i="10"/>
  <c r="J347" i="10"/>
  <c r="K347" i="10"/>
  <c r="L347" i="10"/>
  <c r="M347" i="10"/>
  <c r="N347" i="10"/>
  <c r="O347" i="10"/>
  <c r="P347" i="10"/>
  <c r="Q347" i="10"/>
  <c r="R347" i="10"/>
  <c r="G348" i="10"/>
  <c r="H348" i="10"/>
  <c r="I348" i="10"/>
  <c r="J348" i="10"/>
  <c r="K348" i="10"/>
  <c r="L348" i="10"/>
  <c r="M348" i="10"/>
  <c r="N348" i="10"/>
  <c r="O348" i="10"/>
  <c r="P348" i="10"/>
  <c r="Q348" i="10"/>
  <c r="R348" i="10"/>
  <c r="G349" i="10"/>
  <c r="H349" i="10"/>
  <c r="I349" i="10"/>
  <c r="J349" i="10"/>
  <c r="K349" i="10"/>
  <c r="L349" i="10"/>
  <c r="M349" i="10"/>
  <c r="N349" i="10"/>
  <c r="O349" i="10"/>
  <c r="P349" i="10"/>
  <c r="Q349" i="10"/>
  <c r="R349" i="10"/>
  <c r="G350" i="10"/>
  <c r="H350" i="10"/>
  <c r="I350" i="10"/>
  <c r="J350" i="10"/>
  <c r="K350" i="10"/>
  <c r="L350" i="10"/>
  <c r="M350" i="10"/>
  <c r="N350" i="10"/>
  <c r="O350" i="10"/>
  <c r="P350" i="10"/>
  <c r="Q350" i="10"/>
  <c r="R350" i="10"/>
  <c r="G351" i="10"/>
  <c r="H351" i="10"/>
  <c r="I351" i="10"/>
  <c r="J351" i="10"/>
  <c r="K351" i="10"/>
  <c r="L351" i="10"/>
  <c r="M351" i="10"/>
  <c r="N351" i="10"/>
  <c r="O351" i="10"/>
  <c r="P351" i="10"/>
  <c r="Q351" i="10"/>
  <c r="R351" i="10"/>
  <c r="G352" i="10"/>
  <c r="H352" i="10"/>
  <c r="I352" i="10"/>
  <c r="J352" i="10"/>
  <c r="K352" i="10"/>
  <c r="L352" i="10"/>
  <c r="M352" i="10"/>
  <c r="N352" i="10"/>
  <c r="O352" i="10"/>
  <c r="P352" i="10"/>
  <c r="Q352" i="10"/>
  <c r="R352" i="10"/>
  <c r="G353" i="10"/>
  <c r="H353" i="10"/>
  <c r="I353" i="10"/>
  <c r="J353" i="10"/>
  <c r="K353" i="10"/>
  <c r="L353" i="10"/>
  <c r="M353" i="10"/>
  <c r="N353" i="10"/>
  <c r="O353" i="10"/>
  <c r="P353" i="10"/>
  <c r="Q353" i="10"/>
  <c r="R353" i="10"/>
  <c r="G354" i="10"/>
  <c r="H354" i="10"/>
  <c r="I354" i="10"/>
  <c r="J354" i="10"/>
  <c r="K354" i="10"/>
  <c r="L354" i="10"/>
  <c r="M354" i="10"/>
  <c r="N354" i="10"/>
  <c r="O354" i="10"/>
  <c r="P354" i="10"/>
  <c r="Q354" i="10"/>
  <c r="R354" i="10"/>
  <c r="G355" i="10"/>
  <c r="H355" i="10"/>
  <c r="I355" i="10"/>
  <c r="J355" i="10"/>
  <c r="K355" i="10"/>
  <c r="L355" i="10"/>
  <c r="M355" i="10"/>
  <c r="N355" i="10"/>
  <c r="O355" i="10"/>
  <c r="P355" i="10"/>
  <c r="Q355" i="10"/>
  <c r="R355" i="10"/>
  <c r="G356" i="10"/>
  <c r="H356" i="10"/>
  <c r="I356" i="10"/>
  <c r="J356" i="10"/>
  <c r="K356" i="10"/>
  <c r="L356" i="10"/>
  <c r="M356" i="10"/>
  <c r="N356" i="10"/>
  <c r="O356" i="10"/>
  <c r="P356" i="10"/>
  <c r="Q356" i="10"/>
  <c r="R356" i="10"/>
  <c r="G357" i="10"/>
  <c r="H357" i="10"/>
  <c r="I357" i="10"/>
  <c r="J357" i="10"/>
  <c r="K357" i="10"/>
  <c r="L357" i="10"/>
  <c r="M357" i="10"/>
  <c r="N357" i="10"/>
  <c r="O357" i="10"/>
  <c r="P357" i="10"/>
  <c r="Q357" i="10"/>
  <c r="R357" i="10"/>
  <c r="G358" i="10"/>
  <c r="H358" i="10"/>
  <c r="I358" i="10"/>
  <c r="J358" i="10"/>
  <c r="K358" i="10"/>
  <c r="L358" i="10"/>
  <c r="M358" i="10"/>
  <c r="N358" i="10"/>
  <c r="O358" i="10"/>
  <c r="P358" i="10"/>
  <c r="Q358" i="10"/>
  <c r="R358" i="10"/>
  <c r="G359" i="10"/>
  <c r="H359" i="10"/>
  <c r="I359" i="10"/>
  <c r="J359" i="10"/>
  <c r="K359" i="10"/>
  <c r="L359" i="10"/>
  <c r="M359" i="10"/>
  <c r="N359" i="10"/>
  <c r="O359" i="10"/>
  <c r="P359" i="10"/>
  <c r="Q359" i="10"/>
  <c r="R359" i="10"/>
  <c r="G360" i="10"/>
  <c r="H360" i="10"/>
  <c r="I360" i="10"/>
  <c r="J360" i="10"/>
  <c r="K360" i="10"/>
  <c r="L360" i="10"/>
  <c r="M360" i="10"/>
  <c r="N360" i="10"/>
  <c r="O360" i="10"/>
  <c r="P360" i="10"/>
  <c r="Q360" i="10"/>
  <c r="R360" i="10"/>
  <c r="G361" i="10"/>
  <c r="H361" i="10"/>
  <c r="I361" i="10"/>
  <c r="J361" i="10"/>
  <c r="K361" i="10"/>
  <c r="L361" i="10"/>
  <c r="M361" i="10"/>
  <c r="N361" i="10"/>
  <c r="O361" i="10"/>
  <c r="P361" i="10"/>
  <c r="Q361" i="10"/>
  <c r="R361" i="10"/>
  <c r="G362" i="10"/>
  <c r="H362" i="10"/>
  <c r="I362" i="10"/>
  <c r="J362" i="10"/>
  <c r="K362" i="10"/>
  <c r="L362" i="10"/>
  <c r="M362" i="10"/>
  <c r="N362" i="10"/>
  <c r="O362" i="10"/>
  <c r="P362" i="10"/>
  <c r="Q362" i="10"/>
  <c r="R362" i="10"/>
  <c r="G363" i="10"/>
  <c r="H363" i="10"/>
  <c r="I363" i="10"/>
  <c r="J363" i="10"/>
  <c r="K363" i="10"/>
  <c r="L363" i="10"/>
  <c r="M363" i="10"/>
  <c r="N363" i="10"/>
  <c r="O363" i="10"/>
  <c r="P363" i="10"/>
  <c r="Q363" i="10"/>
  <c r="R363" i="10"/>
  <c r="G364" i="10"/>
  <c r="H364" i="10"/>
  <c r="I364" i="10"/>
  <c r="J364" i="10"/>
  <c r="K364" i="10"/>
  <c r="L364" i="10"/>
  <c r="M364" i="10"/>
  <c r="N364" i="10"/>
  <c r="O364" i="10"/>
  <c r="P364" i="10"/>
  <c r="Q364" i="10"/>
  <c r="R364" i="10"/>
  <c r="G365" i="10"/>
  <c r="H365" i="10"/>
  <c r="I365" i="10"/>
  <c r="J365" i="10"/>
  <c r="K365" i="10"/>
  <c r="L365" i="10"/>
  <c r="M365" i="10"/>
  <c r="N365" i="10"/>
  <c r="O365" i="10"/>
  <c r="P365" i="10"/>
  <c r="Q365" i="10"/>
  <c r="R365" i="10"/>
  <c r="H345" i="10"/>
  <c r="I345" i="10"/>
  <c r="J345" i="10"/>
  <c r="K345" i="10"/>
  <c r="L345" i="10"/>
  <c r="M345" i="10"/>
  <c r="N345" i="10"/>
  <c r="O345" i="10"/>
  <c r="P345" i="10"/>
  <c r="Q345" i="10"/>
  <c r="R345" i="10"/>
  <c r="G345" i="10"/>
  <c r="G340" i="10"/>
  <c r="H340" i="10"/>
  <c r="I340" i="10"/>
  <c r="J340" i="10"/>
  <c r="K340" i="10"/>
  <c r="L340" i="10"/>
  <c r="M340" i="10"/>
  <c r="N340" i="10"/>
  <c r="O340" i="10"/>
  <c r="P340" i="10"/>
  <c r="Q340" i="10"/>
  <c r="R340" i="10"/>
  <c r="H339" i="10"/>
  <c r="I339" i="10"/>
  <c r="J339" i="10"/>
  <c r="K339" i="10"/>
  <c r="L339" i="10"/>
  <c r="M339" i="10"/>
  <c r="N339" i="10"/>
  <c r="O339" i="10"/>
  <c r="P339" i="10"/>
  <c r="Q339" i="10"/>
  <c r="R339" i="10"/>
  <c r="G339" i="10"/>
  <c r="G327" i="10"/>
  <c r="H327" i="10"/>
  <c r="I327" i="10"/>
  <c r="J327" i="10"/>
  <c r="K327" i="10"/>
  <c r="L327" i="10"/>
  <c r="M327" i="10"/>
  <c r="N327" i="10"/>
  <c r="O327" i="10"/>
  <c r="P327" i="10"/>
  <c r="Q327" i="10"/>
  <c r="R327" i="10"/>
  <c r="G328" i="10"/>
  <c r="H328" i="10"/>
  <c r="I328" i="10"/>
  <c r="J328" i="10"/>
  <c r="K328" i="10"/>
  <c r="L328" i="10"/>
  <c r="M328" i="10"/>
  <c r="N328" i="10"/>
  <c r="O328" i="10"/>
  <c r="P328" i="10"/>
  <c r="Q328" i="10"/>
  <c r="R328" i="10"/>
  <c r="G329" i="10"/>
  <c r="H329" i="10"/>
  <c r="I329" i="10"/>
  <c r="J329" i="10"/>
  <c r="K329" i="10"/>
  <c r="L329" i="10"/>
  <c r="M329" i="10"/>
  <c r="N329" i="10"/>
  <c r="O329" i="10"/>
  <c r="P329" i="10"/>
  <c r="Q329" i="10"/>
  <c r="R329" i="10"/>
  <c r="G330" i="10"/>
  <c r="H330" i="10"/>
  <c r="I330" i="10"/>
  <c r="J330" i="10"/>
  <c r="K330" i="10"/>
  <c r="L330" i="10"/>
  <c r="M330" i="10"/>
  <c r="N330" i="10"/>
  <c r="O330" i="10"/>
  <c r="P330" i="10"/>
  <c r="Q330" i="10"/>
  <c r="R330" i="10"/>
  <c r="G331" i="10"/>
  <c r="H331" i="10"/>
  <c r="I331" i="10"/>
  <c r="J331" i="10"/>
  <c r="K331" i="10"/>
  <c r="L331" i="10"/>
  <c r="M331" i="10"/>
  <c r="N331" i="10"/>
  <c r="O331" i="10"/>
  <c r="P331" i="10"/>
  <c r="Q331" i="10"/>
  <c r="R331" i="10"/>
  <c r="G332" i="10"/>
  <c r="H332" i="10"/>
  <c r="I332" i="10"/>
  <c r="J332" i="10"/>
  <c r="K332" i="10"/>
  <c r="L332" i="10"/>
  <c r="M332" i="10"/>
  <c r="N332" i="10"/>
  <c r="O332" i="10"/>
  <c r="P332" i="10"/>
  <c r="Q332" i="10"/>
  <c r="R332" i="10"/>
  <c r="G333" i="10"/>
  <c r="H333" i="10"/>
  <c r="I333" i="10"/>
  <c r="J333" i="10"/>
  <c r="K333" i="10"/>
  <c r="L333" i="10"/>
  <c r="M333" i="10"/>
  <c r="N333" i="10"/>
  <c r="O333" i="10"/>
  <c r="P333" i="10"/>
  <c r="Q333" i="10"/>
  <c r="R333" i="10"/>
  <c r="G334" i="10"/>
  <c r="H334" i="10"/>
  <c r="I334" i="10"/>
  <c r="J334" i="10"/>
  <c r="K334" i="10"/>
  <c r="L334" i="10"/>
  <c r="M334" i="10"/>
  <c r="N334" i="10"/>
  <c r="O334" i="10"/>
  <c r="P334" i="10"/>
  <c r="Q334" i="10"/>
  <c r="R334" i="10"/>
  <c r="H326" i="10"/>
  <c r="I326" i="10"/>
  <c r="J326" i="10"/>
  <c r="K326" i="10"/>
  <c r="L326" i="10"/>
  <c r="M326" i="10"/>
  <c r="N326" i="10"/>
  <c r="O326" i="10"/>
  <c r="P326" i="10"/>
  <c r="Q326" i="10"/>
  <c r="R326" i="10"/>
  <c r="G326" i="10"/>
  <c r="G314" i="10"/>
  <c r="H314" i="10"/>
  <c r="I314" i="10"/>
  <c r="J314" i="10"/>
  <c r="K314" i="10"/>
  <c r="L314" i="10"/>
  <c r="M314" i="10"/>
  <c r="N314" i="10"/>
  <c r="O314" i="10"/>
  <c r="P314" i="10"/>
  <c r="Q314" i="10"/>
  <c r="R314" i="10"/>
  <c r="G315" i="10"/>
  <c r="H315" i="10"/>
  <c r="I315" i="10"/>
  <c r="J315" i="10"/>
  <c r="K315" i="10"/>
  <c r="L315" i="10"/>
  <c r="M315" i="10"/>
  <c r="N315" i="10"/>
  <c r="O315" i="10"/>
  <c r="P315" i="10"/>
  <c r="Q315" i="10"/>
  <c r="R315" i="10"/>
  <c r="G316" i="10"/>
  <c r="H316" i="10"/>
  <c r="I316" i="10"/>
  <c r="J316" i="10"/>
  <c r="K316" i="10"/>
  <c r="L316" i="10"/>
  <c r="M316" i="10"/>
  <c r="N316" i="10"/>
  <c r="O316" i="10"/>
  <c r="P316" i="10"/>
  <c r="Q316" i="10"/>
  <c r="R316" i="10"/>
  <c r="G317" i="10"/>
  <c r="H317" i="10"/>
  <c r="I317" i="10"/>
  <c r="J317" i="10"/>
  <c r="K317" i="10"/>
  <c r="L317" i="10"/>
  <c r="M317" i="10"/>
  <c r="N317" i="10"/>
  <c r="O317" i="10"/>
  <c r="P317" i="10"/>
  <c r="Q317" i="10"/>
  <c r="R317" i="10"/>
  <c r="G318" i="10"/>
  <c r="H318" i="10"/>
  <c r="I318" i="10"/>
  <c r="J318" i="10"/>
  <c r="K318" i="10"/>
  <c r="L318" i="10"/>
  <c r="M318" i="10"/>
  <c r="N318" i="10"/>
  <c r="O318" i="10"/>
  <c r="P318" i="10"/>
  <c r="Q318" i="10"/>
  <c r="R318" i="10"/>
  <c r="G319" i="10"/>
  <c r="H319" i="10"/>
  <c r="I319" i="10"/>
  <c r="J319" i="10"/>
  <c r="K319" i="10"/>
  <c r="L319" i="10"/>
  <c r="M319" i="10"/>
  <c r="N319" i="10"/>
  <c r="O319" i="10"/>
  <c r="P319" i="10"/>
  <c r="Q319" i="10"/>
  <c r="R319" i="10"/>
  <c r="G320" i="10"/>
  <c r="H320" i="10"/>
  <c r="I320" i="10"/>
  <c r="J320" i="10"/>
  <c r="K320" i="10"/>
  <c r="L320" i="10"/>
  <c r="M320" i="10"/>
  <c r="N320" i="10"/>
  <c r="O320" i="10"/>
  <c r="P320" i="10"/>
  <c r="Q320" i="10"/>
  <c r="R320" i="10"/>
  <c r="G321" i="10"/>
  <c r="H321" i="10"/>
  <c r="I321" i="10"/>
  <c r="J321" i="10"/>
  <c r="K321" i="10"/>
  <c r="L321" i="10"/>
  <c r="M321" i="10"/>
  <c r="N321" i="10"/>
  <c r="O321" i="10"/>
  <c r="P321" i="10"/>
  <c r="Q321" i="10"/>
  <c r="R321" i="10"/>
  <c r="H313" i="10"/>
  <c r="I313" i="10"/>
  <c r="J313" i="10"/>
  <c r="K313" i="10"/>
  <c r="L313" i="10"/>
  <c r="M313" i="10"/>
  <c r="N313" i="10"/>
  <c r="O313" i="10"/>
  <c r="P313" i="10"/>
  <c r="Q313" i="10"/>
  <c r="R313" i="10"/>
  <c r="G313" i="10"/>
  <c r="H308" i="10"/>
  <c r="I308" i="10"/>
  <c r="J308" i="10"/>
  <c r="K308" i="10"/>
  <c r="L308" i="10"/>
  <c r="M308" i="10"/>
  <c r="N308" i="10"/>
  <c r="O308" i="10"/>
  <c r="P308" i="10"/>
  <c r="Q308" i="10"/>
  <c r="R308" i="10"/>
  <c r="G308" i="10"/>
  <c r="G303" i="10"/>
  <c r="H303" i="10"/>
  <c r="I303" i="10"/>
  <c r="J303" i="10"/>
  <c r="K303" i="10"/>
  <c r="L303" i="10"/>
  <c r="M303" i="10"/>
  <c r="N303" i="10"/>
  <c r="O303" i="10"/>
  <c r="P303" i="10"/>
  <c r="Q303" i="10"/>
  <c r="R303" i="10"/>
  <c r="G304" i="10"/>
  <c r="H304" i="10"/>
  <c r="I304" i="10"/>
  <c r="J304" i="10"/>
  <c r="K304" i="10"/>
  <c r="L304" i="10"/>
  <c r="M304" i="10"/>
  <c r="N304" i="10"/>
  <c r="O304" i="10"/>
  <c r="P304" i="10"/>
  <c r="Q304" i="10"/>
  <c r="R304" i="10"/>
  <c r="H302" i="10"/>
  <c r="I302" i="10"/>
  <c r="J302" i="10"/>
  <c r="K302" i="10"/>
  <c r="L302" i="10"/>
  <c r="M302" i="10"/>
  <c r="N302" i="10"/>
  <c r="O302" i="10"/>
  <c r="P302" i="10"/>
  <c r="Q302" i="10"/>
  <c r="R302" i="10"/>
  <c r="G302" i="10"/>
  <c r="H297" i="10"/>
  <c r="I297" i="10"/>
  <c r="J297" i="10"/>
  <c r="K297" i="10"/>
  <c r="L297" i="10"/>
  <c r="M297" i="10"/>
  <c r="N297" i="10"/>
  <c r="O297" i="10"/>
  <c r="P297" i="10"/>
  <c r="Q297" i="10"/>
  <c r="R297" i="10"/>
  <c r="G297" i="10"/>
  <c r="G290" i="10"/>
  <c r="H290" i="10"/>
  <c r="I290" i="10"/>
  <c r="J290" i="10"/>
  <c r="K290" i="10"/>
  <c r="L290" i="10"/>
  <c r="M290" i="10"/>
  <c r="N290" i="10"/>
  <c r="O290" i="10"/>
  <c r="P290" i="10"/>
  <c r="Q290" i="10"/>
  <c r="R290" i="10"/>
  <c r="H289" i="10"/>
  <c r="I289" i="10"/>
  <c r="J289" i="10"/>
  <c r="K289" i="10"/>
  <c r="L289" i="10"/>
  <c r="M289" i="10"/>
  <c r="N289" i="10"/>
  <c r="O289" i="10"/>
  <c r="P289" i="10"/>
  <c r="Q289" i="10"/>
  <c r="R289" i="10"/>
  <c r="G289" i="10"/>
  <c r="G241" i="10"/>
  <c r="H241" i="10"/>
  <c r="I241" i="10"/>
  <c r="J241" i="10"/>
  <c r="K241" i="10"/>
  <c r="L241" i="10"/>
  <c r="M241" i="10"/>
  <c r="N241" i="10"/>
  <c r="O241" i="10"/>
  <c r="P241" i="10"/>
  <c r="Q241" i="10"/>
  <c r="R241" i="10"/>
  <c r="G242" i="10"/>
  <c r="H242" i="10"/>
  <c r="I242" i="10"/>
  <c r="J242" i="10"/>
  <c r="K242" i="10"/>
  <c r="L242" i="10"/>
  <c r="M242" i="10"/>
  <c r="N242" i="10"/>
  <c r="O242" i="10"/>
  <c r="P242" i="10"/>
  <c r="Q242" i="10"/>
  <c r="R242" i="10"/>
  <c r="G243" i="10"/>
  <c r="H243" i="10"/>
  <c r="I243" i="10"/>
  <c r="J243" i="10"/>
  <c r="K243" i="10"/>
  <c r="L243" i="10"/>
  <c r="M243" i="10"/>
  <c r="N243" i="10"/>
  <c r="O243" i="10"/>
  <c r="P243" i="10"/>
  <c r="Q243" i="10"/>
  <c r="R243" i="10"/>
  <c r="G244" i="10"/>
  <c r="H244" i="10"/>
  <c r="I244" i="10"/>
  <c r="J244" i="10"/>
  <c r="K244" i="10"/>
  <c r="L244" i="10"/>
  <c r="M244" i="10"/>
  <c r="N244" i="10"/>
  <c r="O244" i="10"/>
  <c r="P244" i="10"/>
  <c r="Q244" i="10"/>
  <c r="R244" i="10"/>
  <c r="G245" i="10"/>
  <c r="H245" i="10"/>
  <c r="I245" i="10"/>
  <c r="J245" i="10"/>
  <c r="K245" i="10"/>
  <c r="L245" i="10"/>
  <c r="M245" i="10"/>
  <c r="N245" i="10"/>
  <c r="O245" i="10"/>
  <c r="P245" i="10"/>
  <c r="Q245" i="10"/>
  <c r="R245" i="10"/>
  <c r="G246" i="10"/>
  <c r="H246" i="10"/>
  <c r="I246" i="10"/>
  <c r="J246" i="10"/>
  <c r="K246" i="10"/>
  <c r="L246" i="10"/>
  <c r="M246" i="10"/>
  <c r="N246" i="10"/>
  <c r="O246" i="10"/>
  <c r="P246" i="10"/>
  <c r="Q246" i="10"/>
  <c r="R246" i="10"/>
  <c r="G247" i="10"/>
  <c r="H247" i="10"/>
  <c r="I247" i="10"/>
  <c r="J247" i="10"/>
  <c r="K247" i="10"/>
  <c r="L247" i="10"/>
  <c r="M247" i="10"/>
  <c r="N247" i="10"/>
  <c r="O247" i="10"/>
  <c r="P247" i="10"/>
  <c r="Q247" i="10"/>
  <c r="R247" i="10"/>
  <c r="G248" i="10"/>
  <c r="H248" i="10"/>
  <c r="I248" i="10"/>
  <c r="J248" i="10"/>
  <c r="K248" i="10"/>
  <c r="L248" i="10"/>
  <c r="M248" i="10"/>
  <c r="N248" i="10"/>
  <c r="O248" i="10"/>
  <c r="P248" i="10"/>
  <c r="Q248" i="10"/>
  <c r="R248" i="10"/>
  <c r="G249" i="10"/>
  <c r="H249" i="10"/>
  <c r="I249" i="10"/>
  <c r="J249" i="10"/>
  <c r="K249" i="10"/>
  <c r="L249" i="10"/>
  <c r="M249" i="10"/>
  <c r="N249" i="10"/>
  <c r="O249" i="10"/>
  <c r="P249" i="10"/>
  <c r="Q249" i="10"/>
  <c r="R249" i="10"/>
  <c r="G250" i="10"/>
  <c r="H250" i="10"/>
  <c r="I250" i="10"/>
  <c r="J250" i="10"/>
  <c r="K250" i="10"/>
  <c r="L250" i="10"/>
  <c r="M250" i="10"/>
  <c r="N250" i="10"/>
  <c r="O250" i="10"/>
  <c r="P250" i="10"/>
  <c r="Q250" i="10"/>
  <c r="R250" i="10"/>
  <c r="G251" i="10"/>
  <c r="H251" i="10"/>
  <c r="I251" i="10"/>
  <c r="J251" i="10"/>
  <c r="K251" i="10"/>
  <c r="L251" i="10"/>
  <c r="M251" i="10"/>
  <c r="N251" i="10"/>
  <c r="O251" i="10"/>
  <c r="P251" i="10"/>
  <c r="Q251" i="10"/>
  <c r="R251" i="10"/>
  <c r="G252" i="10"/>
  <c r="H252" i="10"/>
  <c r="I252" i="10"/>
  <c r="J252" i="10"/>
  <c r="K252" i="10"/>
  <c r="L252" i="10"/>
  <c r="M252" i="10"/>
  <c r="N252" i="10"/>
  <c r="O252" i="10"/>
  <c r="P252" i="10"/>
  <c r="Q252" i="10"/>
  <c r="R252" i="10"/>
  <c r="G253" i="10"/>
  <c r="H253" i="10"/>
  <c r="I253" i="10"/>
  <c r="J253" i="10"/>
  <c r="K253" i="10"/>
  <c r="L253" i="10"/>
  <c r="M253" i="10"/>
  <c r="N253" i="10"/>
  <c r="O253" i="10"/>
  <c r="P253" i="10"/>
  <c r="Q253" i="10"/>
  <c r="R253" i="10"/>
  <c r="G254" i="10"/>
  <c r="H254" i="10"/>
  <c r="I254" i="10"/>
  <c r="J254" i="10"/>
  <c r="K254" i="10"/>
  <c r="L254" i="10"/>
  <c r="M254" i="10"/>
  <c r="N254" i="10"/>
  <c r="O254" i="10"/>
  <c r="P254" i="10"/>
  <c r="Q254" i="10"/>
  <c r="R254" i="10"/>
  <c r="G255" i="10"/>
  <c r="H255" i="10"/>
  <c r="I255" i="10"/>
  <c r="J255" i="10"/>
  <c r="K255" i="10"/>
  <c r="L255" i="10"/>
  <c r="M255" i="10"/>
  <c r="N255" i="10"/>
  <c r="O255" i="10"/>
  <c r="P255" i="10"/>
  <c r="Q255" i="10"/>
  <c r="R255" i="10"/>
  <c r="G256" i="10"/>
  <c r="H256" i="10"/>
  <c r="I256" i="10"/>
  <c r="J256" i="10"/>
  <c r="K256" i="10"/>
  <c r="L256" i="10"/>
  <c r="M256" i="10"/>
  <c r="N256" i="10"/>
  <c r="O256" i="10"/>
  <c r="P256" i="10"/>
  <c r="Q256" i="10"/>
  <c r="R256" i="10"/>
  <c r="G257" i="10"/>
  <c r="H257" i="10"/>
  <c r="I257" i="10"/>
  <c r="J257" i="10"/>
  <c r="K257" i="10"/>
  <c r="L257" i="10"/>
  <c r="M257" i="10"/>
  <c r="N257" i="10"/>
  <c r="O257" i="10"/>
  <c r="P257" i="10"/>
  <c r="Q257" i="10"/>
  <c r="R257" i="10"/>
  <c r="G258" i="10"/>
  <c r="H258" i="10"/>
  <c r="I258" i="10"/>
  <c r="J258" i="10"/>
  <c r="K258" i="10"/>
  <c r="L258" i="10"/>
  <c r="M258" i="10"/>
  <c r="N258" i="10"/>
  <c r="O258" i="10"/>
  <c r="P258" i="10"/>
  <c r="Q258" i="10"/>
  <c r="R258" i="10"/>
  <c r="G259" i="10"/>
  <c r="H259" i="10"/>
  <c r="I259" i="10"/>
  <c r="J259" i="10"/>
  <c r="K259" i="10"/>
  <c r="L259" i="10"/>
  <c r="M259" i="10"/>
  <c r="N259" i="10"/>
  <c r="O259" i="10"/>
  <c r="P259" i="10"/>
  <c r="Q259" i="10"/>
  <c r="R259" i="10"/>
  <c r="G260" i="10"/>
  <c r="H260" i="10"/>
  <c r="I260" i="10"/>
  <c r="J260" i="10"/>
  <c r="K260" i="10"/>
  <c r="L260" i="10"/>
  <c r="M260" i="10"/>
  <c r="N260" i="10"/>
  <c r="O260" i="10"/>
  <c r="P260" i="10"/>
  <c r="Q260" i="10"/>
  <c r="R260" i="10"/>
  <c r="G261" i="10"/>
  <c r="H261" i="10"/>
  <c r="I261" i="10"/>
  <c r="J261" i="10"/>
  <c r="K261" i="10"/>
  <c r="L261" i="10"/>
  <c r="M261" i="10"/>
  <c r="N261" i="10"/>
  <c r="O261" i="10"/>
  <c r="P261" i="10"/>
  <c r="Q261" i="10"/>
  <c r="R261" i="10"/>
  <c r="G262" i="10"/>
  <c r="H262" i="10"/>
  <c r="I262" i="10"/>
  <c r="J262" i="10"/>
  <c r="K262" i="10"/>
  <c r="L262" i="10"/>
  <c r="M262" i="10"/>
  <c r="N262" i="10"/>
  <c r="O262" i="10"/>
  <c r="P262" i="10"/>
  <c r="Q262" i="10"/>
  <c r="R262" i="10"/>
  <c r="G263" i="10"/>
  <c r="H263" i="10"/>
  <c r="I263" i="10"/>
  <c r="J263" i="10"/>
  <c r="K263" i="10"/>
  <c r="L263" i="10"/>
  <c r="M263" i="10"/>
  <c r="N263" i="10"/>
  <c r="O263" i="10"/>
  <c r="P263" i="10"/>
  <c r="Q263" i="10"/>
  <c r="R263" i="10"/>
  <c r="G264" i="10"/>
  <c r="H264" i="10"/>
  <c r="I264" i="10"/>
  <c r="J264" i="10"/>
  <c r="K264" i="10"/>
  <c r="L264" i="10"/>
  <c r="M264" i="10"/>
  <c r="N264" i="10"/>
  <c r="O264" i="10"/>
  <c r="P264" i="10"/>
  <c r="Q264" i="10"/>
  <c r="R264" i="10"/>
  <c r="G265" i="10"/>
  <c r="H265" i="10"/>
  <c r="I265" i="10"/>
  <c r="J265" i="10"/>
  <c r="K265" i="10"/>
  <c r="L265" i="10"/>
  <c r="M265" i="10"/>
  <c r="N265" i="10"/>
  <c r="O265" i="10"/>
  <c r="P265" i="10"/>
  <c r="Q265" i="10"/>
  <c r="R265" i="10"/>
  <c r="G266" i="10"/>
  <c r="H266" i="10"/>
  <c r="I266" i="10"/>
  <c r="J266" i="10"/>
  <c r="K266" i="10"/>
  <c r="L266" i="10"/>
  <c r="M266" i="10"/>
  <c r="N266" i="10"/>
  <c r="O266" i="10"/>
  <c r="P266" i="10"/>
  <c r="Q266" i="10"/>
  <c r="R266" i="10"/>
  <c r="G267" i="10"/>
  <c r="H267" i="10"/>
  <c r="I267" i="10"/>
  <c r="J267" i="10"/>
  <c r="K267" i="10"/>
  <c r="L267" i="10"/>
  <c r="M267" i="10"/>
  <c r="N267" i="10"/>
  <c r="O267" i="10"/>
  <c r="P267" i="10"/>
  <c r="Q267" i="10"/>
  <c r="R267" i="10"/>
  <c r="G268" i="10"/>
  <c r="H268" i="10"/>
  <c r="I268" i="10"/>
  <c r="J268" i="10"/>
  <c r="K268" i="10"/>
  <c r="L268" i="10"/>
  <c r="M268" i="10"/>
  <c r="N268" i="10"/>
  <c r="O268" i="10"/>
  <c r="P268" i="10"/>
  <c r="Q268" i="10"/>
  <c r="R268" i="10"/>
  <c r="G269" i="10"/>
  <c r="H269" i="10"/>
  <c r="I269" i="10"/>
  <c r="J269" i="10"/>
  <c r="K269" i="10"/>
  <c r="L269" i="10"/>
  <c r="M269" i="10"/>
  <c r="N269" i="10"/>
  <c r="O269" i="10"/>
  <c r="P269" i="10"/>
  <c r="Q269" i="10"/>
  <c r="R269" i="10"/>
  <c r="G270" i="10"/>
  <c r="H270" i="10"/>
  <c r="I270" i="10"/>
  <c r="J270" i="10"/>
  <c r="K270" i="10"/>
  <c r="L270" i="10"/>
  <c r="M270" i="10"/>
  <c r="N270" i="10"/>
  <c r="O270" i="10"/>
  <c r="P270" i="10"/>
  <c r="Q270" i="10"/>
  <c r="R270" i="10"/>
  <c r="G271" i="10"/>
  <c r="H271" i="10"/>
  <c r="I271" i="10"/>
  <c r="J271" i="10"/>
  <c r="K271" i="10"/>
  <c r="L271" i="10"/>
  <c r="M271" i="10"/>
  <c r="N271" i="10"/>
  <c r="O271" i="10"/>
  <c r="P271" i="10"/>
  <c r="Q271" i="10"/>
  <c r="R271" i="10"/>
  <c r="G272" i="10"/>
  <c r="H272" i="10"/>
  <c r="I272" i="10"/>
  <c r="J272" i="10"/>
  <c r="K272" i="10"/>
  <c r="L272" i="10"/>
  <c r="M272" i="10"/>
  <c r="N272" i="10"/>
  <c r="O272" i="10"/>
  <c r="P272" i="10"/>
  <c r="Q272" i="10"/>
  <c r="R272" i="10"/>
  <c r="G273" i="10"/>
  <c r="H273" i="10"/>
  <c r="I273" i="10"/>
  <c r="J273" i="10"/>
  <c r="K273" i="10"/>
  <c r="L273" i="10"/>
  <c r="M273" i="10"/>
  <c r="N273" i="10"/>
  <c r="O273" i="10"/>
  <c r="P273" i="10"/>
  <c r="Q273" i="10"/>
  <c r="R273" i="10"/>
  <c r="G274" i="10"/>
  <c r="H274" i="10"/>
  <c r="I274" i="10"/>
  <c r="J274" i="10"/>
  <c r="K274" i="10"/>
  <c r="L274" i="10"/>
  <c r="M274" i="10"/>
  <c r="N274" i="10"/>
  <c r="O274" i="10"/>
  <c r="P274" i="10"/>
  <c r="Q274" i="10"/>
  <c r="R274" i="10"/>
  <c r="G275" i="10"/>
  <c r="H275" i="10"/>
  <c r="I275" i="10"/>
  <c r="J275" i="10"/>
  <c r="K275" i="10"/>
  <c r="L275" i="10"/>
  <c r="M275" i="10"/>
  <c r="N275" i="10"/>
  <c r="O275" i="10"/>
  <c r="P275" i="10"/>
  <c r="Q275" i="10"/>
  <c r="R275" i="10"/>
  <c r="G276" i="10"/>
  <c r="H276" i="10"/>
  <c r="I276" i="10"/>
  <c r="J276" i="10"/>
  <c r="K276" i="10"/>
  <c r="L276" i="10"/>
  <c r="M276" i="10"/>
  <c r="N276" i="10"/>
  <c r="O276" i="10"/>
  <c r="P276" i="10"/>
  <c r="Q276" i="10"/>
  <c r="R276" i="10"/>
  <c r="G277" i="10"/>
  <c r="H277" i="10"/>
  <c r="I277" i="10"/>
  <c r="J277" i="10"/>
  <c r="K277" i="10"/>
  <c r="L277" i="10"/>
  <c r="M277" i="10"/>
  <c r="N277" i="10"/>
  <c r="O277" i="10"/>
  <c r="P277" i="10"/>
  <c r="Q277" i="10"/>
  <c r="R277" i="10"/>
  <c r="G278" i="10"/>
  <c r="H278" i="10"/>
  <c r="I278" i="10"/>
  <c r="J278" i="10"/>
  <c r="K278" i="10"/>
  <c r="L278" i="10"/>
  <c r="M278" i="10"/>
  <c r="N278" i="10"/>
  <c r="O278" i="10"/>
  <c r="P278" i="10"/>
  <c r="Q278" i="10"/>
  <c r="R278" i="10"/>
  <c r="G279" i="10"/>
  <c r="H279" i="10"/>
  <c r="I279" i="10"/>
  <c r="J279" i="10"/>
  <c r="K279" i="10"/>
  <c r="L279" i="10"/>
  <c r="M279" i="10"/>
  <c r="N279" i="10"/>
  <c r="O279" i="10"/>
  <c r="P279" i="10"/>
  <c r="Q279" i="10"/>
  <c r="R279" i="10"/>
  <c r="G280" i="10"/>
  <c r="H280" i="10"/>
  <c r="I280" i="10"/>
  <c r="J280" i="10"/>
  <c r="K280" i="10"/>
  <c r="L280" i="10"/>
  <c r="M280" i="10"/>
  <c r="N280" i="10"/>
  <c r="O280" i="10"/>
  <c r="P280" i="10"/>
  <c r="Q280" i="10"/>
  <c r="R280" i="10"/>
  <c r="G281" i="10"/>
  <c r="H281" i="10"/>
  <c r="I281" i="10"/>
  <c r="J281" i="10"/>
  <c r="K281" i="10"/>
  <c r="L281" i="10"/>
  <c r="M281" i="10"/>
  <c r="N281" i="10"/>
  <c r="O281" i="10"/>
  <c r="P281" i="10"/>
  <c r="Q281" i="10"/>
  <c r="R281" i="10"/>
  <c r="G282" i="10"/>
  <c r="H282" i="10"/>
  <c r="I282" i="10"/>
  <c r="J282" i="10"/>
  <c r="K282" i="10"/>
  <c r="L282" i="10"/>
  <c r="M282" i="10"/>
  <c r="N282" i="10"/>
  <c r="O282" i="10"/>
  <c r="P282" i="10"/>
  <c r="Q282" i="10"/>
  <c r="R282" i="10"/>
  <c r="G283" i="10"/>
  <c r="H283" i="10"/>
  <c r="I283" i="10"/>
  <c r="J283" i="10"/>
  <c r="K283" i="10"/>
  <c r="L283" i="10"/>
  <c r="M283" i="10"/>
  <c r="N283" i="10"/>
  <c r="O283" i="10"/>
  <c r="P283" i="10"/>
  <c r="Q283" i="10"/>
  <c r="R283" i="10"/>
  <c r="G284" i="10"/>
  <c r="H284" i="10"/>
  <c r="I284" i="10"/>
  <c r="J284" i="10"/>
  <c r="K284" i="10"/>
  <c r="L284" i="10"/>
  <c r="M284" i="10"/>
  <c r="N284" i="10"/>
  <c r="O284" i="10"/>
  <c r="P284" i="10"/>
  <c r="Q284" i="10"/>
  <c r="R284" i="10"/>
  <c r="H240" i="10"/>
  <c r="I240" i="10"/>
  <c r="J240" i="10"/>
  <c r="K240" i="10"/>
  <c r="L240" i="10"/>
  <c r="M240" i="10"/>
  <c r="N240" i="10"/>
  <c r="O240" i="10"/>
  <c r="P240" i="10"/>
  <c r="Q240" i="10"/>
  <c r="R240" i="10"/>
  <c r="G240" i="10"/>
  <c r="G208" i="10"/>
  <c r="H208" i="10"/>
  <c r="I208" i="10"/>
  <c r="J208" i="10"/>
  <c r="K208" i="10"/>
  <c r="L208" i="10"/>
  <c r="M208" i="10"/>
  <c r="N208" i="10"/>
  <c r="O208" i="10"/>
  <c r="P208" i="10"/>
  <c r="Q208" i="10"/>
  <c r="R208" i="10"/>
  <c r="G209" i="10"/>
  <c r="H209" i="10"/>
  <c r="I209" i="10"/>
  <c r="J209" i="10"/>
  <c r="K209" i="10"/>
  <c r="L209" i="10"/>
  <c r="M209" i="10"/>
  <c r="N209" i="10"/>
  <c r="O209" i="10"/>
  <c r="P209" i="10"/>
  <c r="Q209" i="10"/>
  <c r="R209" i="10"/>
  <c r="G210" i="10"/>
  <c r="H210" i="10"/>
  <c r="I210" i="10"/>
  <c r="J210" i="10"/>
  <c r="K210" i="10"/>
  <c r="L210" i="10"/>
  <c r="M210" i="10"/>
  <c r="N210" i="10"/>
  <c r="O210" i="10"/>
  <c r="P210" i="10"/>
  <c r="Q210" i="10"/>
  <c r="R210" i="10"/>
  <c r="G211" i="10"/>
  <c r="H211" i="10"/>
  <c r="I211" i="10"/>
  <c r="J211" i="10"/>
  <c r="K211" i="10"/>
  <c r="L211" i="10"/>
  <c r="M211" i="10"/>
  <c r="N211" i="10"/>
  <c r="O211" i="10"/>
  <c r="P211" i="10"/>
  <c r="Q211" i="10"/>
  <c r="R211" i="10"/>
  <c r="G212" i="10"/>
  <c r="H212" i="10"/>
  <c r="I212" i="10"/>
  <c r="J212" i="10"/>
  <c r="K212" i="10"/>
  <c r="L212" i="10"/>
  <c r="M212" i="10"/>
  <c r="N212" i="10"/>
  <c r="O212" i="10"/>
  <c r="P212" i="10"/>
  <c r="Q212" i="10"/>
  <c r="R212" i="10"/>
  <c r="G213" i="10"/>
  <c r="H213" i="10"/>
  <c r="I213" i="10"/>
  <c r="J213" i="10"/>
  <c r="K213" i="10"/>
  <c r="L213" i="10"/>
  <c r="M213" i="10"/>
  <c r="N213" i="10"/>
  <c r="O213" i="10"/>
  <c r="P213" i="10"/>
  <c r="Q213" i="10"/>
  <c r="R213" i="10"/>
  <c r="G214" i="10"/>
  <c r="H214" i="10"/>
  <c r="I214" i="10"/>
  <c r="J214" i="10"/>
  <c r="K214" i="10"/>
  <c r="L214" i="10"/>
  <c r="M214" i="10"/>
  <c r="N214" i="10"/>
  <c r="O214" i="10"/>
  <c r="P214" i="10"/>
  <c r="Q214" i="10"/>
  <c r="R214" i="10"/>
  <c r="G215" i="10"/>
  <c r="H215" i="10"/>
  <c r="I215" i="10"/>
  <c r="J215" i="10"/>
  <c r="K215" i="10"/>
  <c r="L215" i="10"/>
  <c r="M215" i="10"/>
  <c r="N215" i="10"/>
  <c r="O215" i="10"/>
  <c r="P215" i="10"/>
  <c r="Q215" i="10"/>
  <c r="R215" i="10"/>
  <c r="G216" i="10"/>
  <c r="H216" i="10"/>
  <c r="I216" i="10"/>
  <c r="J216" i="10"/>
  <c r="K216" i="10"/>
  <c r="L216" i="10"/>
  <c r="M216" i="10"/>
  <c r="N216" i="10"/>
  <c r="O216" i="10"/>
  <c r="P216" i="10"/>
  <c r="Q216" i="10"/>
  <c r="R216" i="10"/>
  <c r="G217" i="10"/>
  <c r="H217" i="10"/>
  <c r="I217" i="10"/>
  <c r="J217" i="10"/>
  <c r="K217" i="10"/>
  <c r="L217" i="10"/>
  <c r="M217" i="10"/>
  <c r="N217" i="10"/>
  <c r="O217" i="10"/>
  <c r="P217" i="10"/>
  <c r="Q217" i="10"/>
  <c r="R217" i="10"/>
  <c r="G218" i="10"/>
  <c r="H218" i="10"/>
  <c r="I218" i="10"/>
  <c r="J218" i="10"/>
  <c r="K218" i="10"/>
  <c r="L218" i="10"/>
  <c r="M218" i="10"/>
  <c r="N218" i="10"/>
  <c r="O218" i="10"/>
  <c r="P218" i="10"/>
  <c r="Q218" i="10"/>
  <c r="R218" i="10"/>
  <c r="G219" i="10"/>
  <c r="H219" i="10"/>
  <c r="I219" i="10"/>
  <c r="J219" i="10"/>
  <c r="K219" i="10"/>
  <c r="L219" i="10"/>
  <c r="M219" i="10"/>
  <c r="N219" i="10"/>
  <c r="O219" i="10"/>
  <c r="P219" i="10"/>
  <c r="Q219" i="10"/>
  <c r="R219" i="10"/>
  <c r="G220" i="10"/>
  <c r="H220" i="10"/>
  <c r="I220" i="10"/>
  <c r="J220" i="10"/>
  <c r="K220" i="10"/>
  <c r="L220" i="10"/>
  <c r="M220" i="10"/>
  <c r="N220" i="10"/>
  <c r="O220" i="10"/>
  <c r="P220" i="10"/>
  <c r="Q220" i="10"/>
  <c r="R220" i="10"/>
  <c r="G221" i="10"/>
  <c r="H221" i="10"/>
  <c r="I221" i="10"/>
  <c r="J221" i="10"/>
  <c r="K221" i="10"/>
  <c r="L221" i="10"/>
  <c r="M221" i="10"/>
  <c r="N221" i="10"/>
  <c r="O221" i="10"/>
  <c r="P221" i="10"/>
  <c r="Q221" i="10"/>
  <c r="R221" i="10"/>
  <c r="G222" i="10"/>
  <c r="H222" i="10"/>
  <c r="I222" i="10"/>
  <c r="J222" i="10"/>
  <c r="K222" i="10"/>
  <c r="L222" i="10"/>
  <c r="M222" i="10"/>
  <c r="N222" i="10"/>
  <c r="O222" i="10"/>
  <c r="P222" i="10"/>
  <c r="Q222" i="10"/>
  <c r="R222" i="10"/>
  <c r="G223" i="10"/>
  <c r="H223" i="10"/>
  <c r="I223" i="10"/>
  <c r="J223" i="10"/>
  <c r="K223" i="10"/>
  <c r="L223" i="10"/>
  <c r="M223" i="10"/>
  <c r="N223" i="10"/>
  <c r="O223" i="10"/>
  <c r="P223" i="10"/>
  <c r="Q223" i="10"/>
  <c r="R223" i="10"/>
  <c r="G224" i="10"/>
  <c r="H224" i="10"/>
  <c r="I224" i="10"/>
  <c r="J224" i="10"/>
  <c r="K224" i="10"/>
  <c r="L224" i="10"/>
  <c r="M224" i="10"/>
  <c r="N224" i="10"/>
  <c r="O224" i="10"/>
  <c r="P224" i="10"/>
  <c r="Q224" i="10"/>
  <c r="R224" i="10"/>
  <c r="G225" i="10"/>
  <c r="H225" i="10"/>
  <c r="I225" i="10"/>
  <c r="J225" i="10"/>
  <c r="K225" i="10"/>
  <c r="L225" i="10"/>
  <c r="M225" i="10"/>
  <c r="N225" i="10"/>
  <c r="O225" i="10"/>
  <c r="P225" i="10"/>
  <c r="Q225" i="10"/>
  <c r="R225" i="10"/>
  <c r="G226" i="10"/>
  <c r="H226" i="10"/>
  <c r="I226" i="10"/>
  <c r="J226" i="10"/>
  <c r="K226" i="10"/>
  <c r="L226" i="10"/>
  <c r="M226" i="10"/>
  <c r="N226" i="10"/>
  <c r="O226" i="10"/>
  <c r="P226" i="10"/>
  <c r="Q226" i="10"/>
  <c r="R226" i="10"/>
  <c r="G227" i="10"/>
  <c r="H227" i="10"/>
  <c r="I227" i="10"/>
  <c r="J227" i="10"/>
  <c r="K227" i="10"/>
  <c r="L227" i="10"/>
  <c r="M227" i="10"/>
  <c r="N227" i="10"/>
  <c r="O227" i="10"/>
  <c r="P227" i="10"/>
  <c r="Q227" i="10"/>
  <c r="R227" i="10"/>
  <c r="G228" i="10"/>
  <c r="H228" i="10"/>
  <c r="I228" i="10"/>
  <c r="J228" i="10"/>
  <c r="K228" i="10"/>
  <c r="L228" i="10"/>
  <c r="M228" i="10"/>
  <c r="N228" i="10"/>
  <c r="O228" i="10"/>
  <c r="P228" i="10"/>
  <c r="Q228" i="10"/>
  <c r="R228" i="10"/>
  <c r="G229" i="10"/>
  <c r="H229" i="10"/>
  <c r="I229" i="10"/>
  <c r="J229" i="10"/>
  <c r="K229" i="10"/>
  <c r="L229" i="10"/>
  <c r="M229" i="10"/>
  <c r="N229" i="10"/>
  <c r="O229" i="10"/>
  <c r="P229" i="10"/>
  <c r="Q229" i="10"/>
  <c r="R229" i="10"/>
  <c r="G230" i="10"/>
  <c r="H230" i="10"/>
  <c r="I230" i="10"/>
  <c r="J230" i="10"/>
  <c r="K230" i="10"/>
  <c r="L230" i="10"/>
  <c r="M230" i="10"/>
  <c r="N230" i="10"/>
  <c r="O230" i="10"/>
  <c r="P230" i="10"/>
  <c r="Q230" i="10"/>
  <c r="R230" i="10"/>
  <c r="G231" i="10"/>
  <c r="H231" i="10"/>
  <c r="I231" i="10"/>
  <c r="J231" i="10"/>
  <c r="K231" i="10"/>
  <c r="L231" i="10"/>
  <c r="M231" i="10"/>
  <c r="N231" i="10"/>
  <c r="O231" i="10"/>
  <c r="P231" i="10"/>
  <c r="Q231" i="10"/>
  <c r="R231" i="10"/>
  <c r="G232" i="10"/>
  <c r="H232" i="10"/>
  <c r="I232" i="10"/>
  <c r="J232" i="10"/>
  <c r="K232" i="10"/>
  <c r="L232" i="10"/>
  <c r="M232" i="10"/>
  <c r="N232" i="10"/>
  <c r="O232" i="10"/>
  <c r="P232" i="10"/>
  <c r="Q232" i="10"/>
  <c r="R232" i="10"/>
  <c r="G233" i="10"/>
  <c r="H233" i="10"/>
  <c r="I233" i="10"/>
  <c r="J233" i="10"/>
  <c r="K233" i="10"/>
  <c r="L233" i="10"/>
  <c r="M233" i="10"/>
  <c r="N233" i="10"/>
  <c r="O233" i="10"/>
  <c r="P233" i="10"/>
  <c r="Q233" i="10"/>
  <c r="R233" i="10"/>
  <c r="G234" i="10"/>
  <c r="H234" i="10"/>
  <c r="I234" i="10"/>
  <c r="J234" i="10"/>
  <c r="K234" i="10"/>
  <c r="L234" i="10"/>
  <c r="M234" i="10"/>
  <c r="N234" i="10"/>
  <c r="O234" i="10"/>
  <c r="P234" i="10"/>
  <c r="Q234" i="10"/>
  <c r="R234" i="10"/>
  <c r="G235" i="10"/>
  <c r="H235" i="10"/>
  <c r="I235" i="10"/>
  <c r="J235" i="10"/>
  <c r="K235" i="10"/>
  <c r="L235" i="10"/>
  <c r="M235" i="10"/>
  <c r="N235" i="10"/>
  <c r="O235" i="10"/>
  <c r="P235" i="10"/>
  <c r="Q235" i="10"/>
  <c r="R235" i="10"/>
  <c r="C40" i="1"/>
  <c r="C42" i="1"/>
  <c r="A42" i="1"/>
  <c r="A40" i="1"/>
  <c r="F161" i="15" l="1"/>
  <c r="F100" i="15"/>
  <c r="F53" i="15"/>
  <c r="F32" i="15"/>
  <c r="F33" i="15"/>
  <c r="H161" i="10"/>
  <c r="I161" i="10"/>
  <c r="J161" i="10"/>
  <c r="K161" i="10"/>
  <c r="L161" i="10"/>
  <c r="M161" i="10"/>
  <c r="N161" i="10"/>
  <c r="O161" i="10"/>
  <c r="P161" i="10"/>
  <c r="Q161" i="10"/>
  <c r="R161" i="10"/>
  <c r="H100" i="10"/>
  <c r="I100" i="10"/>
  <c r="J100" i="10"/>
  <c r="K100" i="10"/>
  <c r="L100" i="10"/>
  <c r="M100" i="10"/>
  <c r="N100" i="10"/>
  <c r="O100" i="10"/>
  <c r="P100" i="10"/>
  <c r="Q100" i="10"/>
  <c r="R100" i="10"/>
  <c r="H53" i="10"/>
  <c r="I53" i="10"/>
  <c r="J53" i="10"/>
  <c r="K53" i="10"/>
  <c r="L53" i="10"/>
  <c r="M53" i="10"/>
  <c r="N53" i="10"/>
  <c r="O53" i="10"/>
  <c r="P53" i="10"/>
  <c r="Q53" i="10"/>
  <c r="R53" i="10"/>
  <c r="H32" i="10"/>
  <c r="I32" i="10"/>
  <c r="J32" i="10"/>
  <c r="K32" i="10"/>
  <c r="L32" i="10"/>
  <c r="M32" i="10"/>
  <c r="N32" i="10"/>
  <c r="O32" i="10"/>
  <c r="P32" i="10"/>
  <c r="Q32" i="10"/>
  <c r="R32" i="10"/>
  <c r="H33" i="10"/>
  <c r="I33" i="10"/>
  <c r="J33" i="10"/>
  <c r="K33" i="10"/>
  <c r="L33" i="10"/>
  <c r="M33" i="10"/>
  <c r="N33" i="10"/>
  <c r="O33" i="10"/>
  <c r="P33" i="10"/>
  <c r="Q33" i="10"/>
  <c r="R33" i="10"/>
  <c r="F209" i="13" l="1"/>
  <c r="F209" i="10"/>
  <c r="F32" i="13"/>
  <c r="G32" i="10"/>
  <c r="F32" i="10" s="1"/>
  <c r="F100" i="13"/>
  <c r="G100" i="10"/>
  <c r="F100" i="10" s="1"/>
  <c r="F229" i="13"/>
  <c r="F229" i="10"/>
  <c r="F331" i="13"/>
  <c r="F331" i="10"/>
  <c r="F351" i="13"/>
  <c r="F351" i="10"/>
  <c r="F352" i="10"/>
  <c r="F33" i="13"/>
  <c r="G33" i="10"/>
  <c r="F33" i="10" s="1"/>
  <c r="F53" i="13"/>
  <c r="G53" i="10"/>
  <c r="F53" i="10" s="1"/>
  <c r="F161" i="13"/>
  <c r="G161" i="10"/>
  <c r="F161" i="10" s="1"/>
  <c r="F208" i="13"/>
  <c r="F208" i="10"/>
  <c r="F276" i="13"/>
  <c r="F276" i="10"/>
  <c r="F352" i="13"/>
  <c r="O34" i="1" l="1"/>
  <c r="N34" i="1"/>
  <c r="A1" i="1" l="1"/>
  <c r="C36" i="1" l="1"/>
  <c r="L34" i="1" l="1"/>
  <c r="K34" i="1"/>
  <c r="I34" i="1"/>
  <c r="H34" i="1"/>
  <c r="F39" i="15" l="1"/>
  <c r="F40" i="15"/>
  <c r="F41" i="15"/>
  <c r="F42" i="15"/>
  <c r="F43" i="15"/>
  <c r="F44" i="15"/>
  <c r="F70" i="15"/>
  <c r="F71" i="15"/>
  <c r="F72" i="15"/>
  <c r="F73" i="15"/>
  <c r="F13" i="15" l="1"/>
  <c r="M13" i="1" l="1"/>
  <c r="N13" i="1"/>
  <c r="O13" i="1"/>
  <c r="F8" i="18" l="1"/>
  <c r="E9" i="18"/>
  <c r="D12" i="18"/>
  <c r="F9" i="18" l="1"/>
  <c r="E10" i="18"/>
  <c r="E11" i="18" l="1"/>
  <c r="F11" i="18" s="1"/>
  <c r="F10" i="18"/>
  <c r="F12" i="18" l="1"/>
  <c r="D7" i="1" s="1"/>
  <c r="G13" i="1" l="1"/>
  <c r="H13" i="1"/>
  <c r="I13" i="1"/>
  <c r="J13" i="1"/>
  <c r="K13" i="1"/>
  <c r="L13" i="1"/>
  <c r="C16" i="1" l="1"/>
  <c r="E34" i="1"/>
  <c r="F34" i="1"/>
  <c r="F74" i="15" l="1"/>
  <c r="F38" i="15"/>
  <c r="D8" i="1" l="1"/>
  <c r="F163" i="15" l="1"/>
  <c r="F97" i="15"/>
  <c r="F98" i="15"/>
  <c r="F99" i="15"/>
  <c r="F34" i="15"/>
  <c r="F35" i="15"/>
  <c r="F36" i="15"/>
  <c r="F37" i="15"/>
  <c r="F45" i="15"/>
  <c r="F46" i="15"/>
  <c r="F47" i="15"/>
  <c r="F48" i="15"/>
  <c r="F49" i="15"/>
  <c r="F50" i="15"/>
  <c r="F51" i="15"/>
  <c r="F52" i="15"/>
  <c r="F54" i="15"/>
  <c r="F55" i="15"/>
  <c r="F56" i="15"/>
  <c r="F57" i="15"/>
  <c r="F58" i="15"/>
  <c r="F59" i="15"/>
  <c r="G5" i="15" l="1"/>
  <c r="A2" i="15"/>
  <c r="A1" i="15"/>
  <c r="A1" i="10"/>
  <c r="A2" i="10"/>
  <c r="G5" i="10"/>
  <c r="H5" i="15" l="1"/>
  <c r="H140" i="15" l="1"/>
  <c r="I5" i="15"/>
  <c r="H172" i="15"/>
  <c r="H24" i="10"/>
  <c r="H14" i="10"/>
  <c r="G16" i="15"/>
  <c r="H199" i="10"/>
  <c r="H170" i="10"/>
  <c r="H132" i="10"/>
  <c r="G166" i="15"/>
  <c r="G130" i="15"/>
  <c r="G153" i="15"/>
  <c r="G110" i="15"/>
  <c r="G61" i="15"/>
  <c r="G22" i="15"/>
  <c r="G132" i="10"/>
  <c r="G172" i="15"/>
  <c r="G24" i="10"/>
  <c r="G14" i="10"/>
  <c r="G170" i="10"/>
  <c r="G123" i="15"/>
  <c r="G140" i="15"/>
  <c r="G116" i="15"/>
  <c r="G199" i="10"/>
  <c r="I14" i="10" l="1"/>
  <c r="J5" i="15"/>
  <c r="I140" i="15"/>
  <c r="I199" i="10"/>
  <c r="I170" i="10"/>
  <c r="I132" i="10"/>
  <c r="I116" i="15"/>
  <c r="I24" i="10"/>
  <c r="H153" i="15"/>
  <c r="H116" i="15"/>
  <c r="H61" i="15"/>
  <c r="H16" i="15"/>
  <c r="H166" i="15"/>
  <c r="H123" i="15"/>
  <c r="H22" i="15"/>
  <c r="H130" i="15"/>
  <c r="H110" i="15"/>
  <c r="G118" i="15"/>
  <c r="G26" i="15"/>
  <c r="J199" i="10"/>
  <c r="K5" i="15" l="1"/>
  <c r="L5" i="15" s="1"/>
  <c r="J153" i="15"/>
  <c r="J14" i="10"/>
  <c r="J140" i="15"/>
  <c r="I166" i="15"/>
  <c r="I123" i="15"/>
  <c r="I130" i="15"/>
  <c r="I153" i="15"/>
  <c r="I16" i="15"/>
  <c r="I61" i="15"/>
  <c r="I22" i="15"/>
  <c r="I110" i="15"/>
  <c r="I172" i="15"/>
  <c r="K170" i="10"/>
  <c r="K132" i="10"/>
  <c r="K24" i="10"/>
  <c r="H26" i="15"/>
  <c r="H118" i="15"/>
  <c r="H134" i="15" s="1"/>
  <c r="J132" i="10"/>
  <c r="J170" i="10"/>
  <c r="G134" i="15"/>
  <c r="J24" i="10"/>
  <c r="J61" i="15"/>
  <c r="J110" i="15"/>
  <c r="J116" i="15"/>
  <c r="J22" i="15"/>
  <c r="J123" i="15"/>
  <c r="J166" i="15"/>
  <c r="J172" i="15"/>
  <c r="K153" i="15" l="1"/>
  <c r="K130" i="15"/>
  <c r="K14" i="10"/>
  <c r="I118" i="15"/>
  <c r="I134" i="15" s="1"/>
  <c r="J130" i="15"/>
  <c r="J16" i="15"/>
  <c r="J26" i="15" s="1"/>
  <c r="G174" i="15"/>
  <c r="I26" i="15"/>
  <c r="L199" i="10"/>
  <c r="L170" i="10"/>
  <c r="L132" i="10"/>
  <c r="L24" i="10"/>
  <c r="L14" i="10"/>
  <c r="H174" i="15"/>
  <c r="J118" i="15"/>
  <c r="K172" i="15"/>
  <c r="M5" i="15"/>
  <c r="K22" i="15"/>
  <c r="K110" i="15"/>
  <c r="K61" i="15"/>
  <c r="K166" i="15"/>
  <c r="K140" i="15"/>
  <c r="K123" i="15"/>
  <c r="K199" i="10"/>
  <c r="K116" i="15"/>
  <c r="J134" i="15" l="1"/>
  <c r="K16" i="15"/>
  <c r="K26" i="15" s="1"/>
  <c r="I174" i="15"/>
  <c r="L116" i="15"/>
  <c r="J174" i="15"/>
  <c r="L22" i="15"/>
  <c r="L153" i="15"/>
  <c r="L166" i="15"/>
  <c r="L130" i="15"/>
  <c r="L61" i="15"/>
  <c r="N5" i="15"/>
  <c r="L110" i="15"/>
  <c r="L16" i="15"/>
  <c r="L140" i="15"/>
  <c r="L172" i="15"/>
  <c r="K118" i="15"/>
  <c r="L123" i="15"/>
  <c r="N14" i="10" l="1"/>
  <c r="N199" i="10"/>
  <c r="N132" i="10"/>
  <c r="N24" i="10"/>
  <c r="L118" i="15"/>
  <c r="L134" i="15" s="1"/>
  <c r="N170" i="10"/>
  <c r="L26" i="15"/>
  <c r="M116" i="15"/>
  <c r="M170" i="10"/>
  <c r="M24" i="10"/>
  <c r="M110" i="15"/>
  <c r="M166" i="15"/>
  <c r="O5" i="15"/>
  <c r="M123" i="15"/>
  <c r="M130" i="15"/>
  <c r="M61" i="15"/>
  <c r="M132" i="10"/>
  <c r="M140" i="15"/>
  <c r="M153" i="15"/>
  <c r="M14" i="10"/>
  <c r="M22" i="15"/>
  <c r="M199" i="10"/>
  <c r="M172" i="15"/>
  <c r="K134" i="15"/>
  <c r="M16" i="15"/>
  <c r="O24" i="10" l="1"/>
  <c r="N116" i="15"/>
  <c r="N22" i="15"/>
  <c r="L174" i="15"/>
  <c r="N61" i="15"/>
  <c r="M26" i="15"/>
  <c r="N123" i="15"/>
  <c r="N140" i="15"/>
  <c r="N130" i="15"/>
  <c r="N110" i="15"/>
  <c r="O170" i="10"/>
  <c r="P5" i="15"/>
  <c r="N172" i="15"/>
  <c r="K174" i="15"/>
  <c r="M118" i="15"/>
  <c r="N16" i="15"/>
  <c r="N153" i="15"/>
  <c r="N166" i="15"/>
  <c r="P14" i="10" l="1"/>
  <c r="P199" i="10"/>
  <c r="P170" i="10"/>
  <c r="P24" i="10"/>
  <c r="N26" i="15"/>
  <c r="N118" i="15"/>
  <c r="N134" i="15" s="1"/>
  <c r="O16" i="15"/>
  <c r="M134" i="15"/>
  <c r="M174" i="15" s="1"/>
  <c r="P132" i="10"/>
  <c r="Q5" i="15"/>
  <c r="O110" i="15"/>
  <c r="O14" i="10"/>
  <c r="O123" i="15"/>
  <c r="O140" i="15"/>
  <c r="O130" i="15"/>
  <c r="O199" i="10"/>
  <c r="O22" i="15"/>
  <c r="O172" i="15"/>
  <c r="O166" i="15"/>
  <c r="O116" i="15"/>
  <c r="O61" i="15"/>
  <c r="O132" i="10"/>
  <c r="O153" i="15"/>
  <c r="Q14" i="10" l="1"/>
  <c r="Q24" i="10"/>
  <c r="N174" i="15"/>
  <c r="Q170" i="10"/>
  <c r="P22" i="15"/>
  <c r="P110" i="15"/>
  <c r="P123" i="15"/>
  <c r="P172" i="15"/>
  <c r="Q132" i="10"/>
  <c r="Q199" i="10"/>
  <c r="Q116" i="15"/>
  <c r="R5" i="15"/>
  <c r="P130" i="15"/>
  <c r="P140" i="15"/>
  <c r="O118" i="15"/>
  <c r="P166" i="15"/>
  <c r="P16" i="15"/>
  <c r="P116" i="15"/>
  <c r="P153" i="15"/>
  <c r="P61" i="15"/>
  <c r="O26" i="15"/>
  <c r="F149" i="15" l="1"/>
  <c r="P26" i="15"/>
  <c r="P118" i="15"/>
  <c r="P134" i="15" s="1"/>
  <c r="O134" i="15"/>
  <c r="Q140" i="15"/>
  <c r="Q130" i="15"/>
  <c r="Q166" i="15"/>
  <c r="Q153" i="15"/>
  <c r="Q22" i="15"/>
  <c r="Q172" i="15"/>
  <c r="Q16" i="15"/>
  <c r="Q61" i="15"/>
  <c r="Q110" i="15"/>
  <c r="Q123" i="15"/>
  <c r="P174" i="15" l="1"/>
  <c r="Q118" i="15"/>
  <c r="Q134" i="15" s="1"/>
  <c r="Q26" i="15"/>
  <c r="O174" i="15"/>
  <c r="F79" i="15"/>
  <c r="R24" i="10"/>
  <c r="F24" i="10" s="1"/>
  <c r="F24" i="15"/>
  <c r="F144" i="15"/>
  <c r="F68" i="15"/>
  <c r="F108" i="15"/>
  <c r="F84" i="15"/>
  <c r="R130" i="15"/>
  <c r="F130" i="15" s="1"/>
  <c r="F126" i="15"/>
  <c r="F106" i="15"/>
  <c r="F83" i="15"/>
  <c r="R116" i="15"/>
  <c r="F82" i="15"/>
  <c r="F96" i="15"/>
  <c r="F143" i="15"/>
  <c r="F151" i="15"/>
  <c r="F103" i="15"/>
  <c r="F145" i="15"/>
  <c r="F95" i="15"/>
  <c r="F158" i="15"/>
  <c r="F65" i="15"/>
  <c r="F89" i="15"/>
  <c r="F87" i="15"/>
  <c r="F128" i="15"/>
  <c r="R110" i="15"/>
  <c r="F110" i="15" s="1"/>
  <c r="F64" i="15"/>
  <c r="F85" i="15"/>
  <c r="F114" i="15"/>
  <c r="F67" i="15"/>
  <c r="F86" i="15"/>
  <c r="F102" i="15"/>
  <c r="F138" i="15"/>
  <c r="R199" i="10"/>
  <c r="F199" i="10" s="1"/>
  <c r="F160" i="15"/>
  <c r="R140" i="15"/>
  <c r="F137" i="15"/>
  <c r="R170" i="10"/>
  <c r="F170" i="15"/>
  <c r="F107" i="15"/>
  <c r="F157" i="15"/>
  <c r="R14" i="10"/>
  <c r="F14" i="10" s="1"/>
  <c r="F14" i="15"/>
  <c r="R22" i="15"/>
  <c r="F22" i="15" s="1"/>
  <c r="F19" i="15"/>
  <c r="R61" i="15"/>
  <c r="F61" i="15" s="1"/>
  <c r="F31" i="15"/>
  <c r="F69" i="15"/>
  <c r="F12" i="15"/>
  <c r="F75" i="15"/>
  <c r="F91" i="15"/>
  <c r="F94" i="15"/>
  <c r="R16" i="15"/>
  <c r="F11" i="15"/>
  <c r="F66" i="15"/>
  <c r="F90" i="15"/>
  <c r="R153" i="15"/>
  <c r="F153" i="15" s="1"/>
  <c r="F88" i="15"/>
  <c r="R166" i="15"/>
  <c r="F166" i="15" s="1"/>
  <c r="F156" i="15"/>
  <c r="F162" i="15"/>
  <c r="F121" i="15"/>
  <c r="F146" i="15"/>
  <c r="F113" i="15"/>
  <c r="R172" i="15"/>
  <c r="F169" i="15"/>
  <c r="F148" i="15"/>
  <c r="F20" i="15"/>
  <c r="F93" i="15"/>
  <c r="F81" i="15"/>
  <c r="F77" i="15"/>
  <c r="F101" i="15"/>
  <c r="F80" i="15"/>
  <c r="F105" i="15"/>
  <c r="F76" i="15"/>
  <c r="F104" i="15"/>
  <c r="F147" i="15"/>
  <c r="F78" i="15"/>
  <c r="F92" i="15"/>
  <c r="F164" i="15"/>
  <c r="F127" i="15"/>
  <c r="F150" i="15"/>
  <c r="R123" i="15"/>
  <c r="F123" i="15" s="1"/>
  <c r="R132" i="10"/>
  <c r="F132" i="10" s="1"/>
  <c r="F132" i="15"/>
  <c r="F159" i="15"/>
  <c r="Q174" i="15" l="1"/>
  <c r="F140" i="15"/>
  <c r="F172" i="15"/>
  <c r="R26" i="15"/>
  <c r="F16" i="15"/>
  <c r="F170" i="10"/>
  <c r="R118" i="15"/>
  <c r="F116" i="15"/>
  <c r="R134" i="15" l="1"/>
  <c r="F118" i="15"/>
  <c r="F26" i="15"/>
  <c r="R174" i="15" l="1"/>
  <c r="F134" i="15"/>
  <c r="F174" i="15" l="1"/>
  <c r="F176" i="15"/>
  <c r="D9" i="6" l="1"/>
  <c r="G5" i="13"/>
  <c r="G182" i="10" l="1"/>
  <c r="G164" i="10"/>
  <c r="G151" i="10"/>
  <c r="G149" i="10"/>
  <c r="G160" i="10"/>
  <c r="G156" i="10"/>
  <c r="G145" i="10"/>
  <c r="G143" i="10"/>
  <c r="G105" i="10"/>
  <c r="G103" i="10"/>
  <c r="G101" i="10"/>
  <c r="G92" i="10"/>
  <c r="G88" i="10"/>
  <c r="G86" i="10"/>
  <c r="G84" i="10"/>
  <c r="G158" i="10"/>
  <c r="G128" i="10"/>
  <c r="G114" i="10"/>
  <c r="G108" i="10"/>
  <c r="G102" i="10"/>
  <c r="G97" i="10"/>
  <c r="G93" i="10"/>
  <c r="G79" i="10"/>
  <c r="G74" i="10"/>
  <c r="G70" i="10"/>
  <c r="G68" i="10"/>
  <c r="G66" i="10"/>
  <c r="G64" i="10"/>
  <c r="G54" i="10"/>
  <c r="G51" i="10"/>
  <c r="G49" i="10"/>
  <c r="G47" i="10"/>
  <c r="G45" i="10"/>
  <c r="G43" i="10"/>
  <c r="G37" i="10"/>
  <c r="G35" i="10"/>
  <c r="G31" i="10"/>
  <c r="G12" i="10"/>
  <c r="G89" i="10"/>
  <c r="G34" i="10"/>
  <c r="G11" i="10"/>
  <c r="G85" i="10"/>
  <c r="G81" i="10"/>
  <c r="G83" i="10"/>
  <c r="G77" i="10"/>
  <c r="G69" i="10"/>
  <c r="G67" i="10"/>
  <c r="G65" i="10"/>
  <c r="G59" i="10"/>
  <c r="G55" i="10"/>
  <c r="G52" i="10"/>
  <c r="G50" i="10"/>
  <c r="G48" i="10"/>
  <c r="G44" i="10"/>
  <c r="G42" i="10"/>
  <c r="G40" i="10"/>
  <c r="G36" i="10"/>
  <c r="G20" i="10"/>
  <c r="G80" i="10"/>
  <c r="G95" i="10"/>
  <c r="G169" i="10"/>
  <c r="G172" i="10" s="1"/>
  <c r="G163" i="10"/>
  <c r="G148" i="10"/>
  <c r="G146" i="10"/>
  <c r="G144" i="10"/>
  <c r="G138" i="10"/>
  <c r="G162" i="10"/>
  <c r="G157" i="10"/>
  <c r="G147" i="10"/>
  <c r="G137" i="10"/>
  <c r="G127" i="10"/>
  <c r="G91" i="10"/>
  <c r="G75" i="10"/>
  <c r="G57" i="10"/>
  <c r="G98" i="10"/>
  <c r="G96" i="10"/>
  <c r="G94" i="10"/>
  <c r="G82" i="10"/>
  <c r="G78" i="10"/>
  <c r="G76" i="10"/>
  <c r="G58" i="10"/>
  <c r="G56" i="10"/>
  <c r="G121" i="10"/>
  <c r="G107" i="10"/>
  <c r="G41" i="10"/>
  <c r="G38" i="10"/>
  <c r="G39" i="10"/>
  <c r="G159" i="10"/>
  <c r="G87" i="10"/>
  <c r="G150" i="10"/>
  <c r="G104" i="10"/>
  <c r="G113" i="10"/>
  <c r="G90" i="10"/>
  <c r="G106" i="10"/>
  <c r="G72" i="10" l="1"/>
  <c r="G188" i="10"/>
  <c r="G191" i="13"/>
  <c r="G71" i="10"/>
  <c r="G189" i="10"/>
  <c r="G73" i="10"/>
  <c r="G13" i="10"/>
  <c r="G46" i="10"/>
  <c r="G99" i="10"/>
  <c r="G153" i="10"/>
  <c r="G116" i="10"/>
  <c r="G166" i="10"/>
  <c r="G123" i="10"/>
  <c r="G140" i="10"/>
  <c r="B21" i="17"/>
  <c r="B17" i="17"/>
  <c r="G16" i="10" l="1"/>
  <c r="G110" i="10"/>
  <c r="G61" i="10"/>
  <c r="G118" i="10" l="1"/>
  <c r="F199" i="13" l="1"/>
  <c r="E13" i="1" l="1"/>
  <c r="F13" i="1"/>
  <c r="D13" i="1"/>
  <c r="E11" i="1" l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A3" i="6" l="1"/>
  <c r="A2" i="6"/>
  <c r="A1" i="6"/>
  <c r="C8" i="1"/>
  <c r="C13" i="1"/>
  <c r="C12" i="1"/>
  <c r="C9" i="1"/>
  <c r="A1" i="18" l="1"/>
  <c r="A2" i="18"/>
  <c r="A3" i="18"/>
  <c r="A2" i="13"/>
  <c r="A1" i="13"/>
  <c r="A3" i="1"/>
  <c r="A2" i="1"/>
  <c r="C7" i="1" l="1"/>
  <c r="B18" i="17"/>
  <c r="A3" i="10" l="1"/>
  <c r="B13" i="17" l="1"/>
  <c r="A3" i="15" s="1"/>
  <c r="B14" i="17" l="1"/>
  <c r="A3" i="13" s="1"/>
  <c r="F14" i="13" l="1"/>
  <c r="F24" i="13"/>
  <c r="F132" i="13"/>
  <c r="C9" i="22" l="1"/>
  <c r="E9" i="6"/>
  <c r="F9" i="6" s="1"/>
  <c r="G9" i="6" s="1"/>
  <c r="H9" i="6" s="1"/>
  <c r="I9" i="6" s="1"/>
  <c r="J9" i="6" s="1"/>
  <c r="K9" i="6" s="1"/>
  <c r="L9" i="6" s="1"/>
  <c r="M9" i="6" s="1"/>
  <c r="N9" i="6" s="1"/>
  <c r="O9" i="6" s="1"/>
  <c r="P11" i="6" l="1"/>
  <c r="D9" i="1" l="1"/>
  <c r="C6" i="22" l="1"/>
  <c r="K12" i="1"/>
  <c r="O12" i="1"/>
  <c r="O14" i="1" s="1"/>
  <c r="I12" i="1"/>
  <c r="I14" i="1" s="1"/>
  <c r="J12" i="1"/>
  <c r="J14" i="1" s="1"/>
  <c r="L12" i="1"/>
  <c r="G12" i="1"/>
  <c r="G14" i="1" s="1"/>
  <c r="E12" i="1"/>
  <c r="E14" i="1" s="1"/>
  <c r="M12" i="1"/>
  <c r="M14" i="1" s="1"/>
  <c r="N12" i="1"/>
  <c r="N14" i="1" s="1"/>
  <c r="H12" i="1"/>
  <c r="F12" i="1"/>
  <c r="F14" i="1" s="1"/>
  <c r="H14" i="1"/>
  <c r="L14" i="1"/>
  <c r="K14" i="1"/>
  <c r="D12" i="1"/>
  <c r="D14" i="1" s="1"/>
  <c r="P14" i="1" l="1"/>
  <c r="A16" i="1" l="1"/>
  <c r="C18" i="1" l="1"/>
  <c r="A18" i="1"/>
  <c r="A19" i="1" l="1"/>
  <c r="A22" i="1" s="1"/>
  <c r="A23" i="1" s="1"/>
  <c r="A24" i="1" s="1"/>
  <c r="A27" i="1" s="1"/>
  <c r="C19" i="1" l="1"/>
  <c r="A28" i="1" l="1"/>
  <c r="A29" i="1" l="1"/>
  <c r="A30" i="1"/>
  <c r="A31" i="1" s="1"/>
  <c r="A34" i="1" l="1"/>
  <c r="A35" i="1" s="1"/>
  <c r="A36" i="1" l="1"/>
  <c r="A37" i="1" s="1"/>
  <c r="C38" i="1" s="1"/>
  <c r="C37" i="1" l="1"/>
  <c r="A38" i="1"/>
  <c r="H5" i="13"/>
  <c r="H164" i="10" l="1"/>
  <c r="H147" i="10"/>
  <c r="H169" i="10"/>
  <c r="H172" i="10" s="1"/>
  <c r="H144" i="10"/>
  <c r="H138" i="10"/>
  <c r="H128" i="10"/>
  <c r="H99" i="10"/>
  <c r="H95" i="10"/>
  <c r="H85" i="10"/>
  <c r="H83" i="10"/>
  <c r="H81" i="10"/>
  <c r="H79" i="10"/>
  <c r="H76" i="10"/>
  <c r="H56" i="10"/>
  <c r="H54" i="10"/>
  <c r="H51" i="10"/>
  <c r="H39" i="10"/>
  <c r="H37" i="10"/>
  <c r="H35" i="10"/>
  <c r="H160" i="10"/>
  <c r="H137" i="10"/>
  <c r="H78" i="10"/>
  <c r="H82" i="10"/>
  <c r="H88" i="10"/>
  <c r="H156" i="10"/>
  <c r="H75" i="10"/>
  <c r="H69" i="10"/>
  <c r="H67" i="10"/>
  <c r="H65" i="10"/>
  <c r="H50" i="10"/>
  <c r="H48" i="10"/>
  <c r="H44" i="10"/>
  <c r="H38" i="10"/>
  <c r="H34" i="10"/>
  <c r="H20" i="10"/>
  <c r="H11" i="10"/>
  <c r="H90" i="10"/>
  <c r="H80" i="10"/>
  <c r="H101" i="10"/>
  <c r="H143" i="10"/>
  <c r="H182" i="10"/>
  <c r="H162" i="10"/>
  <c r="H157" i="10"/>
  <c r="H151" i="10"/>
  <c r="H145" i="10"/>
  <c r="H121" i="10"/>
  <c r="H148" i="10"/>
  <c r="H163" i="10"/>
  <c r="H113" i="10"/>
  <c r="H106" i="10"/>
  <c r="H146" i="10"/>
  <c r="H103" i="10"/>
  <c r="H96" i="10"/>
  <c r="H92" i="10"/>
  <c r="H86" i="10"/>
  <c r="H84" i="10"/>
  <c r="H74" i="10"/>
  <c r="H108" i="10"/>
  <c r="H150" i="10"/>
  <c r="H114" i="10"/>
  <c r="H104" i="10"/>
  <c r="H102" i="10"/>
  <c r="H91" i="10"/>
  <c r="H89" i="10"/>
  <c r="H87" i="10"/>
  <c r="H77" i="10"/>
  <c r="H59" i="10"/>
  <c r="H57" i="10"/>
  <c r="H58" i="10"/>
  <c r="H107" i="10"/>
  <c r="H49" i="10"/>
  <c r="H47" i="10"/>
  <c r="H43" i="10"/>
  <c r="H41" i="10"/>
  <c r="H36" i="10"/>
  <c r="H68" i="10"/>
  <c r="H64" i="10"/>
  <c r="H52" i="10"/>
  <c r="H42" i="10"/>
  <c r="H40" i="10"/>
  <c r="H31" i="10"/>
  <c r="H12" i="10"/>
  <c r="H70" i="10"/>
  <c r="H66" i="10"/>
  <c r="H159" i="10"/>
  <c r="H45" i="10"/>
  <c r="H158" i="10"/>
  <c r="H93" i="10"/>
  <c r="H94" i="10"/>
  <c r="H105" i="10"/>
  <c r="H5" i="10"/>
  <c r="H127" i="10"/>
  <c r="G61" i="13"/>
  <c r="G116" i="13"/>
  <c r="G153" i="13"/>
  <c r="G16" i="13"/>
  <c r="G110" i="13"/>
  <c r="I5" i="13"/>
  <c r="G123" i="13"/>
  <c r="G172" i="13"/>
  <c r="G140" i="13"/>
  <c r="G166" i="13"/>
  <c r="H191" i="13" l="1"/>
  <c r="I182" i="10"/>
  <c r="I164" i="10"/>
  <c r="I147" i="10"/>
  <c r="I169" i="10"/>
  <c r="I172" i="10" s="1"/>
  <c r="I157" i="10"/>
  <c r="I149" i="10"/>
  <c r="I158" i="10"/>
  <c r="I150" i="10"/>
  <c r="I146" i="10"/>
  <c r="I144" i="10"/>
  <c r="I128" i="10"/>
  <c r="I114" i="10"/>
  <c r="I108" i="10"/>
  <c r="I106" i="10"/>
  <c r="I104" i="10"/>
  <c r="I102" i="10"/>
  <c r="I189" i="10"/>
  <c r="I151" i="10"/>
  <c r="I156" i="10"/>
  <c r="I145" i="10"/>
  <c r="I143" i="10"/>
  <c r="I137" i="10"/>
  <c r="I121" i="10"/>
  <c r="I113" i="10"/>
  <c r="I107" i="10"/>
  <c r="I105" i="10"/>
  <c r="I103" i="10"/>
  <c r="I101" i="10"/>
  <c r="I98" i="10"/>
  <c r="I94" i="10"/>
  <c r="I92" i="10"/>
  <c r="I90" i="10"/>
  <c r="I88" i="10"/>
  <c r="I86" i="10"/>
  <c r="I84" i="10"/>
  <c r="I163" i="10"/>
  <c r="I91" i="10"/>
  <c r="I89" i="10"/>
  <c r="I78" i="10"/>
  <c r="I148" i="10"/>
  <c r="I79" i="10"/>
  <c r="I74" i="10"/>
  <c r="I45" i="10"/>
  <c r="I99" i="10"/>
  <c r="I87" i="10"/>
  <c r="I82" i="10"/>
  <c r="I58" i="10"/>
  <c r="I47" i="10"/>
  <c r="I85" i="10"/>
  <c r="I81" i="10"/>
  <c r="I75" i="10"/>
  <c r="I73" i="10"/>
  <c r="I71" i="10"/>
  <c r="I69" i="10"/>
  <c r="I67" i="10"/>
  <c r="I65" i="10"/>
  <c r="I59" i="10"/>
  <c r="I57" i="10"/>
  <c r="I55" i="10"/>
  <c r="I52" i="10"/>
  <c r="I50" i="10"/>
  <c r="I48" i="10"/>
  <c r="I46" i="10"/>
  <c r="I44" i="10"/>
  <c r="I40" i="10"/>
  <c r="I38" i="10"/>
  <c r="I34" i="10"/>
  <c r="I20" i="10"/>
  <c r="I13" i="10"/>
  <c r="I11" i="10"/>
  <c r="I37" i="10"/>
  <c r="I83" i="10"/>
  <c r="I80" i="10"/>
  <c r="I77" i="10"/>
  <c r="I70" i="10"/>
  <c r="I51" i="10"/>
  <c r="I41" i="10"/>
  <c r="I72" i="10"/>
  <c r="I68" i="10"/>
  <c r="I49" i="10"/>
  <c r="I39" i="10"/>
  <c r="I35" i="10"/>
  <c r="I95" i="10"/>
  <c r="I93" i="10"/>
  <c r="I76" i="10"/>
  <c r="I66" i="10"/>
  <c r="I43" i="10"/>
  <c r="I31" i="10"/>
  <c r="I12" i="10"/>
  <c r="H72" i="10"/>
  <c r="H71" i="10"/>
  <c r="H73" i="10"/>
  <c r="H189" i="10"/>
  <c r="H188" i="10"/>
  <c r="I188" i="10"/>
  <c r="I162" i="10"/>
  <c r="I159" i="10"/>
  <c r="I127" i="10"/>
  <c r="I160" i="10"/>
  <c r="I138" i="10"/>
  <c r="I96" i="10"/>
  <c r="I54" i="10"/>
  <c r="I36" i="10"/>
  <c r="I64" i="10"/>
  <c r="I56" i="10"/>
  <c r="I97" i="10"/>
  <c r="I42" i="10"/>
  <c r="H13" i="10"/>
  <c r="H46" i="10"/>
  <c r="H55" i="10"/>
  <c r="H98" i="10"/>
  <c r="H97" i="10"/>
  <c r="H149" i="10"/>
  <c r="H153" i="10" s="1"/>
  <c r="I5" i="10"/>
  <c r="H116" i="10"/>
  <c r="H166" i="10"/>
  <c r="H123" i="10"/>
  <c r="H140" i="10"/>
  <c r="H61" i="13"/>
  <c r="H140" i="13"/>
  <c r="H166" i="13"/>
  <c r="H116" i="13"/>
  <c r="H153" i="13"/>
  <c r="J5" i="13"/>
  <c r="H172" i="13"/>
  <c r="H16" i="13"/>
  <c r="G118" i="13"/>
  <c r="H110" i="13"/>
  <c r="H123" i="13"/>
  <c r="J151" i="10" l="1"/>
  <c r="J189" i="10"/>
  <c r="J163" i="10"/>
  <c r="J160" i="10"/>
  <c r="J156" i="10"/>
  <c r="J150" i="10"/>
  <c r="J148" i="10"/>
  <c r="J144" i="10"/>
  <c r="J128" i="10"/>
  <c r="J114" i="10"/>
  <c r="J108" i="10"/>
  <c r="J102" i="10"/>
  <c r="J95" i="10"/>
  <c r="J93" i="10"/>
  <c r="J91" i="10"/>
  <c r="J85" i="10"/>
  <c r="J137" i="10"/>
  <c r="J127" i="10"/>
  <c r="J121" i="10"/>
  <c r="J113" i="10"/>
  <c r="J107" i="10"/>
  <c r="J105" i="10"/>
  <c r="J103" i="10"/>
  <c r="J98" i="10"/>
  <c r="J96" i="10"/>
  <c r="J94" i="10"/>
  <c r="J92" i="10"/>
  <c r="J90" i="10"/>
  <c r="J88" i="10"/>
  <c r="J82" i="10"/>
  <c r="J147" i="10"/>
  <c r="J78" i="10"/>
  <c r="J36" i="10"/>
  <c r="J34" i="10"/>
  <c r="J49" i="10"/>
  <c r="J46" i="10"/>
  <c r="J42" i="10"/>
  <c r="J35" i="10"/>
  <c r="J81" i="10"/>
  <c r="J75" i="10"/>
  <c r="J73" i="10"/>
  <c r="J67" i="10"/>
  <c r="J65" i="10"/>
  <c r="J59" i="10"/>
  <c r="J57" i="10"/>
  <c r="J55" i="10"/>
  <c r="J52" i="10"/>
  <c r="J50" i="10"/>
  <c r="J44" i="10"/>
  <c r="J40" i="10"/>
  <c r="J38" i="10"/>
  <c r="J20" i="10"/>
  <c r="J11" i="10"/>
  <c r="J80" i="10"/>
  <c r="J77" i="10"/>
  <c r="J79" i="10"/>
  <c r="J76" i="10"/>
  <c r="J74" i="10"/>
  <c r="J66" i="10"/>
  <c r="J70" i="10"/>
  <c r="J58" i="10"/>
  <c r="J37" i="10"/>
  <c r="J68" i="10"/>
  <c r="J56" i="10"/>
  <c r="J45" i="10"/>
  <c r="J72" i="10"/>
  <c r="J64" i="10"/>
  <c r="J51" i="10"/>
  <c r="J47" i="10"/>
  <c r="J31" i="10"/>
  <c r="I191" i="13"/>
  <c r="J188" i="10"/>
  <c r="J182" i="10"/>
  <c r="J164" i="10"/>
  <c r="J162" i="10"/>
  <c r="J159" i="10"/>
  <c r="J157" i="10"/>
  <c r="J145" i="10"/>
  <c r="J143" i="10"/>
  <c r="J169" i="10"/>
  <c r="J172" i="10" s="1"/>
  <c r="J158" i="10"/>
  <c r="J146" i="10"/>
  <c r="J138" i="10"/>
  <c r="J101" i="10"/>
  <c r="J86" i="10"/>
  <c r="J84" i="10"/>
  <c r="J106" i="10"/>
  <c r="J104" i="10"/>
  <c r="J87" i="10"/>
  <c r="J71" i="10"/>
  <c r="J83" i="10"/>
  <c r="J97" i="10"/>
  <c r="J89" i="10"/>
  <c r="J48" i="10"/>
  <c r="J39" i="10"/>
  <c r="J12" i="10"/>
  <c r="J43" i="10"/>
  <c r="J99" i="10"/>
  <c r="J69" i="10"/>
  <c r="J41" i="10"/>
  <c r="J54" i="10"/>
  <c r="H16" i="10"/>
  <c r="H110" i="10"/>
  <c r="I123" i="10"/>
  <c r="H61" i="10"/>
  <c r="I140" i="10"/>
  <c r="I166" i="10"/>
  <c r="J5" i="10"/>
  <c r="I16" i="10"/>
  <c r="I61" i="10"/>
  <c r="I110" i="10"/>
  <c r="I116" i="10"/>
  <c r="I153" i="10"/>
  <c r="I172" i="13"/>
  <c r="I166" i="13"/>
  <c r="I110" i="13"/>
  <c r="H118" i="13"/>
  <c r="I153" i="13"/>
  <c r="K5" i="13"/>
  <c r="I140" i="13"/>
  <c r="I61" i="13"/>
  <c r="I116" i="13"/>
  <c r="I16" i="13"/>
  <c r="I123" i="13"/>
  <c r="K164" i="10" l="1"/>
  <c r="K162" i="10"/>
  <c r="K169" i="10"/>
  <c r="K172" i="10" s="1"/>
  <c r="K163" i="10"/>
  <c r="K160" i="10"/>
  <c r="K158" i="10"/>
  <c r="K150" i="10"/>
  <c r="K149" i="10"/>
  <c r="K146" i="10"/>
  <c r="K144" i="10"/>
  <c r="K138" i="10"/>
  <c r="K128" i="10"/>
  <c r="K114" i="10"/>
  <c r="K106" i="10"/>
  <c r="K104" i="10"/>
  <c r="K102" i="10"/>
  <c r="K99" i="10"/>
  <c r="K97" i="10"/>
  <c r="K95" i="10"/>
  <c r="K93" i="10"/>
  <c r="K91" i="10"/>
  <c r="K87" i="10"/>
  <c r="K85" i="10"/>
  <c r="K83" i="10"/>
  <c r="K81" i="10"/>
  <c r="K159" i="10"/>
  <c r="K143" i="10"/>
  <c r="K137" i="10"/>
  <c r="K127" i="10"/>
  <c r="K121" i="10"/>
  <c r="K113" i="10"/>
  <c r="K107" i="10"/>
  <c r="K101" i="10"/>
  <c r="K98" i="10"/>
  <c r="K96" i="10"/>
  <c r="K148" i="10"/>
  <c r="K147" i="10"/>
  <c r="K82" i="10"/>
  <c r="K73" i="10"/>
  <c r="K71" i="10"/>
  <c r="K69" i="10"/>
  <c r="K67" i="10"/>
  <c r="K65" i="10"/>
  <c r="K59" i="10"/>
  <c r="K57" i="10"/>
  <c r="K55" i="10"/>
  <c r="K50" i="10"/>
  <c r="K46" i="10"/>
  <c r="K44" i="10"/>
  <c r="K42" i="10"/>
  <c r="K40" i="10"/>
  <c r="K36" i="10"/>
  <c r="K34" i="10"/>
  <c r="K20" i="10"/>
  <c r="K13" i="10"/>
  <c r="K11" i="10"/>
  <c r="K94" i="10"/>
  <c r="K80" i="10"/>
  <c r="K77" i="10"/>
  <c r="K35" i="10"/>
  <c r="K78" i="10"/>
  <c r="K90" i="10"/>
  <c r="K12" i="10"/>
  <c r="K88" i="10"/>
  <c r="K79" i="10"/>
  <c r="K76" i="10"/>
  <c r="K70" i="10"/>
  <c r="K68" i="10"/>
  <c r="K66" i="10"/>
  <c r="K64" i="10"/>
  <c r="K58" i="10"/>
  <c r="K56" i="10"/>
  <c r="K54" i="10"/>
  <c r="K51" i="10"/>
  <c r="K49" i="10"/>
  <c r="K47" i="10"/>
  <c r="K45" i="10"/>
  <c r="K43" i="10"/>
  <c r="K41" i="10"/>
  <c r="K39" i="10"/>
  <c r="K31" i="10"/>
  <c r="K86" i="10"/>
  <c r="J191" i="13"/>
  <c r="J13" i="10"/>
  <c r="J16" i="10" s="1"/>
  <c r="K188" i="10"/>
  <c r="K182" i="10"/>
  <c r="K145" i="10"/>
  <c r="K105" i="10"/>
  <c r="K103" i="10"/>
  <c r="K74" i="10"/>
  <c r="K108" i="10"/>
  <c r="K89" i="10"/>
  <c r="K75" i="10"/>
  <c r="K52" i="10"/>
  <c r="K48" i="10"/>
  <c r="K37" i="10"/>
  <c r="K156" i="10"/>
  <c r="K92" i="10"/>
  <c r="K38" i="10"/>
  <c r="K84" i="10"/>
  <c r="H118" i="10"/>
  <c r="J140" i="10"/>
  <c r="J149" i="10"/>
  <c r="J153" i="10" s="1"/>
  <c r="K5" i="10"/>
  <c r="K157" i="10"/>
  <c r="I118" i="10"/>
  <c r="J123" i="10"/>
  <c r="J61" i="10"/>
  <c r="J110" i="10"/>
  <c r="J116" i="10"/>
  <c r="J166" i="10"/>
  <c r="K151" i="10"/>
  <c r="I118" i="13"/>
  <c r="J166" i="13"/>
  <c r="J140" i="13"/>
  <c r="L5" i="13"/>
  <c r="J123" i="13"/>
  <c r="J16" i="13"/>
  <c r="J116" i="13"/>
  <c r="J61" i="13"/>
  <c r="J172" i="13"/>
  <c r="J110" i="13"/>
  <c r="J153" i="13"/>
  <c r="L189" i="10" l="1"/>
  <c r="L158" i="10"/>
  <c r="L150" i="10"/>
  <c r="L148" i="10"/>
  <c r="L146" i="10"/>
  <c r="L162" i="10"/>
  <c r="L145" i="10"/>
  <c r="L143" i="10"/>
  <c r="L137" i="10"/>
  <c r="L127" i="10"/>
  <c r="L121" i="10"/>
  <c r="L103" i="10"/>
  <c r="L101" i="10"/>
  <c r="L98" i="10"/>
  <c r="L96" i="10"/>
  <c r="L94" i="10"/>
  <c r="L86" i="10"/>
  <c r="L84" i="10"/>
  <c r="L82" i="10"/>
  <c r="L80" i="10"/>
  <c r="L78" i="10"/>
  <c r="L147" i="10"/>
  <c r="L182" i="10"/>
  <c r="L69" i="10"/>
  <c r="L65" i="10"/>
  <c r="L55" i="10"/>
  <c r="L52" i="10"/>
  <c r="L50" i="10"/>
  <c r="L48" i="10"/>
  <c r="L46" i="10"/>
  <c r="L44" i="10"/>
  <c r="L38" i="10"/>
  <c r="L36" i="10"/>
  <c r="L34" i="10"/>
  <c r="L20" i="10"/>
  <c r="L13" i="10"/>
  <c r="L11" i="10"/>
  <c r="L104" i="10"/>
  <c r="L99" i="10"/>
  <c r="L87" i="10"/>
  <c r="L81" i="10"/>
  <c r="L77" i="10"/>
  <c r="L128" i="10"/>
  <c r="L157" i="10"/>
  <c r="L108" i="10"/>
  <c r="L144" i="10"/>
  <c r="L102" i="10"/>
  <c r="L79" i="10"/>
  <c r="L74" i="10"/>
  <c r="L72" i="10"/>
  <c r="L70" i="10"/>
  <c r="L68" i="10"/>
  <c r="L66" i="10"/>
  <c r="L64" i="10"/>
  <c r="L58" i="10"/>
  <c r="L56" i="10"/>
  <c r="L51" i="10"/>
  <c r="L49" i="10"/>
  <c r="L47" i="10"/>
  <c r="L45" i="10"/>
  <c r="L43" i="10"/>
  <c r="L41" i="10"/>
  <c r="L39" i="10"/>
  <c r="L37" i="10"/>
  <c r="L35" i="10"/>
  <c r="L31" i="10"/>
  <c r="L12" i="10"/>
  <c r="L97" i="10"/>
  <c r="L95" i="10"/>
  <c r="L106" i="10"/>
  <c r="L93" i="10"/>
  <c r="K72" i="10"/>
  <c r="K110" i="10" s="1"/>
  <c r="L163" i="10"/>
  <c r="L160" i="10"/>
  <c r="L156" i="10"/>
  <c r="L105" i="10"/>
  <c r="L151" i="10"/>
  <c r="L107" i="10"/>
  <c r="L91" i="10"/>
  <c r="L89" i="10"/>
  <c r="L85" i="10"/>
  <c r="L83" i="10"/>
  <c r="L75" i="10"/>
  <c r="L73" i="10"/>
  <c r="L114" i="10"/>
  <c r="L159" i="10"/>
  <c r="L164" i="10"/>
  <c r="L92" i="10"/>
  <c r="L90" i="10"/>
  <c r="L88" i="10"/>
  <c r="L76" i="10"/>
  <c r="L42" i="10"/>
  <c r="L40" i="10"/>
  <c r="L67" i="10"/>
  <c r="L113" i="10"/>
  <c r="L57" i="10"/>
  <c r="L54" i="10"/>
  <c r="L59" i="10"/>
  <c r="K189" i="10"/>
  <c r="K191" i="13"/>
  <c r="L169" i="10"/>
  <c r="L172" i="10" s="1"/>
  <c r="L138" i="10"/>
  <c r="K140" i="10"/>
  <c r="K123" i="10"/>
  <c r="L5" i="10"/>
  <c r="J118" i="10"/>
  <c r="K16" i="10"/>
  <c r="K61" i="10"/>
  <c r="K116" i="10"/>
  <c r="K153" i="10"/>
  <c r="K166" i="10"/>
  <c r="K153" i="13"/>
  <c r="K166" i="13"/>
  <c r="J118" i="13"/>
  <c r="K110" i="13"/>
  <c r="K116" i="13"/>
  <c r="K16" i="13"/>
  <c r="K123" i="13"/>
  <c r="M5" i="13"/>
  <c r="K61" i="13"/>
  <c r="K172" i="13"/>
  <c r="K140" i="13"/>
  <c r="M34" i="10" l="1"/>
  <c r="M74" i="10"/>
  <c r="M72" i="10"/>
  <c r="M73" i="10"/>
  <c r="M188" i="10"/>
  <c r="M71" i="10"/>
  <c r="M13" i="10"/>
  <c r="L191" i="13"/>
  <c r="L71" i="10"/>
  <c r="L110" i="10" s="1"/>
  <c r="L188" i="10"/>
  <c r="L166" i="10"/>
  <c r="L123" i="10"/>
  <c r="L140" i="10"/>
  <c r="L149" i="10"/>
  <c r="L153" i="10" s="1"/>
  <c r="M5" i="10"/>
  <c r="K118" i="10"/>
  <c r="L16" i="10"/>
  <c r="L61" i="10"/>
  <c r="L116" i="10"/>
  <c r="L61" i="13"/>
  <c r="L16" i="13"/>
  <c r="L166" i="13"/>
  <c r="L140" i="13"/>
  <c r="L110" i="13"/>
  <c r="L172" i="13"/>
  <c r="N5" i="13"/>
  <c r="L116" i="13"/>
  <c r="L153" i="13"/>
  <c r="L123" i="13"/>
  <c r="K118" i="13"/>
  <c r="N189" i="10" l="1"/>
  <c r="N188" i="10"/>
  <c r="N34" i="10"/>
  <c r="N13" i="10"/>
  <c r="N74" i="10"/>
  <c r="N72" i="10"/>
  <c r="N71" i="10"/>
  <c r="N73" i="10"/>
  <c r="M189" i="10"/>
  <c r="M191" i="13"/>
  <c r="N5" i="10"/>
  <c r="L118" i="10"/>
  <c r="L118" i="13"/>
  <c r="O5" i="13"/>
  <c r="O189" i="10" l="1"/>
  <c r="O188" i="10"/>
  <c r="O74" i="10"/>
  <c r="O72" i="10"/>
  <c r="O13" i="10"/>
  <c r="O34" i="10"/>
  <c r="O73" i="10"/>
  <c r="O71" i="10"/>
  <c r="N191" i="13"/>
  <c r="O5" i="10"/>
  <c r="P5" i="13"/>
  <c r="P188" i="10" l="1"/>
  <c r="P74" i="10"/>
  <c r="P72" i="10"/>
  <c r="P73" i="10"/>
  <c r="P71" i="10"/>
  <c r="P34" i="10"/>
  <c r="P13" i="10"/>
  <c r="P189" i="10"/>
  <c r="O191" i="13"/>
  <c r="P5" i="10"/>
  <c r="Q5" i="13"/>
  <c r="Q189" i="10" l="1"/>
  <c r="Q72" i="10"/>
  <c r="Q73" i="10"/>
  <c r="Q71" i="10"/>
  <c r="Q34" i="10"/>
  <c r="Q13" i="10"/>
  <c r="Q74" i="10"/>
  <c r="Q188" i="10"/>
  <c r="P191" i="13"/>
  <c r="Q5" i="10"/>
  <c r="R5" i="13"/>
  <c r="F353" i="10" l="1"/>
  <c r="F333" i="10"/>
  <c r="F332" i="10"/>
  <c r="F211" i="10"/>
  <c r="F250" i="13"/>
  <c r="F230" i="10"/>
  <c r="F210" i="10"/>
  <c r="R34" i="10"/>
  <c r="F34" i="10" s="1"/>
  <c r="R74" i="10"/>
  <c r="F74" i="10" s="1"/>
  <c r="Q191" i="13"/>
  <c r="R5" i="10"/>
  <c r="F248" i="10" l="1"/>
  <c r="F248" i="13"/>
  <c r="R72" i="10"/>
  <c r="F72" i="10" s="1"/>
  <c r="F72" i="13"/>
  <c r="R71" i="10"/>
  <c r="F71" i="10" s="1"/>
  <c r="F71" i="13"/>
  <c r="R189" i="10"/>
  <c r="F189" i="10" s="1"/>
  <c r="F189" i="13"/>
  <c r="R73" i="10"/>
  <c r="F73" i="10" s="1"/>
  <c r="F73" i="13"/>
  <c r="F247" i="10"/>
  <c r="F247" i="13"/>
  <c r="R188" i="10"/>
  <c r="F188" i="10" s="1"/>
  <c r="F188" i="13"/>
  <c r="F249" i="10"/>
  <c r="F249" i="13"/>
  <c r="R13" i="10"/>
  <c r="F13" i="10" s="1"/>
  <c r="F13" i="13"/>
  <c r="R191" i="13"/>
  <c r="O182" i="10" l="1"/>
  <c r="O164" i="10"/>
  <c r="O163" i="10"/>
  <c r="O162" i="10"/>
  <c r="O160" i="10"/>
  <c r="O159" i="10"/>
  <c r="O158" i="10"/>
  <c r="O157" i="10"/>
  <c r="O151" i="10"/>
  <c r="O150" i="10"/>
  <c r="O149" i="10"/>
  <c r="O148" i="10"/>
  <c r="O147" i="10"/>
  <c r="O146" i="10"/>
  <c r="O145" i="10"/>
  <c r="O144" i="10"/>
  <c r="O138" i="10"/>
  <c r="O128" i="10"/>
  <c r="O127" i="10"/>
  <c r="O114" i="10"/>
  <c r="O108" i="10"/>
  <c r="O107" i="10"/>
  <c r="O106" i="10"/>
  <c r="O105" i="10"/>
  <c r="O104" i="10"/>
  <c r="O103" i="10"/>
  <c r="O102" i="10"/>
  <c r="O101" i="10"/>
  <c r="O99" i="10"/>
  <c r="O98" i="10"/>
  <c r="O97" i="10"/>
  <c r="O96" i="10"/>
  <c r="O95" i="10"/>
  <c r="R182" i="10"/>
  <c r="N182" i="10"/>
  <c r="R164" i="10"/>
  <c r="N164" i="10"/>
  <c r="R163" i="10"/>
  <c r="N163" i="10"/>
  <c r="R162" i="10"/>
  <c r="N162" i="10"/>
  <c r="R160" i="10"/>
  <c r="N160" i="10"/>
  <c r="R159" i="10"/>
  <c r="N159" i="10"/>
  <c r="R158" i="10"/>
  <c r="N158" i="10"/>
  <c r="R157" i="10"/>
  <c r="N157" i="10"/>
  <c r="R151" i="10"/>
  <c r="N151" i="10"/>
  <c r="R150" i="10"/>
  <c r="N150" i="10"/>
  <c r="R149" i="10"/>
  <c r="N149" i="10"/>
  <c r="R148" i="10"/>
  <c r="N148" i="10"/>
  <c r="R147" i="10"/>
  <c r="N147" i="10"/>
  <c r="R146" i="10"/>
  <c r="N146" i="10"/>
  <c r="R145" i="10"/>
  <c r="N145" i="10"/>
  <c r="R144" i="10"/>
  <c r="N144" i="10"/>
  <c r="R138" i="10"/>
  <c r="N138" i="10"/>
  <c r="R128" i="10"/>
  <c r="N128" i="10"/>
  <c r="R127" i="10"/>
  <c r="N127" i="10"/>
  <c r="R114" i="10"/>
  <c r="N114" i="10"/>
  <c r="R108" i="10"/>
  <c r="N108" i="10"/>
  <c r="R107" i="10"/>
  <c r="N107" i="10"/>
  <c r="R106" i="10"/>
  <c r="N106" i="10"/>
  <c r="R105" i="10"/>
  <c r="N105" i="10"/>
  <c r="R104" i="10"/>
  <c r="N104" i="10"/>
  <c r="R103" i="10"/>
  <c r="N103" i="10"/>
  <c r="R102" i="10"/>
  <c r="N102" i="10"/>
  <c r="R101" i="10"/>
  <c r="N101" i="10"/>
  <c r="R99" i="10"/>
  <c r="N99" i="10"/>
  <c r="R98" i="10"/>
  <c r="N98" i="10"/>
  <c r="R97" i="10"/>
  <c r="N97" i="10"/>
  <c r="R96" i="10"/>
  <c r="N96" i="10"/>
  <c r="R95" i="10"/>
  <c r="Q182" i="10"/>
  <c r="Q164" i="10"/>
  <c r="Q163" i="10"/>
  <c r="Q162" i="10"/>
  <c r="Q160" i="10"/>
  <c r="Q159" i="10"/>
  <c r="Q158" i="10"/>
  <c r="Q157" i="10"/>
  <c r="Q151" i="10"/>
  <c r="Q150" i="10"/>
  <c r="Q149" i="10"/>
  <c r="Q148" i="10"/>
  <c r="Q147" i="10"/>
  <c r="Q146" i="10"/>
  <c r="Q145" i="10"/>
  <c r="Q144" i="10"/>
  <c r="Q138" i="10"/>
  <c r="Q128" i="10"/>
  <c r="Q127" i="10"/>
  <c r="Q114" i="10"/>
  <c r="Q108" i="10"/>
  <c r="Q107" i="10"/>
  <c r="Q106" i="10"/>
  <c r="Q105" i="10"/>
  <c r="Q104" i="10"/>
  <c r="Q103" i="10"/>
  <c r="Q102" i="10"/>
  <c r="Q101" i="10"/>
  <c r="Q99" i="10"/>
  <c r="Q98" i="10"/>
  <c r="Q97" i="10"/>
  <c r="Q96" i="10"/>
  <c r="Q95" i="10"/>
  <c r="Q94" i="10"/>
  <c r="P182" i="10"/>
  <c r="P162" i="10"/>
  <c r="P157" i="10"/>
  <c r="P149" i="10"/>
  <c r="P145" i="10"/>
  <c r="P108" i="10"/>
  <c r="P104" i="10"/>
  <c r="P99" i="10"/>
  <c r="P95" i="10"/>
  <c r="R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0" i="10"/>
  <c r="Q69" i="10"/>
  <c r="Q68" i="10"/>
  <c r="Q67" i="10"/>
  <c r="Q66" i="10"/>
  <c r="Q65" i="10"/>
  <c r="Q59" i="10"/>
  <c r="Q58" i="10"/>
  <c r="Q57" i="10"/>
  <c r="Q56" i="10"/>
  <c r="Q55" i="10"/>
  <c r="Q54" i="10"/>
  <c r="Q52" i="10"/>
  <c r="P163" i="10"/>
  <c r="P158" i="10"/>
  <c r="P150" i="10"/>
  <c r="P146" i="10"/>
  <c r="P138" i="10"/>
  <c r="P105" i="10"/>
  <c r="P101" i="10"/>
  <c r="P96" i="10"/>
  <c r="N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0" i="10"/>
  <c r="P69" i="10"/>
  <c r="P68" i="10"/>
  <c r="P67" i="10"/>
  <c r="P66" i="10"/>
  <c r="P65" i="10"/>
  <c r="P59" i="10"/>
  <c r="P58" i="10"/>
  <c r="P57" i="10"/>
  <c r="P56" i="10"/>
  <c r="P55" i="10"/>
  <c r="P54" i="10"/>
  <c r="P52" i="10"/>
  <c r="P51" i="10"/>
  <c r="P50" i="10"/>
  <c r="P164" i="10"/>
  <c r="P159" i="10"/>
  <c r="P151" i="10"/>
  <c r="P147" i="10"/>
  <c r="P127" i="10"/>
  <c r="P114" i="10"/>
  <c r="P106" i="10"/>
  <c r="P102" i="10"/>
  <c r="P97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0" i="10"/>
  <c r="O69" i="10"/>
  <c r="O68" i="10"/>
  <c r="O67" i="10"/>
  <c r="O66" i="10"/>
  <c r="O65" i="10"/>
  <c r="O59" i="10"/>
  <c r="O58" i="10"/>
  <c r="O57" i="10"/>
  <c r="O56" i="10"/>
  <c r="O55" i="10"/>
  <c r="O54" i="10"/>
  <c r="O52" i="10"/>
  <c r="P148" i="10"/>
  <c r="P107" i="10"/>
  <c r="O51" i="10"/>
  <c r="N50" i="10"/>
  <c r="R49" i="10"/>
  <c r="N49" i="10"/>
  <c r="R48" i="10"/>
  <c r="N48" i="10"/>
  <c r="R47" i="10"/>
  <c r="N47" i="10"/>
  <c r="R46" i="10"/>
  <c r="N46" i="10"/>
  <c r="R45" i="10"/>
  <c r="N45" i="10"/>
  <c r="R44" i="10"/>
  <c r="N44" i="10"/>
  <c r="R43" i="10"/>
  <c r="N43" i="10"/>
  <c r="R42" i="10"/>
  <c r="N42" i="10"/>
  <c r="R41" i="10"/>
  <c r="N41" i="10"/>
  <c r="R40" i="10"/>
  <c r="N40" i="10"/>
  <c r="R39" i="10"/>
  <c r="N39" i="10"/>
  <c r="R38" i="10"/>
  <c r="N38" i="10"/>
  <c r="R37" i="10"/>
  <c r="N37" i="10"/>
  <c r="R36" i="10"/>
  <c r="N36" i="10"/>
  <c r="R35" i="10"/>
  <c r="N35" i="10"/>
  <c r="R20" i="10"/>
  <c r="N20" i="10"/>
  <c r="R12" i="10"/>
  <c r="N12" i="10"/>
  <c r="R52" i="10"/>
  <c r="P49" i="10"/>
  <c r="P48" i="10"/>
  <c r="P47" i="10"/>
  <c r="P46" i="10"/>
  <c r="P45" i="10"/>
  <c r="P44" i="10"/>
  <c r="P43" i="10"/>
  <c r="P42" i="10"/>
  <c r="P38" i="10"/>
  <c r="N70" i="10"/>
  <c r="N66" i="10"/>
  <c r="N56" i="10"/>
  <c r="N52" i="10"/>
  <c r="O48" i="10"/>
  <c r="O44" i="10"/>
  <c r="O39" i="10"/>
  <c r="O35" i="10"/>
  <c r="P144" i="10"/>
  <c r="P103" i="10"/>
  <c r="N51" i="10"/>
  <c r="R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20" i="10"/>
  <c r="Q12" i="10"/>
  <c r="R66" i="10"/>
  <c r="R65" i="10"/>
  <c r="R59" i="10"/>
  <c r="R58" i="10"/>
  <c r="R57" i="10"/>
  <c r="R56" i="10"/>
  <c r="R55" i="10"/>
  <c r="R54" i="10"/>
  <c r="P41" i="10"/>
  <c r="P37" i="10"/>
  <c r="P12" i="10"/>
  <c r="N68" i="10"/>
  <c r="N59" i="10"/>
  <c r="N55" i="10"/>
  <c r="Q51" i="10"/>
  <c r="O49" i="10"/>
  <c r="O47" i="10"/>
  <c r="O43" i="10"/>
  <c r="O42" i="10"/>
  <c r="O36" i="10"/>
  <c r="O12" i="10"/>
  <c r="P160" i="10"/>
  <c r="P128" i="10"/>
  <c r="P98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0" i="10"/>
  <c r="R69" i="10"/>
  <c r="R68" i="10"/>
  <c r="R67" i="10"/>
  <c r="R51" i="10"/>
  <c r="Q50" i="10"/>
  <c r="P40" i="10"/>
  <c r="P39" i="10"/>
  <c r="P36" i="10"/>
  <c r="P35" i="10"/>
  <c r="P20" i="10"/>
  <c r="N58" i="10"/>
  <c r="N57" i="10"/>
  <c r="O45" i="10"/>
  <c r="O40" i="10"/>
  <c r="O37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69" i="10"/>
  <c r="N67" i="10"/>
  <c r="N65" i="10"/>
  <c r="N54" i="10"/>
  <c r="O50" i="10"/>
  <c r="O46" i="10"/>
  <c r="O41" i="10"/>
  <c r="O38" i="10"/>
  <c r="O20" i="10"/>
  <c r="F251" i="10" l="1"/>
  <c r="F251" i="13"/>
  <c r="F268" i="13"/>
  <c r="F263" i="10"/>
  <c r="F263" i="13"/>
  <c r="F333" i="13"/>
  <c r="F215" i="10"/>
  <c r="F215" i="13"/>
  <c r="F273" i="10"/>
  <c r="F273" i="13"/>
  <c r="F222" i="10"/>
  <c r="F222" i="13"/>
  <c r="F262" i="10"/>
  <c r="F262" i="13"/>
  <c r="F234" i="10"/>
  <c r="F234" i="13"/>
  <c r="F230" i="13"/>
  <c r="F227" i="10"/>
  <c r="F227" i="13"/>
  <c r="F225" i="10"/>
  <c r="F225" i="13"/>
  <c r="F334" i="10"/>
  <c r="F334" i="13"/>
  <c r="F216" i="10"/>
  <c r="F216" i="13"/>
  <c r="F219" i="10"/>
  <c r="F219" i="13"/>
  <c r="O31" i="10"/>
  <c r="O61" i="10" s="1"/>
  <c r="O61" i="13"/>
  <c r="R64" i="10"/>
  <c r="R110" i="10" s="1"/>
  <c r="R110" i="13"/>
  <c r="Q11" i="10"/>
  <c r="Q16" i="10" s="1"/>
  <c r="Q16" i="13"/>
  <c r="N64" i="10"/>
  <c r="N110" i="10" s="1"/>
  <c r="N110" i="13"/>
  <c r="R31" i="10"/>
  <c r="R61" i="10" s="1"/>
  <c r="R61" i="13"/>
  <c r="Q64" i="10"/>
  <c r="Q110" i="10" s="1"/>
  <c r="Q110" i="13"/>
  <c r="P137" i="10"/>
  <c r="P140" i="10" s="1"/>
  <c r="P140" i="13"/>
  <c r="Q137" i="10"/>
  <c r="Q140" i="10" s="1"/>
  <c r="Q140" i="13"/>
  <c r="Q143" i="10"/>
  <c r="Q153" i="10" s="1"/>
  <c r="Q153" i="13"/>
  <c r="N113" i="10"/>
  <c r="N116" i="10" s="1"/>
  <c r="N116" i="13"/>
  <c r="N121" i="10"/>
  <c r="N123" i="10" s="1"/>
  <c r="N123" i="13"/>
  <c r="N156" i="10"/>
  <c r="N166" i="10" s="1"/>
  <c r="N166" i="13"/>
  <c r="N169" i="10"/>
  <c r="N172" i="10" s="1"/>
  <c r="N172" i="13"/>
  <c r="O143" i="10"/>
  <c r="O153" i="10" s="1"/>
  <c r="O153" i="13"/>
  <c r="F253" i="10"/>
  <c r="F253" i="13"/>
  <c r="F257" i="10"/>
  <c r="F257" i="13"/>
  <c r="F284" i="10"/>
  <c r="F284" i="13"/>
  <c r="F353" i="13"/>
  <c r="F235" i="10"/>
  <c r="F235" i="13"/>
  <c r="F223" i="10"/>
  <c r="F223" i="13"/>
  <c r="F211" i="13"/>
  <c r="F214" i="10"/>
  <c r="F214" i="13"/>
  <c r="F220" i="10"/>
  <c r="F220" i="13"/>
  <c r="F349" i="10"/>
  <c r="F349" i="13"/>
  <c r="F350" i="10"/>
  <c r="F350" i="13"/>
  <c r="F304" i="10"/>
  <c r="F304" i="13"/>
  <c r="M51" i="10"/>
  <c r="F51" i="10" s="1"/>
  <c r="F51" i="13"/>
  <c r="M12" i="10"/>
  <c r="F12" i="10" s="1"/>
  <c r="F12" i="13"/>
  <c r="M31" i="10"/>
  <c r="M61" i="13"/>
  <c r="F31" i="13"/>
  <c r="M35" i="10"/>
  <c r="F35" i="10" s="1"/>
  <c r="F35" i="13"/>
  <c r="M37" i="10"/>
  <c r="F37" i="10" s="1"/>
  <c r="F37" i="13"/>
  <c r="M39" i="10"/>
  <c r="F39" i="10" s="1"/>
  <c r="F39" i="13"/>
  <c r="M40" i="10"/>
  <c r="F40" i="10" s="1"/>
  <c r="F40" i="13"/>
  <c r="M42" i="10"/>
  <c r="F42" i="10" s="1"/>
  <c r="F42" i="13"/>
  <c r="M44" i="10"/>
  <c r="F44" i="10" s="1"/>
  <c r="F44" i="13"/>
  <c r="M46" i="10"/>
  <c r="F46" i="10" s="1"/>
  <c r="F46" i="13"/>
  <c r="M48" i="10"/>
  <c r="F48" i="10" s="1"/>
  <c r="F48" i="13"/>
  <c r="M50" i="10"/>
  <c r="F50" i="10" s="1"/>
  <c r="F50" i="13"/>
  <c r="N11" i="10"/>
  <c r="N16" i="10" s="1"/>
  <c r="N16" i="13"/>
  <c r="P143" i="10"/>
  <c r="P153" i="10" s="1"/>
  <c r="P153" i="13"/>
  <c r="P113" i="10"/>
  <c r="P116" i="10" s="1"/>
  <c r="P116" i="13"/>
  <c r="M52" i="10"/>
  <c r="F52" i="10" s="1"/>
  <c r="F52" i="13"/>
  <c r="M55" i="10"/>
  <c r="F55" i="10" s="1"/>
  <c r="F55" i="13"/>
  <c r="M57" i="10"/>
  <c r="F57" i="10" s="1"/>
  <c r="F57" i="13"/>
  <c r="M59" i="10"/>
  <c r="F59" i="10" s="1"/>
  <c r="F59" i="13"/>
  <c r="M65" i="10"/>
  <c r="F65" i="10" s="1"/>
  <c r="F65" i="13"/>
  <c r="M67" i="10"/>
  <c r="F67" i="10" s="1"/>
  <c r="F67" i="13"/>
  <c r="M69" i="10"/>
  <c r="F69" i="10" s="1"/>
  <c r="F69" i="13"/>
  <c r="F74" i="13"/>
  <c r="M76" i="10"/>
  <c r="F76" i="10" s="1"/>
  <c r="F76" i="13"/>
  <c r="M78" i="10"/>
  <c r="F78" i="10" s="1"/>
  <c r="F78" i="13"/>
  <c r="M80" i="10"/>
  <c r="F80" i="10" s="1"/>
  <c r="F80" i="13"/>
  <c r="M82" i="10"/>
  <c r="F82" i="10" s="1"/>
  <c r="F82" i="13"/>
  <c r="M84" i="10"/>
  <c r="F84" i="10" s="1"/>
  <c r="F84" i="13"/>
  <c r="M86" i="10"/>
  <c r="F86" i="10" s="1"/>
  <c r="F86" i="13"/>
  <c r="M88" i="10"/>
  <c r="F88" i="10" s="1"/>
  <c r="F88" i="13"/>
  <c r="M90" i="10"/>
  <c r="F90" i="10" s="1"/>
  <c r="F90" i="13"/>
  <c r="M92" i="10"/>
  <c r="F92" i="10" s="1"/>
  <c r="F92" i="13"/>
  <c r="M94" i="10"/>
  <c r="F94" i="10" s="1"/>
  <c r="F94" i="13"/>
  <c r="M96" i="10"/>
  <c r="F96" i="10" s="1"/>
  <c r="F96" i="13"/>
  <c r="M98" i="10"/>
  <c r="F98" i="10" s="1"/>
  <c r="F98" i="13"/>
  <c r="M101" i="10"/>
  <c r="F101" i="10" s="1"/>
  <c r="F101" i="13"/>
  <c r="M103" i="10"/>
  <c r="F103" i="10" s="1"/>
  <c r="F103" i="13"/>
  <c r="M105" i="10"/>
  <c r="F105" i="10" s="1"/>
  <c r="F105" i="13"/>
  <c r="M107" i="10"/>
  <c r="F107" i="10" s="1"/>
  <c r="F107" i="13"/>
  <c r="M113" i="10"/>
  <c r="M116" i="13"/>
  <c r="F113" i="13"/>
  <c r="M121" i="10"/>
  <c r="M123" i="13"/>
  <c r="F121" i="13"/>
  <c r="M128" i="10"/>
  <c r="F128" i="10" s="1"/>
  <c r="F128" i="13"/>
  <c r="M138" i="10"/>
  <c r="F138" i="10" s="1"/>
  <c r="F138" i="13"/>
  <c r="M144" i="10"/>
  <c r="F144" i="10" s="1"/>
  <c r="F144" i="13"/>
  <c r="M146" i="10"/>
  <c r="F146" i="10" s="1"/>
  <c r="F146" i="13"/>
  <c r="M148" i="10"/>
  <c r="F148" i="10" s="1"/>
  <c r="F148" i="13"/>
  <c r="M150" i="10"/>
  <c r="F150" i="10" s="1"/>
  <c r="F150" i="13"/>
  <c r="M156" i="10"/>
  <c r="M166" i="13"/>
  <c r="F156" i="13"/>
  <c r="M158" i="10"/>
  <c r="F158" i="10" s="1"/>
  <c r="F158" i="13"/>
  <c r="M160" i="10"/>
  <c r="F160" i="10" s="1"/>
  <c r="F160" i="13"/>
  <c r="M163" i="10"/>
  <c r="F163" i="10" s="1"/>
  <c r="F163" i="13"/>
  <c r="M169" i="10"/>
  <c r="M172" i="13"/>
  <c r="F169" i="13"/>
  <c r="F313" i="10"/>
  <c r="F313" i="13"/>
  <c r="R113" i="10"/>
  <c r="R116" i="10" s="1"/>
  <c r="R116" i="13"/>
  <c r="R121" i="10"/>
  <c r="R123" i="13"/>
  <c r="R156" i="10"/>
  <c r="R166" i="10" s="1"/>
  <c r="R166" i="13"/>
  <c r="R169" i="10"/>
  <c r="R172" i="10" s="1"/>
  <c r="R172" i="13"/>
  <c r="O121" i="10"/>
  <c r="O123" i="10" s="1"/>
  <c r="O123" i="13"/>
  <c r="O156" i="10"/>
  <c r="O166" i="10" s="1"/>
  <c r="O166" i="13"/>
  <c r="O169" i="10"/>
  <c r="O172" i="10" s="1"/>
  <c r="O172" i="13"/>
  <c r="F268" i="10"/>
  <c r="F283" i="10"/>
  <c r="F283" i="13"/>
  <c r="F269" i="10"/>
  <c r="F269" i="13"/>
  <c r="F280" i="10"/>
  <c r="F280" i="13"/>
  <c r="F279" i="10"/>
  <c r="F279" i="13"/>
  <c r="F275" i="10"/>
  <c r="F275" i="13"/>
  <c r="F261" i="10"/>
  <c r="F261" i="13"/>
  <c r="F226" i="10"/>
  <c r="F226" i="13"/>
  <c r="F228" i="10"/>
  <c r="F228" i="13"/>
  <c r="F221" i="10"/>
  <c r="F221" i="13"/>
  <c r="F224" i="10"/>
  <c r="F224" i="13"/>
  <c r="F320" i="10"/>
  <c r="F320" i="13"/>
  <c r="F355" i="10"/>
  <c r="F355" i="13"/>
  <c r="F217" i="10"/>
  <c r="F217" i="13"/>
  <c r="P121" i="10"/>
  <c r="P123" i="10" s="1"/>
  <c r="P123" i="13"/>
  <c r="P31" i="10"/>
  <c r="P61" i="10" s="1"/>
  <c r="P61" i="13"/>
  <c r="Q31" i="10"/>
  <c r="Q61" i="10" s="1"/>
  <c r="Q61" i="13"/>
  <c r="P169" i="10"/>
  <c r="P172" i="10" s="1"/>
  <c r="P172" i="13"/>
  <c r="R11" i="10"/>
  <c r="R16" i="10" s="1"/>
  <c r="R16" i="13"/>
  <c r="O64" i="10"/>
  <c r="O110" i="10" s="1"/>
  <c r="O110" i="13"/>
  <c r="Q113" i="10"/>
  <c r="Q116" i="10" s="1"/>
  <c r="Q116" i="13"/>
  <c r="Q121" i="10"/>
  <c r="Q123" i="10" s="1"/>
  <c r="Q123" i="13"/>
  <c r="Q156" i="10"/>
  <c r="Q166" i="10" s="1"/>
  <c r="Q166" i="13"/>
  <c r="Q169" i="10"/>
  <c r="Q172" i="10" s="1"/>
  <c r="Q172" i="13"/>
  <c r="N137" i="10"/>
  <c r="N140" i="10" s="1"/>
  <c r="N140" i="13"/>
  <c r="N143" i="10"/>
  <c r="N153" i="10" s="1"/>
  <c r="N153" i="13"/>
  <c r="O137" i="10"/>
  <c r="O140" i="10" s="1"/>
  <c r="O140" i="13"/>
  <c r="F252" i="10"/>
  <c r="F252" i="13"/>
  <c r="F281" i="10"/>
  <c r="F281" i="13"/>
  <c r="F259" i="10"/>
  <c r="F259" i="13"/>
  <c r="F258" i="10"/>
  <c r="F258" i="13"/>
  <c r="F231" i="10"/>
  <c r="F231" i="13"/>
  <c r="F210" i="13"/>
  <c r="F354" i="10"/>
  <c r="F354" i="13"/>
  <c r="F213" i="10"/>
  <c r="F213" i="13"/>
  <c r="F260" i="10"/>
  <c r="F260" i="13"/>
  <c r="F212" i="10"/>
  <c r="F212" i="13"/>
  <c r="F233" i="10"/>
  <c r="F233" i="13"/>
  <c r="F303" i="10"/>
  <c r="F303" i="13"/>
  <c r="F232" i="10"/>
  <c r="F232" i="13"/>
  <c r="F274" i="10"/>
  <c r="F274" i="13"/>
  <c r="F218" i="10"/>
  <c r="F218" i="13"/>
  <c r="P156" i="10"/>
  <c r="P166" i="10" s="1"/>
  <c r="P166" i="13"/>
  <c r="P11" i="10"/>
  <c r="P16" i="10" s="1"/>
  <c r="P16" i="13"/>
  <c r="M11" i="10"/>
  <c r="M16" i="13"/>
  <c r="F11" i="13"/>
  <c r="M20" i="10"/>
  <c r="F20" i="10" s="1"/>
  <c r="F20" i="13"/>
  <c r="F34" i="13"/>
  <c r="M36" i="10"/>
  <c r="F36" i="10" s="1"/>
  <c r="F36" i="13"/>
  <c r="M38" i="10"/>
  <c r="F38" i="10" s="1"/>
  <c r="F38" i="13"/>
  <c r="M41" i="10"/>
  <c r="F41" i="10" s="1"/>
  <c r="F41" i="13"/>
  <c r="M43" i="10"/>
  <c r="F43" i="10" s="1"/>
  <c r="F43" i="13"/>
  <c r="M45" i="10"/>
  <c r="F45" i="10" s="1"/>
  <c r="F45" i="13"/>
  <c r="M47" i="10"/>
  <c r="F47" i="10" s="1"/>
  <c r="F47" i="13"/>
  <c r="M49" i="10"/>
  <c r="F49" i="10" s="1"/>
  <c r="F49" i="13"/>
  <c r="O11" i="10"/>
  <c r="O16" i="10" s="1"/>
  <c r="O16" i="13"/>
  <c r="N31" i="10"/>
  <c r="N61" i="10" s="1"/>
  <c r="N61" i="13"/>
  <c r="P64" i="10"/>
  <c r="P110" i="10" s="1"/>
  <c r="P110" i="13"/>
  <c r="M54" i="10"/>
  <c r="F54" i="10" s="1"/>
  <c r="F54" i="13"/>
  <c r="M56" i="10"/>
  <c r="F56" i="10" s="1"/>
  <c r="F56" i="13"/>
  <c r="M58" i="10"/>
  <c r="F58" i="10" s="1"/>
  <c r="F58" i="13"/>
  <c r="M64" i="10"/>
  <c r="M110" i="13"/>
  <c r="F64" i="13"/>
  <c r="M66" i="10"/>
  <c r="F66" i="10" s="1"/>
  <c r="F66" i="13"/>
  <c r="M68" i="10"/>
  <c r="F68" i="10" s="1"/>
  <c r="F68" i="13"/>
  <c r="M70" i="10"/>
  <c r="F70" i="10" s="1"/>
  <c r="F70" i="13"/>
  <c r="M75" i="10"/>
  <c r="F75" i="10" s="1"/>
  <c r="F75" i="13"/>
  <c r="M77" i="10"/>
  <c r="F77" i="10" s="1"/>
  <c r="F77" i="13"/>
  <c r="M79" i="10"/>
  <c r="F79" i="10" s="1"/>
  <c r="F79" i="13"/>
  <c r="M81" i="10"/>
  <c r="F81" i="10" s="1"/>
  <c r="F81" i="13"/>
  <c r="M83" i="10"/>
  <c r="F83" i="10" s="1"/>
  <c r="F83" i="13"/>
  <c r="M85" i="10"/>
  <c r="F85" i="10" s="1"/>
  <c r="F85" i="13"/>
  <c r="M87" i="10"/>
  <c r="F87" i="10" s="1"/>
  <c r="F87" i="13"/>
  <c r="M89" i="10"/>
  <c r="F89" i="10" s="1"/>
  <c r="F89" i="13"/>
  <c r="M91" i="10"/>
  <c r="F91" i="10" s="1"/>
  <c r="F91" i="13"/>
  <c r="M93" i="10"/>
  <c r="F93" i="10" s="1"/>
  <c r="F93" i="13"/>
  <c r="M95" i="10"/>
  <c r="F95" i="10" s="1"/>
  <c r="F95" i="13"/>
  <c r="M97" i="10"/>
  <c r="F97" i="10" s="1"/>
  <c r="F97" i="13"/>
  <c r="M99" i="10"/>
  <c r="F99" i="10" s="1"/>
  <c r="F99" i="13"/>
  <c r="M102" i="10"/>
  <c r="F102" i="10" s="1"/>
  <c r="F102" i="13"/>
  <c r="M104" i="10"/>
  <c r="F104" i="10" s="1"/>
  <c r="F104" i="13"/>
  <c r="M106" i="10"/>
  <c r="F106" i="10" s="1"/>
  <c r="F106" i="13"/>
  <c r="M108" i="10"/>
  <c r="F108" i="10" s="1"/>
  <c r="F108" i="13"/>
  <c r="M114" i="10"/>
  <c r="F114" i="10" s="1"/>
  <c r="F114" i="13"/>
  <c r="M127" i="10"/>
  <c r="F127" i="10" s="1"/>
  <c r="F127" i="13"/>
  <c r="M137" i="10"/>
  <c r="M140" i="13"/>
  <c r="F137" i="13"/>
  <c r="M143" i="10"/>
  <c r="M153" i="13"/>
  <c r="F143" i="13"/>
  <c r="M145" i="10"/>
  <c r="F145" i="10" s="1"/>
  <c r="F145" i="13"/>
  <c r="M147" i="10"/>
  <c r="F147" i="10" s="1"/>
  <c r="F147" i="13"/>
  <c r="M149" i="10"/>
  <c r="F149" i="10" s="1"/>
  <c r="F149" i="13"/>
  <c r="M151" i="10"/>
  <c r="F151" i="10" s="1"/>
  <c r="F151" i="13"/>
  <c r="M157" i="10"/>
  <c r="F157" i="10" s="1"/>
  <c r="F157" i="13"/>
  <c r="M159" i="10"/>
  <c r="F159" i="10" s="1"/>
  <c r="F159" i="13"/>
  <c r="M162" i="10"/>
  <c r="F162" i="10" s="1"/>
  <c r="F162" i="13"/>
  <c r="M164" i="10"/>
  <c r="F164" i="10" s="1"/>
  <c r="F164" i="13"/>
  <c r="M182" i="10"/>
  <c r="F182" i="10" s="1"/>
  <c r="F182" i="13"/>
  <c r="R137" i="10"/>
  <c r="R140" i="10" s="1"/>
  <c r="R140" i="13"/>
  <c r="R143" i="10"/>
  <c r="R153" i="13"/>
  <c r="O113" i="10"/>
  <c r="O116" i="10" s="1"/>
  <c r="O116" i="13"/>
  <c r="R118" i="13" l="1"/>
  <c r="O118" i="13"/>
  <c r="O118" i="10"/>
  <c r="R118" i="10"/>
  <c r="Q118" i="10"/>
  <c r="Q118" i="13"/>
  <c r="F172" i="13"/>
  <c r="F153" i="13"/>
  <c r="F140" i="13"/>
  <c r="M153" i="10"/>
  <c r="F16" i="13"/>
  <c r="F166" i="13"/>
  <c r="M123" i="10"/>
  <c r="F143" i="10"/>
  <c r="R153" i="10"/>
  <c r="M140" i="10"/>
  <c r="F140" i="10" s="1"/>
  <c r="F137" i="10"/>
  <c r="M172" i="10"/>
  <c r="F172" i="10" s="1"/>
  <c r="F169" i="10"/>
  <c r="M118" i="13"/>
  <c r="F116" i="13"/>
  <c r="P118" i="13"/>
  <c r="F61" i="13"/>
  <c r="F110" i="13"/>
  <c r="M166" i="10"/>
  <c r="F166" i="10" s="1"/>
  <c r="F156" i="10"/>
  <c r="M116" i="10"/>
  <c r="F113" i="10"/>
  <c r="P118" i="10"/>
  <c r="M16" i="10"/>
  <c r="F16" i="10" s="1"/>
  <c r="F11" i="10"/>
  <c r="F123" i="13"/>
  <c r="M61" i="10"/>
  <c r="F61" i="10" s="1"/>
  <c r="F31" i="10"/>
  <c r="N118" i="13"/>
  <c r="M110" i="10"/>
  <c r="F110" i="10" s="1"/>
  <c r="F64" i="10"/>
  <c r="F121" i="10"/>
  <c r="R123" i="10"/>
  <c r="N118" i="10"/>
  <c r="F123" i="10" l="1"/>
  <c r="F118" i="13"/>
  <c r="F153" i="10"/>
  <c r="M118" i="10"/>
  <c r="F118" i="10" s="1"/>
  <c r="F116" i="10"/>
  <c r="F256" i="10" l="1"/>
  <c r="F256" i="13"/>
  <c r="F327" i="10" l="1"/>
  <c r="F327" i="13"/>
  <c r="F329" i="10"/>
  <c r="F329" i="13"/>
  <c r="F346" i="10"/>
  <c r="F346" i="13"/>
  <c r="F347" i="10"/>
  <c r="F347" i="13"/>
  <c r="F348" i="10"/>
  <c r="F348" i="13"/>
  <c r="F363" i="10"/>
  <c r="F363" i="13"/>
  <c r="F364" i="10"/>
  <c r="F364" i="13"/>
  <c r="F330" i="13"/>
  <c r="F330" i="10"/>
  <c r="F357" i="10"/>
  <c r="F357" i="13"/>
  <c r="F328" i="10"/>
  <c r="F328" i="13"/>
  <c r="I336" i="10"/>
  <c r="I336" i="13"/>
  <c r="F362" i="10"/>
  <c r="F362" i="13"/>
  <c r="F361" i="10"/>
  <c r="F361" i="13"/>
  <c r="F365" i="10"/>
  <c r="F365" i="13"/>
  <c r="F359" i="10"/>
  <c r="F359" i="13"/>
  <c r="F356" i="10"/>
  <c r="F356" i="13"/>
  <c r="F332" i="13"/>
  <c r="F358" i="10"/>
  <c r="F358" i="13"/>
  <c r="F360" i="10"/>
  <c r="F360" i="13"/>
  <c r="K342" i="10" l="1"/>
  <c r="L336" i="10"/>
  <c r="L336" i="13"/>
  <c r="O336" i="10"/>
  <c r="O336" i="13"/>
  <c r="M336" i="10"/>
  <c r="M336" i="13"/>
  <c r="N342" i="10"/>
  <c r="N342" i="13"/>
  <c r="R342" i="10"/>
  <c r="R342" i="13"/>
  <c r="G342" i="13"/>
  <c r="F339" i="13"/>
  <c r="N336" i="10"/>
  <c r="N336" i="13"/>
  <c r="L342" i="10"/>
  <c r="L342" i="13"/>
  <c r="M342" i="10"/>
  <c r="M342" i="13"/>
  <c r="P342" i="10"/>
  <c r="P342" i="13"/>
  <c r="H342" i="10"/>
  <c r="H342" i="13"/>
  <c r="H336" i="10"/>
  <c r="H336" i="13"/>
  <c r="I342" i="10"/>
  <c r="I342" i="13"/>
  <c r="F326" i="13"/>
  <c r="G336" i="13"/>
  <c r="K336" i="10"/>
  <c r="K336" i="13"/>
  <c r="Q336" i="10"/>
  <c r="Q336" i="13"/>
  <c r="O342" i="10"/>
  <c r="O342" i="13"/>
  <c r="K342" i="13"/>
  <c r="F340" i="10"/>
  <c r="F340" i="13"/>
  <c r="P336" i="10"/>
  <c r="P336" i="13"/>
  <c r="R336" i="10"/>
  <c r="R336" i="13"/>
  <c r="J336" i="10"/>
  <c r="J336" i="13"/>
  <c r="J342" i="10"/>
  <c r="J342" i="13"/>
  <c r="Q342" i="10"/>
  <c r="Q342" i="13"/>
  <c r="F336" i="13" l="1"/>
  <c r="J367" i="10"/>
  <c r="J367" i="13"/>
  <c r="I367" i="10"/>
  <c r="I367" i="13"/>
  <c r="P367" i="10"/>
  <c r="P367" i="13"/>
  <c r="O367" i="10"/>
  <c r="O367" i="13"/>
  <c r="F339" i="10"/>
  <c r="G342" i="10"/>
  <c r="F342" i="10" s="1"/>
  <c r="M367" i="10"/>
  <c r="M367" i="13"/>
  <c r="Q367" i="10"/>
  <c r="Q367" i="13"/>
  <c r="G336" i="10"/>
  <c r="F336" i="10" s="1"/>
  <c r="F326" i="10"/>
  <c r="H367" i="10"/>
  <c r="H367" i="13"/>
  <c r="G367" i="13"/>
  <c r="F345" i="13"/>
  <c r="R367" i="10"/>
  <c r="R367" i="13"/>
  <c r="F342" i="13"/>
  <c r="L367" i="10"/>
  <c r="L367" i="13"/>
  <c r="K367" i="10"/>
  <c r="K367" i="13"/>
  <c r="N367" i="10"/>
  <c r="N367" i="13"/>
  <c r="G367" i="10" l="1"/>
  <c r="F345" i="10"/>
  <c r="F367" i="13"/>
  <c r="F367" i="10" l="1"/>
  <c r="G187" i="10" l="1"/>
  <c r="F319" i="10"/>
  <c r="F319" i="13"/>
  <c r="N207" i="10"/>
  <c r="N237" i="10" s="1"/>
  <c r="N237" i="13"/>
  <c r="F187" i="13" l="1"/>
  <c r="L207" i="10"/>
  <c r="L237" i="10" s="1"/>
  <c r="L237" i="13"/>
  <c r="K187" i="10"/>
  <c r="K191" i="10" s="1"/>
  <c r="M207" i="10"/>
  <c r="M237" i="10" s="1"/>
  <c r="M237" i="13"/>
  <c r="J187" i="10"/>
  <c r="R187" i="10"/>
  <c r="R191" i="10" s="1"/>
  <c r="L187" i="10"/>
  <c r="L191" i="10" s="1"/>
  <c r="G191" i="10"/>
  <c r="H207" i="10"/>
  <c r="H237" i="10" s="1"/>
  <c r="H237" i="13"/>
  <c r="I207" i="10"/>
  <c r="I237" i="10" s="1"/>
  <c r="I237" i="13"/>
  <c r="I187" i="10"/>
  <c r="I191" i="10" s="1"/>
  <c r="Q207" i="10"/>
  <c r="Q237" i="10" s="1"/>
  <c r="Q237" i="13"/>
  <c r="O187" i="10"/>
  <c r="O191" i="10" s="1"/>
  <c r="J207" i="10"/>
  <c r="J237" i="10" s="1"/>
  <c r="J237" i="13"/>
  <c r="P207" i="10"/>
  <c r="P237" i="10" s="1"/>
  <c r="P237" i="13"/>
  <c r="M187" i="10"/>
  <c r="M191" i="10" s="1"/>
  <c r="G207" i="10"/>
  <c r="G237" i="13"/>
  <c r="F207" i="13"/>
  <c r="K207" i="10"/>
  <c r="K237" i="10" s="1"/>
  <c r="K237" i="13"/>
  <c r="R207" i="10"/>
  <c r="R237" i="10" s="1"/>
  <c r="R237" i="13"/>
  <c r="O207" i="10"/>
  <c r="O237" i="10" s="1"/>
  <c r="O237" i="13"/>
  <c r="H187" i="10"/>
  <c r="H191" i="10" s="1"/>
  <c r="N187" i="10"/>
  <c r="N191" i="10" s="1"/>
  <c r="P187" i="10"/>
  <c r="P191" i="10" s="1"/>
  <c r="Q187" i="10"/>
  <c r="Q191" i="10" s="1"/>
  <c r="F314" i="13"/>
  <c r="F315" i="10" l="1"/>
  <c r="F318" i="10"/>
  <c r="F316" i="10"/>
  <c r="F317" i="10"/>
  <c r="F237" i="13"/>
  <c r="F315" i="13"/>
  <c r="F207" i="10"/>
  <c r="G237" i="10"/>
  <c r="F237" i="10" s="1"/>
  <c r="F316" i="13"/>
  <c r="F318" i="13"/>
  <c r="F191" i="13"/>
  <c r="F317" i="13"/>
  <c r="F187" i="10"/>
  <c r="J191" i="10"/>
  <c r="F191" i="10" s="1"/>
  <c r="F314" i="10" l="1"/>
  <c r="F267" i="10" l="1"/>
  <c r="F267" i="13"/>
  <c r="G323" i="10"/>
  <c r="G323" i="13"/>
  <c r="F254" i="10"/>
  <c r="F254" i="13"/>
  <c r="G299" i="13"/>
  <c r="R323" i="10" l="1"/>
  <c r="R323" i="13"/>
  <c r="M323" i="10"/>
  <c r="M323" i="13"/>
  <c r="F270" i="10"/>
  <c r="F270" i="13"/>
  <c r="F265" i="13"/>
  <c r="F277" i="10"/>
  <c r="F277" i="13"/>
  <c r="K323" i="10"/>
  <c r="K323" i="13"/>
  <c r="I323" i="10"/>
  <c r="I323" i="13"/>
  <c r="L323" i="10"/>
  <c r="L323" i="13"/>
  <c r="F272" i="10"/>
  <c r="F272" i="13"/>
  <c r="F264" i="10"/>
  <c r="F264" i="13"/>
  <c r="F245" i="10"/>
  <c r="F244" i="10"/>
  <c r="F244" i="13"/>
  <c r="F250" i="10"/>
  <c r="Q323" i="10"/>
  <c r="Q323" i="13"/>
  <c r="N323" i="10"/>
  <c r="N323" i="13"/>
  <c r="P323" i="10"/>
  <c r="P323" i="13"/>
  <c r="F245" i="13"/>
  <c r="F297" i="13"/>
  <c r="F266" i="10"/>
  <c r="F266" i="13"/>
  <c r="F271" i="10"/>
  <c r="F271" i="13"/>
  <c r="F278" i="10"/>
  <c r="F278" i="13"/>
  <c r="F265" i="10"/>
  <c r="F255" i="10"/>
  <c r="F255" i="13"/>
  <c r="F243" i="10"/>
  <c r="F243" i="13"/>
  <c r="F246" i="10"/>
  <c r="F246" i="13"/>
  <c r="F282" i="10"/>
  <c r="F282" i="13"/>
  <c r="H323" i="10"/>
  <c r="H323" i="13"/>
  <c r="O323" i="10"/>
  <c r="O323" i="13"/>
  <c r="F321" i="13"/>
  <c r="F297" i="10" l="1"/>
  <c r="G299" i="10"/>
  <c r="J323" i="13"/>
  <c r="F321" i="10" l="1"/>
  <c r="J323" i="10"/>
  <c r="F323" i="13"/>
  <c r="F323" i="10" l="1"/>
  <c r="P299" i="10" l="1"/>
  <c r="P299" i="13"/>
  <c r="L299" i="10"/>
  <c r="L299" i="13"/>
  <c r="J299" i="10"/>
  <c r="J299" i="13"/>
  <c r="R299" i="10"/>
  <c r="R299" i="13"/>
  <c r="H299" i="13"/>
  <c r="O299" i="10"/>
  <c r="O299" i="13"/>
  <c r="M299" i="10"/>
  <c r="M299" i="13"/>
  <c r="I299" i="10"/>
  <c r="I299" i="13"/>
  <c r="Q299" i="10"/>
  <c r="Q299" i="13"/>
  <c r="N299" i="10"/>
  <c r="N299" i="13"/>
  <c r="K299" i="10"/>
  <c r="K299" i="13"/>
  <c r="F242" i="10" l="1"/>
  <c r="H292" i="10"/>
  <c r="H292" i="13"/>
  <c r="G292" i="13"/>
  <c r="F289" i="13"/>
  <c r="M292" i="10"/>
  <c r="M292" i="13"/>
  <c r="J292" i="10"/>
  <c r="J292" i="13"/>
  <c r="K292" i="10"/>
  <c r="K292" i="13"/>
  <c r="N286" i="10"/>
  <c r="N286" i="13"/>
  <c r="F242" i="13"/>
  <c r="F290" i="10"/>
  <c r="F290" i="13"/>
  <c r="F241" i="10"/>
  <c r="F241" i="13"/>
  <c r="O292" i="10"/>
  <c r="O292" i="13"/>
  <c r="N292" i="10"/>
  <c r="N292" i="13"/>
  <c r="O286" i="10"/>
  <c r="O286" i="13"/>
  <c r="F299" i="13"/>
  <c r="I292" i="10"/>
  <c r="I292" i="13"/>
  <c r="Q292" i="10"/>
  <c r="Q292" i="13"/>
  <c r="R292" i="10"/>
  <c r="R292" i="13"/>
  <c r="L292" i="10"/>
  <c r="L292" i="13"/>
  <c r="P292" i="10"/>
  <c r="P292" i="13"/>
  <c r="H299" i="10"/>
  <c r="F299" i="10" s="1"/>
  <c r="O294" i="10" l="1"/>
  <c r="N294" i="10"/>
  <c r="O294" i="13"/>
  <c r="N294" i="13"/>
  <c r="I286" i="10"/>
  <c r="I294" i="10" s="1"/>
  <c r="I286" i="13"/>
  <c r="I294" i="13" s="1"/>
  <c r="Q286" i="10"/>
  <c r="Q294" i="10" s="1"/>
  <c r="Q286" i="13"/>
  <c r="Q294" i="13" s="1"/>
  <c r="F292" i="13"/>
  <c r="K286" i="10"/>
  <c r="K294" i="10" s="1"/>
  <c r="K286" i="13"/>
  <c r="K294" i="13" s="1"/>
  <c r="H286" i="10"/>
  <c r="H294" i="10" s="1"/>
  <c r="H286" i="13"/>
  <c r="H294" i="13" s="1"/>
  <c r="P286" i="10"/>
  <c r="P294" i="10" s="1"/>
  <c r="P286" i="13"/>
  <c r="P294" i="13" s="1"/>
  <c r="F289" i="10"/>
  <c r="G292" i="10"/>
  <c r="F292" i="10" s="1"/>
  <c r="M286" i="10"/>
  <c r="M294" i="10" s="1"/>
  <c r="M286" i="13"/>
  <c r="M294" i="13" s="1"/>
  <c r="G286" i="13"/>
  <c r="F240" i="13"/>
  <c r="R286" i="10"/>
  <c r="R294" i="10" s="1"/>
  <c r="R286" i="13"/>
  <c r="R294" i="13" s="1"/>
  <c r="J286" i="10"/>
  <c r="J294" i="10" s="1"/>
  <c r="J286" i="13"/>
  <c r="J294" i="13" s="1"/>
  <c r="L286" i="10"/>
  <c r="L294" i="10" s="1"/>
  <c r="L286" i="13"/>
  <c r="L294" i="13" s="1"/>
  <c r="F240" i="10" l="1"/>
  <c r="G286" i="10"/>
  <c r="G294" i="13"/>
  <c r="F286" i="13"/>
  <c r="F294" i="13" l="1"/>
  <c r="G294" i="10"/>
  <c r="F286" i="10"/>
  <c r="F294" i="10" l="1"/>
  <c r="M195" i="10" l="1"/>
  <c r="L195" i="10" l="1"/>
  <c r="P195" i="10"/>
  <c r="J195" i="10"/>
  <c r="K195" i="10"/>
  <c r="N195" i="10"/>
  <c r="O195" i="10"/>
  <c r="I195" i="10"/>
  <c r="H195" i="10"/>
  <c r="G195" i="10" l="1"/>
  <c r="R195" i="10" l="1"/>
  <c r="Q195" i="10" l="1"/>
  <c r="F195" i="10" s="1"/>
  <c r="F195" i="13"/>
  <c r="F308" i="10" l="1"/>
  <c r="F308" i="13"/>
  <c r="M19" i="10" l="1"/>
  <c r="M22" i="10" s="1"/>
  <c r="M26" i="10" s="1"/>
  <c r="M22" i="13"/>
  <c r="M26" i="13" s="1"/>
  <c r="I19" i="10"/>
  <c r="I22" i="10" s="1"/>
  <c r="I26" i="10" s="1"/>
  <c r="I22" i="13"/>
  <c r="I26" i="13" s="1"/>
  <c r="M194" i="10"/>
  <c r="M197" i="10" s="1"/>
  <c r="M201" i="10" s="1"/>
  <c r="M203" i="10" s="1"/>
  <c r="M197" i="13"/>
  <c r="M201" i="13" s="1"/>
  <c r="M203" i="13" s="1"/>
  <c r="I194" i="10"/>
  <c r="I197" i="10" s="1"/>
  <c r="I201" i="10" s="1"/>
  <c r="I203" i="10" s="1"/>
  <c r="I197" i="13"/>
  <c r="I201" i="13" s="1"/>
  <c r="I203" i="13" s="1"/>
  <c r="R19" i="10" l="1"/>
  <c r="R22" i="10" s="1"/>
  <c r="R26" i="10" s="1"/>
  <c r="R22" i="13"/>
  <c r="R26" i="13" s="1"/>
  <c r="P19" i="10"/>
  <c r="P22" i="10" s="1"/>
  <c r="P26" i="10" s="1"/>
  <c r="P22" i="13"/>
  <c r="P26" i="13" s="1"/>
  <c r="Q19" i="10"/>
  <c r="Q22" i="10" s="1"/>
  <c r="Q26" i="10" s="1"/>
  <c r="Q22" i="13"/>
  <c r="Q26" i="13" s="1"/>
  <c r="O19" i="10"/>
  <c r="O22" i="10" s="1"/>
  <c r="O26" i="10" s="1"/>
  <c r="O22" i="13"/>
  <c r="O26" i="13" s="1"/>
  <c r="N19" i="10"/>
  <c r="N22" i="10" s="1"/>
  <c r="N26" i="10" s="1"/>
  <c r="N22" i="13"/>
  <c r="N26" i="13" s="1"/>
  <c r="P194" i="10"/>
  <c r="P197" i="10" s="1"/>
  <c r="P201" i="10" s="1"/>
  <c r="P203" i="10" s="1"/>
  <c r="P197" i="13"/>
  <c r="P201" i="13" s="1"/>
  <c r="P203" i="13" s="1"/>
  <c r="O194" i="10"/>
  <c r="O197" i="10" s="1"/>
  <c r="O201" i="10" s="1"/>
  <c r="O203" i="10" s="1"/>
  <c r="O197" i="13"/>
  <c r="O201" i="13" s="1"/>
  <c r="O203" i="13" s="1"/>
  <c r="K194" i="10"/>
  <c r="K197" i="10" s="1"/>
  <c r="K201" i="10" s="1"/>
  <c r="K203" i="10" s="1"/>
  <c r="K197" i="13"/>
  <c r="K201" i="13" s="1"/>
  <c r="K203" i="13" s="1"/>
  <c r="Q194" i="10"/>
  <c r="Q197" i="10" s="1"/>
  <c r="Q201" i="10" s="1"/>
  <c r="Q203" i="10" s="1"/>
  <c r="Q197" i="13"/>
  <c r="Q201" i="13" s="1"/>
  <c r="Q203" i="13" s="1"/>
  <c r="R194" i="10"/>
  <c r="R197" i="10" s="1"/>
  <c r="R201" i="10" s="1"/>
  <c r="R203" i="10" s="1"/>
  <c r="R197" i="13"/>
  <c r="R201" i="13" s="1"/>
  <c r="R203" i="13" s="1"/>
  <c r="L194" i="10"/>
  <c r="L197" i="10" s="1"/>
  <c r="L201" i="10" s="1"/>
  <c r="L203" i="10" s="1"/>
  <c r="L197" i="13"/>
  <c r="L201" i="13" s="1"/>
  <c r="L203" i="13" s="1"/>
  <c r="K19" i="10"/>
  <c r="K22" i="10" s="1"/>
  <c r="K26" i="10" s="1"/>
  <c r="K22" i="13"/>
  <c r="K26" i="13" s="1"/>
  <c r="J19" i="10"/>
  <c r="J22" i="10" s="1"/>
  <c r="J26" i="10" s="1"/>
  <c r="J22" i="13"/>
  <c r="J26" i="13" s="1"/>
  <c r="N194" i="10"/>
  <c r="N197" i="10" s="1"/>
  <c r="N201" i="10" s="1"/>
  <c r="N203" i="10" s="1"/>
  <c r="N197" i="13"/>
  <c r="N201" i="13" s="1"/>
  <c r="N203" i="13" s="1"/>
  <c r="I306" i="10"/>
  <c r="I310" i="10" s="1"/>
  <c r="I369" i="10" s="1"/>
  <c r="I372" i="10" s="1"/>
  <c r="I306" i="13"/>
  <c r="I310" i="13" s="1"/>
  <c r="I369" i="13" s="1"/>
  <c r="L19" i="10"/>
  <c r="L22" i="10" s="1"/>
  <c r="L26" i="10" s="1"/>
  <c r="L22" i="13"/>
  <c r="L26" i="13" s="1"/>
  <c r="J194" i="10"/>
  <c r="J197" i="10" s="1"/>
  <c r="J201" i="10" s="1"/>
  <c r="J203" i="10" s="1"/>
  <c r="J197" i="13"/>
  <c r="J201" i="13" s="1"/>
  <c r="J203" i="13" s="1"/>
  <c r="M306" i="10"/>
  <c r="M310" i="10" s="1"/>
  <c r="M369" i="10" s="1"/>
  <c r="M372" i="10" s="1"/>
  <c r="M306" i="13"/>
  <c r="M310" i="13" s="1"/>
  <c r="M369" i="13" s="1"/>
  <c r="M126" i="10" l="1"/>
  <c r="M130" i="10" s="1"/>
  <c r="M134" i="10" s="1"/>
  <c r="M174" i="10" s="1"/>
  <c r="J16" i="1" s="1"/>
  <c r="J18" i="1" s="1"/>
  <c r="M130" i="13"/>
  <c r="M134" i="13" s="1"/>
  <c r="M174" i="13" s="1"/>
  <c r="J306" i="10"/>
  <c r="J310" i="10" s="1"/>
  <c r="J369" i="10" s="1"/>
  <c r="J372" i="10" s="1"/>
  <c r="J306" i="13"/>
  <c r="J310" i="13" s="1"/>
  <c r="J369" i="13" s="1"/>
  <c r="O306" i="10"/>
  <c r="O310" i="10" s="1"/>
  <c r="O369" i="10" s="1"/>
  <c r="O372" i="10" s="1"/>
  <c r="O306" i="13"/>
  <c r="O310" i="13" s="1"/>
  <c r="O369" i="13" s="1"/>
  <c r="I126" i="10"/>
  <c r="I130" i="10" s="1"/>
  <c r="I134" i="10" s="1"/>
  <c r="I174" i="10" s="1"/>
  <c r="F16" i="1" s="1"/>
  <c r="F18" i="1" s="1"/>
  <c r="I130" i="13"/>
  <c r="I134" i="13" s="1"/>
  <c r="I174" i="13" s="1"/>
  <c r="N306" i="10"/>
  <c r="N310" i="10" s="1"/>
  <c r="N369" i="10" s="1"/>
  <c r="N372" i="10" s="1"/>
  <c r="N306" i="13"/>
  <c r="N310" i="13" s="1"/>
  <c r="N369" i="13" s="1"/>
  <c r="I373" i="10"/>
  <c r="I372" i="13"/>
  <c r="H194" i="10"/>
  <c r="H197" i="10" s="1"/>
  <c r="H201" i="10" s="1"/>
  <c r="H203" i="10" s="1"/>
  <c r="H197" i="13"/>
  <c r="H201" i="13" s="1"/>
  <c r="H203" i="13" s="1"/>
  <c r="R306" i="10"/>
  <c r="R310" i="10" s="1"/>
  <c r="R369" i="10" s="1"/>
  <c r="R372" i="10" s="1"/>
  <c r="R306" i="13"/>
  <c r="R310" i="13" s="1"/>
  <c r="R369" i="13" s="1"/>
  <c r="H19" i="10"/>
  <c r="H22" i="10" s="1"/>
  <c r="H26" i="10" s="1"/>
  <c r="H22" i="13"/>
  <c r="H26" i="13" s="1"/>
  <c r="Q306" i="10"/>
  <c r="Q310" i="10" s="1"/>
  <c r="Q369" i="10" s="1"/>
  <c r="Q372" i="10" s="1"/>
  <c r="Q306" i="13"/>
  <c r="Q310" i="13" s="1"/>
  <c r="Q369" i="13" s="1"/>
  <c r="M372" i="13"/>
  <c r="M373" i="10"/>
  <c r="Q126" i="10" l="1"/>
  <c r="Q130" i="10" s="1"/>
  <c r="Q134" i="10" s="1"/>
  <c r="Q174" i="10" s="1"/>
  <c r="N16" i="1" s="1"/>
  <c r="N18" i="1" s="1"/>
  <c r="Q130" i="13"/>
  <c r="Q134" i="13" s="1"/>
  <c r="Q174" i="13" s="1"/>
  <c r="P126" i="10"/>
  <c r="P130" i="10" s="1"/>
  <c r="P134" i="10" s="1"/>
  <c r="P174" i="10" s="1"/>
  <c r="M16" i="1" s="1"/>
  <c r="M18" i="1" s="1"/>
  <c r="P130" i="13"/>
  <c r="P134" i="13" s="1"/>
  <c r="P174" i="13" s="1"/>
  <c r="R126" i="10"/>
  <c r="R130" i="10" s="1"/>
  <c r="R134" i="10" s="1"/>
  <c r="R174" i="10" s="1"/>
  <c r="O16" i="1" s="1"/>
  <c r="O18" i="1" s="1"/>
  <c r="R130" i="13"/>
  <c r="R134" i="13" s="1"/>
  <c r="R174" i="13" s="1"/>
  <c r="N126" i="10"/>
  <c r="N130" i="10" s="1"/>
  <c r="N134" i="10" s="1"/>
  <c r="N174" i="10" s="1"/>
  <c r="K16" i="1" s="1"/>
  <c r="K18" i="1" s="1"/>
  <c r="N130" i="13"/>
  <c r="N134" i="13" s="1"/>
  <c r="N174" i="13" s="1"/>
  <c r="O126" i="10"/>
  <c r="O130" i="10" s="1"/>
  <c r="O134" i="10" s="1"/>
  <c r="O174" i="10" s="1"/>
  <c r="L16" i="1" s="1"/>
  <c r="L18" i="1" s="1"/>
  <c r="O130" i="13"/>
  <c r="O134" i="13" s="1"/>
  <c r="O174" i="13" s="1"/>
  <c r="M176" i="10"/>
  <c r="Q373" i="10"/>
  <c r="Q372" i="13"/>
  <c r="K306" i="10"/>
  <c r="K310" i="10" s="1"/>
  <c r="K369" i="10" s="1"/>
  <c r="K372" i="10" s="1"/>
  <c r="K306" i="13"/>
  <c r="K310" i="13" s="1"/>
  <c r="K369" i="13" s="1"/>
  <c r="N373" i="10"/>
  <c r="N372" i="13"/>
  <c r="O373" i="10"/>
  <c r="O372" i="13"/>
  <c r="P306" i="10"/>
  <c r="P310" i="10" s="1"/>
  <c r="P369" i="10" s="1"/>
  <c r="P372" i="10" s="1"/>
  <c r="P306" i="13"/>
  <c r="P310" i="13" s="1"/>
  <c r="P369" i="13" s="1"/>
  <c r="R373" i="10"/>
  <c r="R372" i="13"/>
  <c r="J126" i="10"/>
  <c r="J130" i="10" s="1"/>
  <c r="J134" i="10" s="1"/>
  <c r="J174" i="10" s="1"/>
  <c r="G16" i="1" s="1"/>
  <c r="G18" i="1" s="1"/>
  <c r="J130" i="13"/>
  <c r="J134" i="13" s="1"/>
  <c r="J174" i="13" s="1"/>
  <c r="K126" i="10"/>
  <c r="K130" i="10" s="1"/>
  <c r="K134" i="10" s="1"/>
  <c r="K174" i="10" s="1"/>
  <c r="H16" i="1" s="1"/>
  <c r="H18" i="1" s="1"/>
  <c r="K130" i="13"/>
  <c r="K134" i="13" s="1"/>
  <c r="K174" i="13" s="1"/>
  <c r="I176" i="10"/>
  <c r="L306" i="10"/>
  <c r="L310" i="10" s="1"/>
  <c r="L369" i="10" s="1"/>
  <c r="L372" i="10" s="1"/>
  <c r="L306" i="13"/>
  <c r="L310" i="13" s="1"/>
  <c r="L369" i="13" s="1"/>
  <c r="J373" i="10"/>
  <c r="J372" i="13"/>
  <c r="P176" i="10" l="1"/>
  <c r="R176" i="10"/>
  <c r="Q176" i="10"/>
  <c r="O176" i="10"/>
  <c r="N176" i="10"/>
  <c r="L126" i="10"/>
  <c r="L130" i="10" s="1"/>
  <c r="L134" i="10" s="1"/>
  <c r="L174" i="10" s="1"/>
  <c r="I16" i="1" s="1"/>
  <c r="I18" i="1" s="1"/>
  <c r="L130" i="13"/>
  <c r="L134" i="13" s="1"/>
  <c r="L174" i="13" s="1"/>
  <c r="J176" i="10"/>
  <c r="P373" i="10"/>
  <c r="P372" i="13"/>
  <c r="H306" i="10"/>
  <c r="H310" i="10" s="1"/>
  <c r="H369" i="10" s="1"/>
  <c r="H372" i="10" s="1"/>
  <c r="H306" i="13"/>
  <c r="H310" i="13" s="1"/>
  <c r="H369" i="13" s="1"/>
  <c r="K373" i="10"/>
  <c r="K372" i="13"/>
  <c r="L372" i="13"/>
  <c r="L373" i="10"/>
  <c r="K176" i="10"/>
  <c r="G194" i="10" l="1"/>
  <c r="G197" i="13"/>
  <c r="F194" i="13"/>
  <c r="H126" i="10"/>
  <c r="H130" i="10" s="1"/>
  <c r="H134" i="10" s="1"/>
  <c r="H174" i="10" s="1"/>
  <c r="E16" i="1" s="1"/>
  <c r="E18" i="1" s="1"/>
  <c r="H130" i="13"/>
  <c r="H134" i="13" s="1"/>
  <c r="H174" i="13" s="1"/>
  <c r="H373" i="10"/>
  <c r="H372" i="13"/>
  <c r="L176" i="10"/>
  <c r="G306" i="13"/>
  <c r="F302" i="13"/>
  <c r="G19" i="10" l="1"/>
  <c r="G22" i="13"/>
  <c r="F19" i="13"/>
  <c r="G306" i="10"/>
  <c r="F302" i="10"/>
  <c r="G126" i="10"/>
  <c r="G130" i="13"/>
  <c r="F126" i="13"/>
  <c r="F197" i="13"/>
  <c r="G201" i="13"/>
  <c r="F306" i="13"/>
  <c r="G310" i="13"/>
  <c r="H176" i="10"/>
  <c r="G197" i="10"/>
  <c r="F194" i="10"/>
  <c r="F310" i="13" l="1"/>
  <c r="G369" i="13"/>
  <c r="F306" i="10"/>
  <c r="G310" i="10"/>
  <c r="F197" i="10"/>
  <c r="G201" i="10"/>
  <c r="G134" i="13"/>
  <c r="F134" i="13" s="1"/>
  <c r="F130" i="13"/>
  <c r="G203" i="13"/>
  <c r="F203" i="13" s="1"/>
  <c r="F201" i="13"/>
  <c r="G130" i="10"/>
  <c r="F126" i="10"/>
  <c r="G26" i="13"/>
  <c r="F22" i="13"/>
  <c r="G22" i="10"/>
  <c r="F19" i="10"/>
  <c r="F310" i="10" l="1"/>
  <c r="G369" i="10"/>
  <c r="G373" i="10" s="1"/>
  <c r="G26" i="10"/>
  <c r="F22" i="10"/>
  <c r="G203" i="10"/>
  <c r="F203" i="10" s="1"/>
  <c r="F201" i="10"/>
  <c r="F373" i="13"/>
  <c r="G372" i="13"/>
  <c r="F369" i="13"/>
  <c r="G134" i="10"/>
  <c r="F134" i="10" s="1"/>
  <c r="F130" i="10"/>
  <c r="G174" i="13"/>
  <c r="F26" i="13"/>
  <c r="G174" i="10" l="1"/>
  <c r="G176" i="10" s="1"/>
  <c r="F26" i="10"/>
  <c r="F372" i="13"/>
  <c r="G372" i="10"/>
  <c r="F369" i="10"/>
  <c r="F372" i="10" s="1"/>
  <c r="F176" i="13"/>
  <c r="F174" i="13"/>
  <c r="F373" i="10" l="1"/>
  <c r="D16" i="1"/>
  <c r="F174" i="10"/>
  <c r="F176" i="10" s="1"/>
  <c r="D18" i="1" l="1"/>
  <c r="D19" i="1" s="1"/>
  <c r="E19" i="1" s="1"/>
  <c r="F19" i="1" s="1"/>
  <c r="G19" i="1" s="1"/>
  <c r="H19" i="1" s="1"/>
  <c r="I19" i="1" s="1"/>
  <c r="J19" i="1" s="1"/>
  <c r="K19" i="1" s="1"/>
  <c r="L19" i="1" s="1"/>
  <c r="P16" i="1"/>
  <c r="C5" i="22" s="1"/>
  <c r="C7" i="22" s="1"/>
  <c r="M19" i="1" l="1"/>
  <c r="N19" i="1" s="1"/>
  <c r="O19" i="1" s="1"/>
  <c r="P19" i="1" s="1"/>
  <c r="N24" i="1" l="1"/>
  <c r="O24" i="1"/>
  <c r="P24" i="1" s="1"/>
  <c r="C14" i="22" s="1"/>
  <c r="M24" i="1"/>
  <c r="L24" i="1"/>
  <c r="J24" i="1"/>
  <c r="F24" i="1"/>
  <c r="G24" i="1"/>
  <c r="K24" i="1"/>
  <c r="C11" i="22"/>
  <c r="D24" i="1"/>
  <c r="D23" i="1" s="1"/>
  <c r="D29" i="1" s="1"/>
  <c r="H24" i="1"/>
  <c r="E24" i="1"/>
  <c r="E30" i="1" s="1"/>
  <c r="I24" i="1"/>
  <c r="K23" i="1" l="1"/>
  <c r="F30" i="1"/>
  <c r="J23" i="1"/>
  <c r="D30" i="1"/>
  <c r="G23" i="1"/>
  <c r="F23" i="1"/>
  <c r="L23" i="1"/>
  <c r="H23" i="1"/>
  <c r="G30" i="1"/>
  <c r="I23" i="1"/>
  <c r="M23" i="1"/>
  <c r="E23" i="1"/>
  <c r="O23" i="1"/>
  <c r="N23" i="1"/>
  <c r="E29" i="1"/>
  <c r="F29" i="1" s="1"/>
  <c r="G29" i="1" s="1"/>
  <c r="D27" i="1"/>
  <c r="D28" i="1" s="1"/>
  <c r="H30" i="1" l="1"/>
  <c r="E27" i="1"/>
  <c r="F27" i="1" s="1"/>
  <c r="I30" i="1"/>
  <c r="H29" i="1"/>
  <c r="D31" i="1"/>
  <c r="E28" i="1" l="1"/>
  <c r="E31" i="1" s="1"/>
  <c r="E36" i="1" s="1"/>
  <c r="G27" i="1"/>
  <c r="H27" i="1" s="1"/>
  <c r="I27" i="1" s="1"/>
  <c r="F28" i="1"/>
  <c r="F31" i="1" s="1"/>
  <c r="F36" i="1" s="1"/>
  <c r="I29" i="1"/>
  <c r="J29" i="1" s="1"/>
  <c r="J30" i="1"/>
  <c r="K29" i="1"/>
  <c r="L29" i="1" s="1"/>
  <c r="D36" i="1"/>
  <c r="D37" i="1" l="1"/>
  <c r="D38" i="1" s="1"/>
  <c r="G28" i="1"/>
  <c r="G31" i="1" s="1"/>
  <c r="G36" i="1" s="1"/>
  <c r="J27" i="1"/>
  <c r="K27" i="1" s="1"/>
  <c r="K30" i="1"/>
  <c r="M29" i="1"/>
  <c r="O29" i="1" s="1"/>
  <c r="O30" i="1" s="1"/>
  <c r="N29" i="1"/>
  <c r="H28" i="1"/>
  <c r="L30" i="1" l="1"/>
  <c r="M30" i="1"/>
  <c r="N30" i="1" s="1"/>
  <c r="H31" i="1"/>
  <c r="H36" i="1" s="1"/>
  <c r="I28" i="1"/>
  <c r="I31" i="1" s="1"/>
  <c r="I36" i="1" s="1"/>
  <c r="J28" i="1"/>
  <c r="J31" i="1" s="1"/>
  <c r="J36" i="1" s="1"/>
  <c r="L27" i="1"/>
  <c r="M27" i="1" l="1"/>
  <c r="K28" i="1"/>
  <c r="K31" i="1" s="1"/>
  <c r="K36" i="1" s="1"/>
  <c r="N27" i="1" l="1"/>
  <c r="L28" i="1"/>
  <c r="L31" i="1" s="1"/>
  <c r="L36" i="1" s="1"/>
  <c r="M28" i="1" l="1"/>
  <c r="M31" i="1" s="1"/>
  <c r="M36" i="1" s="1"/>
  <c r="N28" i="1"/>
  <c r="N31" i="1" s="1"/>
  <c r="N36" i="1" s="1"/>
  <c r="O27" i="1"/>
  <c r="O28" i="1" l="1"/>
  <c r="O31" i="1" s="1"/>
  <c r="O36" i="1" l="1"/>
  <c r="P31" i="1"/>
  <c r="C16" i="22" s="1"/>
  <c r="E35" i="1" l="1"/>
  <c r="E37" i="1" l="1"/>
  <c r="E38" i="1" s="1"/>
  <c r="F35" i="1" s="1"/>
  <c r="F37" i="1" l="1"/>
  <c r="F38" i="1" s="1"/>
  <c r="G35" i="1" l="1"/>
  <c r="G37" i="1" s="1"/>
  <c r="G38" i="1" l="1"/>
  <c r="H35" i="1" s="1"/>
  <c r="H37" i="1" l="1"/>
  <c r="H38" i="1" l="1"/>
  <c r="I35" i="1" s="1"/>
  <c r="I37" i="1" l="1"/>
  <c r="I38" i="1" l="1"/>
  <c r="J35" i="1" s="1"/>
  <c r="J37" i="1" l="1"/>
  <c r="J38" i="1" l="1"/>
  <c r="K35" i="1" s="1"/>
  <c r="K37" i="1" l="1"/>
  <c r="K38" i="1" l="1"/>
  <c r="L35" i="1" s="1"/>
  <c r="L37" i="1" l="1"/>
  <c r="L38" i="1" l="1"/>
  <c r="M35" i="1" s="1"/>
  <c r="M37" i="1" l="1"/>
  <c r="M38" i="1" l="1"/>
  <c r="N35" i="1" s="1"/>
  <c r="N37" i="1" l="1"/>
  <c r="N38" i="1" l="1"/>
  <c r="O35" i="1" s="1"/>
  <c r="O37" i="1" l="1"/>
  <c r="C17" i="22" l="1"/>
  <c r="O38" i="1"/>
  <c r="P38" i="1" s="1"/>
  <c r="P40" i="1" l="1"/>
  <c r="C18" i="22" s="1"/>
  <c r="C20" i="22" s="1"/>
  <c r="C25" i="22" s="1"/>
  <c r="P42" i="1" l="1"/>
</calcChain>
</file>

<file path=xl/sharedStrings.xml><?xml version="1.0" encoding="utf-8"?>
<sst xmlns="http://schemas.openxmlformats.org/spreadsheetml/2006/main" count="986" uniqueCount="260">
  <si>
    <t>Line No.</t>
  </si>
  <si>
    <t>Base NPC in Rates</t>
  </si>
  <si>
    <t>Total Annual NPC in Rates</t>
  </si>
  <si>
    <t>Retail Sales @ Meter in Rates</t>
  </si>
  <si>
    <t>Total</t>
  </si>
  <si>
    <t>Actual WA Sales (MWh)</t>
  </si>
  <si>
    <t>Actual Collections of Base NPC</t>
  </si>
  <si>
    <t>Line 4 x Line 5</t>
  </si>
  <si>
    <t>Beginning Balance</t>
  </si>
  <si>
    <t>Carrying Charge</t>
  </si>
  <si>
    <t>Special Sales For Resale</t>
  </si>
  <si>
    <t>Long Term Firm Sales</t>
  </si>
  <si>
    <t>Black Hills</t>
  </si>
  <si>
    <t>Hurricane Sale</t>
  </si>
  <si>
    <t>Leaning Juniper Revenue</t>
  </si>
  <si>
    <t>Short Term Firm Sales</t>
  </si>
  <si>
    <t>Chehalis</t>
  </si>
  <si>
    <t>Jim Bridger</t>
  </si>
  <si>
    <t>Purchased Power &amp; Net Interchange</t>
  </si>
  <si>
    <t>Long Term Firm Purchases</t>
  </si>
  <si>
    <t>Leaning Juniper 1</t>
  </si>
  <si>
    <t>Goodnoe Wind</t>
  </si>
  <si>
    <t>Deseret Purchase</t>
  </si>
  <si>
    <t>Hurricane Purchase</t>
  </si>
  <si>
    <t>Nucor</t>
  </si>
  <si>
    <t>PGE Cove</t>
  </si>
  <si>
    <t>Three Buttes Wind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</si>
  <si>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</si>
  <si>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</si>
  <si>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</si>
  <si>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</si>
  <si>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</si>
  <si>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</si>
  <si>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</si>
  <si>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</si>
  <si>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ExxonMobil QF</t>
  </si>
  <si>
    <t>Five Pine Wind QF</t>
  </si>
  <si>
    <t>North Point Wind QF</t>
  </si>
  <si>
    <t>Oregon Wind Farm QF</t>
  </si>
  <si>
    <t>Roseburg Dillard QF</t>
  </si>
  <si>
    <t>Spanish Fork Wind 2 QF</t>
  </si>
  <si>
    <t>Tesoro QF</t>
  </si>
  <si>
    <t>Mid-Columbia Contracts</t>
  </si>
  <si>
    <t>Grant Reasonable</t>
  </si>
  <si>
    <t>Total Long Term Firm Purchases</t>
  </si>
  <si>
    <t>Storage &amp; Exchange</t>
  </si>
  <si>
    <t>Short Term Firm Purchases</t>
  </si>
  <si>
    <t>Wheeling &amp; U. of F. Expense</t>
  </si>
  <si>
    <t>Firm Wheeling</t>
  </si>
  <si>
    <t>Coal Fuel Burn Expense</t>
  </si>
  <si>
    <t>Colstrip</t>
  </si>
  <si>
    <t>Craig</t>
  </si>
  <si>
    <t>Dave Johnston</t>
  </si>
  <si>
    <t>Hayden</t>
  </si>
  <si>
    <t>Hunter</t>
  </si>
  <si>
    <t>Huntington</t>
  </si>
  <si>
    <t>Wyodak</t>
  </si>
  <si>
    <t>Gas Fuel Burn Expense</t>
  </si>
  <si>
    <t>Currant Creek</t>
  </si>
  <si>
    <t>Gadsby</t>
  </si>
  <si>
    <t>Gadsby CT</t>
  </si>
  <si>
    <t>Hermiston</t>
  </si>
  <si>
    <t>Lake Side 1</t>
  </si>
  <si>
    <t>Other Generation</t>
  </si>
  <si>
    <t>Blundell</t>
  </si>
  <si>
    <t>Dunlap I Wind</t>
  </si>
  <si>
    <t>Foote Creek I Wind</t>
  </si>
  <si>
    <t>Glenrock Wind</t>
  </si>
  <si>
    <t>Glenrock III Wind</t>
  </si>
  <si>
    <t>High Plains Wind</t>
  </si>
  <si>
    <t>McFadden Ridge Wind</t>
  </si>
  <si>
    <t>Rolling Hills Wind</t>
  </si>
  <si>
    <t>Seven Mile Wind</t>
  </si>
  <si>
    <t>Seven Mile II Wind</t>
  </si>
  <si>
    <t>=</t>
  </si>
  <si>
    <t>MWh</t>
  </si>
  <si>
    <t>Total Requirements</t>
  </si>
  <si>
    <t>Coal Generation</t>
  </si>
  <si>
    <t>Gas Generation</t>
  </si>
  <si>
    <t>Hydro Generation</t>
  </si>
  <si>
    <t>West Hydro</t>
  </si>
  <si>
    <t>East Hydro</t>
  </si>
  <si>
    <t>Total Resources</t>
  </si>
  <si>
    <t>Lake Side 2</t>
  </si>
  <si>
    <t>Before Production Factor</t>
  </si>
  <si>
    <t>After Production Factor</t>
  </si>
  <si>
    <t>FERC Acct.</t>
  </si>
  <si>
    <t>Production Factor</t>
  </si>
  <si>
    <t>Net Power Costs</t>
  </si>
  <si>
    <t>Total Long Term Firm Sales</t>
  </si>
  <si>
    <t>Total Short Term Firm Sales</t>
  </si>
  <si>
    <t>Total Secondary Sales</t>
  </si>
  <si>
    <t>Total Special Sales For Resale</t>
  </si>
  <si>
    <t>Combine Hills Wind</t>
  </si>
  <si>
    <t/>
  </si>
  <si>
    <t>Gemstate</t>
  </si>
  <si>
    <t>MagCorp Reserves</t>
  </si>
  <si>
    <t>Top of the World Wind</t>
  </si>
  <si>
    <t>Wolverine Creek Wind</t>
  </si>
  <si>
    <t>DCFP QF</t>
  </si>
  <si>
    <t>Mountain Wind 1 QF</t>
  </si>
  <si>
    <t>Mountain Wind 2 QF</t>
  </si>
  <si>
    <t>Power County North Wind QF</t>
  </si>
  <si>
    <t>Power County South Wind QF</t>
  </si>
  <si>
    <t>Sunnyside QF</t>
  </si>
  <si>
    <t>Threemile Canyon Wind QF</t>
  </si>
  <si>
    <t>Grant Surplus</t>
  </si>
  <si>
    <t>Cowlitz Swift</t>
  </si>
  <si>
    <t>Total Storage &amp; Exchange</t>
  </si>
  <si>
    <t>Total Short Term Firm Purchases</t>
  </si>
  <si>
    <t>Total Secondary Purchases</t>
  </si>
  <si>
    <t>Total Purchased Power &amp; Net Interchange</t>
  </si>
  <si>
    <t>Total Wheeling &amp; U. of F. Expense</t>
  </si>
  <si>
    <t>Total Coal Fuel Burn Expense</t>
  </si>
  <si>
    <t>Total Gas Fuel Burn Expense</t>
  </si>
  <si>
    <t>Black Cap Solar</t>
  </si>
  <si>
    <t>Total Other Generation Expense</t>
  </si>
  <si>
    <t>Check</t>
  </si>
  <si>
    <t>Sub Total Long Term Firm Purchases</t>
  </si>
  <si>
    <t>Total Qualifying Facilities</t>
  </si>
  <si>
    <t>Total Mid-Columbia Contracts</t>
  </si>
  <si>
    <t>Non-Firm Wheeling</t>
  </si>
  <si>
    <t>Other Generation Expense</t>
  </si>
  <si>
    <t>NET POWER COST</t>
  </si>
  <si>
    <t>NET SYSTEM LOAD</t>
  </si>
  <si>
    <t>Total Coal Generation</t>
  </si>
  <si>
    <t>Total Gas Generation</t>
  </si>
  <si>
    <t>Total Hydro Generation</t>
  </si>
  <si>
    <t>Marengo I Wind</t>
  </si>
  <si>
    <t>Marengo II Wind</t>
  </si>
  <si>
    <t>Total Other Generation</t>
  </si>
  <si>
    <t>Customer Share</t>
  </si>
  <si>
    <t>Company Share</t>
  </si>
  <si>
    <t>Asymmetrical Sharing Band</t>
  </si>
  <si>
    <t>Upper Limit</t>
  </si>
  <si>
    <t>Lower Limit</t>
  </si>
  <si>
    <t>Workpaper Index</t>
  </si>
  <si>
    <t>Description:</t>
  </si>
  <si>
    <t>Deferral Period:</t>
  </si>
  <si>
    <t>Washington Power Cost Adjustment Mechanism</t>
  </si>
  <si>
    <t>Power Cost Adjustment Mechanism Calculation</t>
  </si>
  <si>
    <t>Workpaper 3</t>
  </si>
  <si>
    <t>WASHINGTON ACTUAL JURISDICTIONAL SALES</t>
  </si>
  <si>
    <t>Washington Sales</t>
  </si>
  <si>
    <t>Workpaper 4</t>
  </si>
  <si>
    <t>Base Net Power Costs</t>
  </si>
  <si>
    <t>FERC</t>
  </si>
  <si>
    <t>FERC Interest Rate - Published Quarterly</t>
  </si>
  <si>
    <t>Washington Sales (MWh)</t>
  </si>
  <si>
    <t>Old Mill Solar</t>
  </si>
  <si>
    <t>Pavant III Solar</t>
  </si>
  <si>
    <t>Chopin Wind QF</t>
  </si>
  <si>
    <t>Enterprise Solar I QF</t>
  </si>
  <si>
    <t>Escalante 1 Solar QF</t>
  </si>
  <si>
    <t>Escalante 2 Solar QF</t>
  </si>
  <si>
    <t>Escalante 3 Solar QF</t>
  </si>
  <si>
    <t xml:space="preserve">Granite Mountain East Solar QF </t>
  </si>
  <si>
    <t xml:space="preserve">Granite Mountain West Solar QF </t>
  </si>
  <si>
    <t>Iron Springs QF</t>
  </si>
  <si>
    <t>Latigo Wind QF</t>
  </si>
  <si>
    <t>Pavant II Solar QF</t>
  </si>
  <si>
    <t>Pioneer Wind 1 QF</t>
  </si>
  <si>
    <t>Three Peaks Solar QF</t>
  </si>
  <si>
    <t>Requested PCAM Recovery</t>
  </si>
  <si>
    <t>* Calculated monthly</t>
  </si>
  <si>
    <t>Deadband +/-$4 Million</t>
  </si>
  <si>
    <t>Actual PCAM Costs ($/MWh)</t>
  </si>
  <si>
    <t>Base PCAM Costs ($/MWh)</t>
  </si>
  <si>
    <t>Total Monthly PCAM Differential - Above or (Below) Base</t>
  </si>
  <si>
    <t>Cumulative PCAM Differential - Above or (Below) Base</t>
  </si>
  <si>
    <t>PCAM Differential Outside of Deadband</t>
  </si>
  <si>
    <t>Cumulative PCAM Differential Outside of Deadband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</si>
  <si>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</si>
  <si>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</si>
  <si>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</si>
  <si>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</si>
  <si>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</si>
  <si>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Incremental Deferral After Sharing</t>
  </si>
  <si>
    <t>Total PCAM Differential*</t>
  </si>
  <si>
    <t>Total Deferrable ABOVE Deadband</t>
  </si>
  <si>
    <t>Total Deferrable BELOW Deadband</t>
  </si>
  <si>
    <t>Washington Deferral after Sharing</t>
  </si>
  <si>
    <t>Base NPC in Rates:</t>
  </si>
  <si>
    <t>Deferral:</t>
  </si>
  <si>
    <t>Deadband:</t>
  </si>
  <si>
    <t>Asymmetrical Sharing Band :</t>
  </si>
  <si>
    <t>Other Firm Sales</t>
  </si>
  <si>
    <t>EIM Settlements</t>
  </si>
  <si>
    <t>Other Firm Purchases</t>
  </si>
  <si>
    <t>Utah Pavant Solar QF</t>
  </si>
  <si>
    <t>Utah Red Hills Solar QF</t>
  </si>
  <si>
    <t>Workpaper 7</t>
  </si>
  <si>
    <t>Sweetwater Solar QF</t>
  </si>
  <si>
    <t>PCAM Cost Differential ($/MWh)</t>
  </si>
  <si>
    <t>Deferred Balancing Account:</t>
  </si>
  <si>
    <t>$</t>
  </si>
  <si>
    <t>Sage I Solar QF</t>
  </si>
  <si>
    <t>Sage II Solar QF</t>
  </si>
  <si>
    <t>Sage III Solar QF</t>
  </si>
  <si>
    <t>Exhibit No. JP-2</t>
  </si>
  <si>
    <t>Cedar Springs Wind</t>
  </si>
  <si>
    <t>Cedar Springs III Wind</t>
  </si>
  <si>
    <t>Cove Mountain Solar</t>
  </si>
  <si>
    <t>Naughton 1 &amp; 2</t>
  </si>
  <si>
    <t>Naughton 3</t>
  </si>
  <si>
    <t>Cedar Springs 2 Wind</t>
  </si>
  <si>
    <t>Ekola Flats Wind</t>
  </si>
  <si>
    <t>Pryor Mountain Wind</t>
  </si>
  <si>
    <t>Hunter Solar</t>
  </si>
  <si>
    <t>Milford Solar</t>
  </si>
  <si>
    <t>Prineville Solar</t>
  </si>
  <si>
    <t>Sigurd Solar</t>
  </si>
  <si>
    <t>TB Flats Wind</t>
  </si>
  <si>
    <t>Amor IX</t>
  </si>
  <si>
    <t>Cove Mountain Solar 2</t>
  </si>
  <si>
    <t>Millican Solar</t>
  </si>
  <si>
    <t>Small Purchases East</t>
  </si>
  <si>
    <t>Small Purchases West</t>
  </si>
  <si>
    <t>Orchard Wind 1 QF</t>
  </si>
  <si>
    <t>Orchard Wind 2 QF</t>
  </si>
  <si>
    <t>Orchard Wind 3 QF</t>
  </si>
  <si>
    <t>Orchard Wind 4 QF</t>
  </si>
  <si>
    <t>NPC $/MWh - Final NPC October Update</t>
  </si>
  <si>
    <t>Actual WIJAM Net Power Costs</t>
  </si>
  <si>
    <t>Adjustments to WIJAM Net Power Costs</t>
  </si>
  <si>
    <t>Adjusted Actual WIJAM Net Power Costs</t>
  </si>
  <si>
    <t>(3.1)</t>
  </si>
  <si>
    <t>WIJAM Allocated Results</t>
  </si>
  <si>
    <t>Calculation of WIJAM Actual Net Power Cost</t>
  </si>
  <si>
    <t>WIJAM Allocated Adjusted Actual NPC</t>
  </si>
  <si>
    <t>Ending PCAM Balance</t>
  </si>
  <si>
    <t>P4 Production</t>
  </si>
  <si>
    <t>UE-210402</t>
  </si>
  <si>
    <t>WAPCORC22</t>
  </si>
  <si>
    <t>WIJAM Base Net Power Costs UE-210402 - CONFIDENTIAL</t>
  </si>
  <si>
    <t>501/547</t>
  </si>
  <si>
    <t>Total Sales for Resale</t>
  </si>
  <si>
    <t>Total Purchased Power</t>
  </si>
  <si>
    <t>Total Wheeling Expense</t>
  </si>
  <si>
    <t>Total Fuel Expense</t>
  </si>
  <si>
    <t>Total Net Power Costs</t>
  </si>
  <si>
    <t>UE-210402 Final NPC - Compliance Filing</t>
  </si>
  <si>
    <t>Graphite Solar</t>
  </si>
  <si>
    <t>PSCO Craig Sale</t>
  </si>
  <si>
    <t>Chopin Schumann Wind QF</t>
  </si>
  <si>
    <t>January 1, 2023 - December 31, 2023</t>
  </si>
  <si>
    <t>WASHINGTON BASE SALES - 210402</t>
  </si>
  <si>
    <t>WIJAM Production Factor Allocated Base Net Power Costs UE-210402</t>
  </si>
  <si>
    <t>Interest Accrued through December 31, 2023</t>
  </si>
  <si>
    <t>Calendar Year 2023 PCAM Deferral</t>
  </si>
  <si>
    <t>Appaloosa Solar 1A</t>
  </si>
  <si>
    <t>Appaloosa Solar 1B</t>
  </si>
  <si>
    <t>Rocket Solar</t>
  </si>
  <si>
    <t>Skysol Solar QF</t>
  </si>
  <si>
    <t>Jim Bridger 1 &amp; 2</t>
  </si>
  <si>
    <t>Foote Creek III Wind</t>
  </si>
  <si>
    <t>Foote Creek IV Wind</t>
  </si>
  <si>
    <t>Total PCAM Recovery</t>
  </si>
  <si>
    <t>Interest Accrued January 1, 2024 through September 30, 2024</t>
  </si>
  <si>
    <t>CONFIDENTIAL AND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</si>
</sst>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0.0"/>
    <numFmt numFmtId="171" formatCode="#,##0.000;[Red]\-#,##0.000"/>
    <numFmt numFmtId="172" formatCode="_(* #,##0_);[Red]_(* \(#,##0\);_(* &quot;-&quot;_);_(@_)"/>
    <numFmt numFmtId="173" formatCode="General_)"/>
    <numFmt numFmtId="174" formatCode="0.000%"/>
    <numFmt numFmtId="175" formatCode="mmmm\ d\,\ yyyy"/>
    <numFmt numFmtId="176" formatCode="########\-###\-###"/>
    <numFmt numFmtId="177" formatCode="#,##0.0_);\(#,##0.0\);\-\ ;"/>
    <numFmt numFmtId="178" formatCode="#,##0.0000"/>
    <numFmt numFmtId="179" formatCode="mmm\ dd\,\ yyyy"/>
    <numFmt numFmtId="180" formatCode="0.0%"/>
    <numFmt numFmtId="181" formatCode="#,##0\ ;\(#,##0\);\-\ \ \ \ \ "/>
    <numFmt numFmtId="182" formatCode="#,##0\ ;\(#,##0\);\–\ \ \ \ \ "/>
    <numFmt numFmtId="183" formatCode="_(* #,##0.0_);_(* \(#,##0.0\);_(* &quot;-&quot;?_);@_)"/>
    <numFmt numFmtId="184" formatCode="_(* #,##0.000000_);_(* \(#,##0.000000\);_(* &quot;-&quot;??_);_(@_)"/>
    <numFmt numFmtId="185" formatCode="#,##0;\-#,##0;&quot;-&quot;"/>
    <numFmt numFmtId="186" formatCode="_-* #,##0.00_-;\-* #,##0.00_-;_-* &quot;-&quot;??_-;_-@_-"/>
    <numFmt numFmtId="187" formatCode="_-* #,##0.00\ _D_M_-;\-* #,##0.00\ _D_M_-;_-* &quot;-&quot;??\ _D_M_-;_-@_-"/>
    <numFmt numFmtId="188" formatCode="_-* #,##0.00\ &quot;DM&quot;_-;\-* #,##0.00\ &quot;DM&quot;_-;_-* &quot;-&quot;??\ &quot;DM&quot;_-;_-@_-"/>
    <numFmt numFmtId="189" formatCode="&quot;$&quot;#,##0\ ;\(&quot;$&quot;#,##0\)"/>
    <numFmt numFmtId="190" formatCode="_([$€-2]* #,##0.00_);_([$€-2]* \(#,##0.00\);_([$€-2]* &quot;-&quot;??_)"/>
    <numFmt numFmtId="191" formatCode="m/d/yyyy;@"/>
    <numFmt numFmtId="192" formatCode="0.000"/>
    <numFmt numFmtId="193" formatCode="0.0000_);\(0.0000\)"/>
    <numFmt numFmtId="194" formatCode="_-* #,##0.000000_-;\-* #,##0.000000_-;_-* &quot;-&quot;??????_-;_-@_-"/>
    <numFmt numFmtId="195" formatCode="###0.0_);[Red]\(###0.0\)"/>
    <numFmt numFmtId="196" formatCode="0.00_)"/>
    <numFmt numFmtId="197" formatCode="0%_);\(0%\)"/>
    <numFmt numFmtId="198" formatCode="#,##0.0_);\(#,##0.0\)"/>
    <numFmt numFmtId="199" formatCode="mm/dd/yy"/>
    <numFmt numFmtId="200" formatCode="0.000000"/>
    <numFmt numFmtId="201" formatCode="_-* #,##0_-;\-* #,##0_-;_-* &quot;-&quot;_-;_-@_-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;[Red]\(#,##0\)"/>
    <numFmt numFmtId="205" formatCode="###,000"/>
    <numFmt numFmtId="206" formatCode="_(&quot;$&quot;\ #,##0.00_);_(&quot;$&quot;* \(#,##0.00\);_(&quot;$&quot;* &quot;-&quot;??_);_(@_)"/>
    <numFmt numFmtId="207" formatCode="_(&quot;$&quot;\ #,##0_);_(&quot;$&quot;* \(#,##0\);_(&quot;$&quot;* &quot;-&quot;_);_(@_)"/>
    <numFmt numFmtId="208" formatCode="_(* #,##0.0_);_(* \(#,##0.0\);_(* &quot;-&quot;??_);_(@_)"/>
    <numFmt numFmtId="209" formatCode="&quot;$&quot;#,##0_);[Red]\(&quot;$&quot;#,##0\);&quot;-     &quot;"/>
  </numFmts>
  <fonts count="18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0"/>
      <name val="Geneva"/>
      <family val="2"/>
    </font>
    <font>
      <i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</font>
    <font>
      <u/>
      <sz val="10"/>
      <color indexed="12"/>
      <name val="Arial"/>
      <family val="2"/>
    </font>
    <font>
      <b/>
      <u/>
      <sz val="10"/>
      <color indexed="3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11"/>
      <name val="Geneva"/>
    </font>
    <font>
      <sz val="12"/>
      <name val="Arial MT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0"/>
      <name val="Calibri"/>
      <family val="2"/>
    </font>
    <font>
      <sz val="10"/>
      <name val="Tms Rmn"/>
    </font>
    <font>
      <b/>
      <sz val="8"/>
      <name val="Times New Roman"/>
      <family val="1"/>
    </font>
    <font>
      <sz val="12"/>
      <color indexed="24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12"/>
      <name val="Helv"/>
    </font>
    <font>
      <sz val="8"/>
      <color indexed="18"/>
      <name val="Times New Roman"/>
      <family val="1"/>
    </font>
    <font>
      <sz val="10"/>
      <color indexed="16"/>
      <name val="MS Serif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15"/>
      <color indexed="62"/>
      <name val="Calibri"/>
      <family val="2"/>
    </font>
    <font>
      <u/>
      <sz val="12"/>
      <color indexed="24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2"/>
      <color indexed="10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Arial Narrow"/>
      <family val="2"/>
    </font>
    <font>
      <sz val="8"/>
      <name val="Helvetica"/>
      <family val="2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4"/>
      <name val="Helvetica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19"/>
      <color indexed="23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0"/>
      <name val="Helv"/>
    </font>
    <font>
      <sz val="7"/>
      <name val="Times New Roman"/>
      <family val="1"/>
    </font>
    <font>
      <b/>
      <sz val="10"/>
      <color indexed="10"/>
      <name val="Arial"/>
      <family val="2"/>
    </font>
    <font>
      <sz val="24"/>
      <color indexed="13"/>
      <name val="Helv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LinePrinter"/>
      <family val="3"/>
    </font>
    <font>
      <sz val="10"/>
      <color rgb="FFFF000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name val="Arial Black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1"/>
      <name val="Arial"/>
      <family val="2"/>
    </font>
    <font>
      <i/>
      <sz val="8"/>
      <color theme="7" tint="-0.249977111117893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2"/>
      <color theme="1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9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lightGray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13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557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5" applyNumberFormat="0" applyAlignment="0" applyProtection="0"/>
    <xf numFmtId="0" fontId="16" fillId="21" borderId="6" applyNumberFormat="0" applyAlignment="0" applyProtection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8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20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left"/>
    </xf>
    <xf numFmtId="0" fontId="23" fillId="4" borderId="0" applyNumberFormat="0" applyBorder="0" applyAlignment="0" applyProtection="0"/>
    <xf numFmtId="38" fontId="24" fillId="22" borderId="0" applyNumberFormat="0" applyBorder="0" applyAlignment="0" applyProtection="0"/>
    <xf numFmtId="0" fontId="25" fillId="0" borderId="0"/>
    <xf numFmtId="0" fontId="26" fillId="0" borderId="7" applyNumberFormat="0" applyAlignment="0" applyProtection="0">
      <alignment horizontal="left" vertical="center"/>
    </xf>
    <xf numFmtId="0" fontId="26" fillId="0" borderId="3">
      <alignment horizontal="left" vertical="center"/>
    </xf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0" fontId="24" fillId="23" borderId="9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2" fillId="0" borderId="10" applyNumberFormat="0" applyFill="0" applyAlignment="0" applyProtection="0"/>
    <xf numFmtId="17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165" fontId="35" fillId="0" borderId="0" applyFont="0" applyAlignment="0" applyProtection="0"/>
    <xf numFmtId="0" fontId="24" fillId="0" borderId="11" applyNumberFormat="0" applyBorder="0" applyAlignment="0"/>
    <xf numFmtId="171" fontId="11" fillId="0" borderId="0"/>
    <xf numFmtId="172" fontId="11" fillId="0" borderId="0"/>
    <xf numFmtId="41" fontId="36" fillId="0" borderId="0"/>
    <xf numFmtId="0" fontId="18" fillId="0" borderId="0"/>
    <xf numFmtId="41" fontId="11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38" fillId="25" borderId="12" applyNumberFormat="0" applyFont="0" applyAlignment="0" applyProtection="0"/>
    <xf numFmtId="0" fontId="39" fillId="20" borderId="13" applyNumberFormat="0" applyAlignment="0" applyProtection="0"/>
    <xf numFmtId="12" fontId="26" fillId="26" borderId="14">
      <alignment horizontal="left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0" borderId="0">
      <alignment horizontal="right"/>
    </xf>
    <xf numFmtId="4" fontId="42" fillId="24" borderId="15" applyNumberFormat="0" applyProtection="0">
      <alignment vertical="center"/>
    </xf>
    <xf numFmtId="4" fontId="43" fillId="27" borderId="15" applyNumberFormat="0" applyProtection="0">
      <alignment vertical="center"/>
    </xf>
    <xf numFmtId="4" fontId="42" fillId="27" borderId="15" applyNumberFormat="0" applyProtection="0">
      <alignment horizontal="left" vertical="center" indent="1"/>
    </xf>
    <xf numFmtId="0" fontId="42" fillId="27" borderId="15" applyNumberFormat="0" applyProtection="0">
      <alignment horizontal="left" vertical="top" indent="1"/>
    </xf>
    <xf numFmtId="4" fontId="42" fillId="28" borderId="15" applyNumberFormat="0" applyProtection="0"/>
    <xf numFmtId="4" fontId="19" fillId="3" borderId="15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4" fontId="19" fillId="17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15" borderId="15" applyNumberFormat="0" applyProtection="0">
      <alignment horizontal="right" vertical="center"/>
    </xf>
    <xf numFmtId="4" fontId="19" fillId="19" borderId="15" applyNumberFormat="0" applyProtection="0">
      <alignment horizontal="right" vertical="center"/>
    </xf>
    <xf numFmtId="4" fontId="19" fillId="18" borderId="15" applyNumberFormat="0" applyProtection="0">
      <alignment horizontal="right" vertical="center"/>
    </xf>
    <xf numFmtId="4" fontId="19" fillId="29" borderId="15" applyNumberFormat="0" applyProtection="0">
      <alignment horizontal="right" vertical="center"/>
    </xf>
    <xf numFmtId="4" fontId="19" fillId="10" borderId="15" applyNumberFormat="0" applyProtection="0">
      <alignment horizontal="right" vertical="center"/>
    </xf>
    <xf numFmtId="4" fontId="42" fillId="30" borderId="16" applyNumberFormat="0" applyProtection="0">
      <alignment horizontal="left" vertical="center" indent="1"/>
    </xf>
    <xf numFmtId="4" fontId="19" fillId="31" borderId="0" applyNumberFormat="0" applyProtection="0">
      <alignment horizontal="left" indent="1"/>
    </xf>
    <xf numFmtId="4" fontId="44" fillId="32" borderId="0" applyNumberFormat="0" applyProtection="0">
      <alignment horizontal="left" vertical="center" indent="1"/>
    </xf>
    <xf numFmtId="4" fontId="19" fillId="33" borderId="15" applyNumberFormat="0" applyProtection="0">
      <alignment horizontal="right" vertical="center"/>
    </xf>
    <xf numFmtId="4" fontId="45" fillId="34" borderId="0" applyNumberFormat="0" applyProtection="0">
      <alignment horizontal="left" indent="1"/>
    </xf>
    <xf numFmtId="4" fontId="46" fillId="35" borderId="0" applyNumberFormat="0" applyProtection="0"/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top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top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top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top" indent="1"/>
    </xf>
    <xf numFmtId="4" fontId="19" fillId="23" borderId="15" applyNumberFormat="0" applyProtection="0">
      <alignment vertical="center"/>
    </xf>
    <xf numFmtId="4" fontId="47" fillId="23" borderId="15" applyNumberFormat="0" applyProtection="0">
      <alignment vertical="center"/>
    </xf>
    <xf numFmtId="4" fontId="19" fillId="23" borderId="15" applyNumberFormat="0" applyProtection="0">
      <alignment horizontal="left" vertical="center" indent="1"/>
    </xf>
    <xf numFmtId="0" fontId="19" fillId="23" borderId="15" applyNumberFormat="0" applyProtection="0">
      <alignment horizontal="left" vertical="top" indent="1"/>
    </xf>
    <xf numFmtId="4" fontId="19" fillId="0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19" fillId="0" borderId="15" applyNumberFormat="0" applyProtection="0">
      <alignment horizontal="left" vertical="center" indent="1"/>
    </xf>
    <xf numFmtId="0" fontId="19" fillId="28" borderId="15" applyNumberFormat="0" applyProtection="0">
      <alignment horizontal="left" vertical="top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9" fillId="31" borderId="15" applyNumberFormat="0" applyProtection="0">
      <alignment horizontal="right" vertical="center"/>
    </xf>
    <xf numFmtId="0" fontId="50" fillId="0" borderId="0" applyNumberFormat="0" applyFill="0" applyBorder="0" applyAlignment="0" applyProtection="0"/>
    <xf numFmtId="2" fontId="11" fillId="0" borderId="0" applyFill="0" applyBorder="0" applyProtection="0">
      <alignment horizontal="right"/>
    </xf>
    <xf numFmtId="14" fontId="51" fillId="39" borderId="17" applyProtection="0">
      <alignment horizontal="right"/>
    </xf>
    <xf numFmtId="0" fontId="51" fillId="0" borderId="0" applyNumberFormat="0" applyFill="0" applyBorder="0" applyProtection="0">
      <alignment horizontal="left"/>
    </xf>
    <xf numFmtId="0" fontId="50" fillId="0" borderId="0" applyNumberFormat="0" applyFill="0" applyBorder="0" applyAlignment="0" applyProtection="0"/>
    <xf numFmtId="0" fontId="10" fillId="0" borderId="9">
      <alignment horizontal="center" vertical="center" wrapText="1"/>
    </xf>
    <xf numFmtId="0" fontId="11" fillId="0" borderId="0" applyFont="0" applyFill="0" applyBorder="0" applyAlignment="0" applyProtection="0"/>
    <xf numFmtId="173" fontId="52" fillId="0" borderId="0">
      <alignment horizontal="left"/>
    </xf>
    <xf numFmtId="37" fontId="24" fillId="27" borderId="0" applyNumberFormat="0" applyBorder="0" applyAlignment="0" applyProtection="0"/>
    <xf numFmtId="37" fontId="24" fillId="0" borderId="0"/>
    <xf numFmtId="37" fontId="24" fillId="0" borderId="0"/>
    <xf numFmtId="3" fontId="53" fillId="40" borderId="18" applyProtection="0"/>
    <xf numFmtId="0" fontId="54" fillId="0" borderId="0" applyNumberFormat="0" applyFill="0" applyBorder="0" applyAlignment="0" applyProtection="0"/>
    <xf numFmtId="172" fontId="55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4" fillId="41" borderId="9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42" borderId="0" applyNumberFormat="0" applyBorder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65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" fontId="66" fillId="0" borderId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69" fillId="0" borderId="0"/>
    <xf numFmtId="0" fontId="69" fillId="0" borderId="0"/>
    <xf numFmtId="0" fontId="6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0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11" fillId="0" borderId="0">
      <protection locked="0"/>
    </xf>
    <xf numFmtId="174" fontId="11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38" fontId="56" fillId="0" borderId="0">
      <alignment horizontal="left" wrapText="1"/>
    </xf>
    <xf numFmtId="38" fontId="71" fillId="0" borderId="0">
      <alignment horizontal="left" wrapText="1"/>
    </xf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72" fillId="43" borderId="0"/>
    <xf numFmtId="0" fontId="72" fillId="44" borderId="0"/>
    <xf numFmtId="0" fontId="11" fillId="45" borderId="21" applyNumberFormat="0" applyFont="0" applyBorder="0" applyAlignment="0" applyProtection="0"/>
    <xf numFmtId="176" fontId="11" fillId="0" borderId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4" fillId="0" borderId="11" applyNumberFormat="0" applyBorder="0" applyAlignment="0"/>
    <xf numFmtId="0" fontId="24" fillId="0" borderId="11" applyNumberFormat="0" applyBorder="0" applyAlignment="0"/>
    <xf numFmtId="171" fontId="11" fillId="0" borderId="0"/>
    <xf numFmtId="171" fontId="11" fillId="0" borderId="0"/>
    <xf numFmtId="0" fontId="11" fillId="0" borderId="0"/>
    <xf numFmtId="0" fontId="11" fillId="0" borderId="0"/>
    <xf numFmtId="0" fontId="11" fillId="0" borderId="0">
      <alignment wrapText="1"/>
    </xf>
    <xf numFmtId="0" fontId="73" fillId="0" borderId="0"/>
    <xf numFmtId="0" fontId="11" fillId="0" borderId="0">
      <alignment wrapText="1"/>
    </xf>
    <xf numFmtId="0" fontId="11" fillId="0" borderId="0">
      <alignment wrapText="1"/>
    </xf>
    <xf numFmtId="0" fontId="11" fillId="0" borderId="0"/>
    <xf numFmtId="0" fontId="68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172" fontId="11" fillId="0" borderId="0"/>
    <xf numFmtId="0" fontId="7" fillId="0" borderId="0"/>
    <xf numFmtId="41" fontId="11" fillId="0" borderId="0"/>
    <xf numFmtId="0" fontId="11" fillId="0" borderId="0"/>
    <xf numFmtId="37" fontId="6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69" fillId="0" borderId="0"/>
    <xf numFmtId="0" fontId="69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4" fillId="0" borderId="0"/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37" fontId="75" fillId="46" borderId="0" applyNumberFormat="0" applyFont="0" applyBorder="0" applyAlignment="0" applyProtection="0"/>
    <xf numFmtId="178" fontId="11" fillId="0" borderId="28">
      <alignment horizontal="justify" vertical="top" wrapText="1"/>
    </xf>
    <xf numFmtId="178" fontId="11" fillId="0" borderId="28">
      <alignment horizontal="justify" vertical="top" wrapText="1"/>
    </xf>
    <xf numFmtId="178" fontId="11" fillId="0" borderId="28">
      <alignment horizontal="justify" vertical="top" wrapText="1"/>
    </xf>
    <xf numFmtId="0" fontId="11" fillId="0" borderId="0">
      <alignment horizontal="left" wrapText="1"/>
    </xf>
    <xf numFmtId="179" fontId="11" fillId="0" borderId="0" applyFill="0" applyBorder="0" applyAlignment="0" applyProtection="0">
      <alignment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38" fontId="11" fillId="0" borderId="0">
      <alignment horizontal="left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9" fillId="0" borderId="29"/>
    <xf numFmtId="0" fontId="69" fillId="0" borderId="30"/>
    <xf numFmtId="38" fontId="19" fillId="0" borderId="31" applyFill="0" applyBorder="0" applyAlignment="0" applyProtection="0">
      <protection locked="0"/>
    </xf>
    <xf numFmtId="37" fontId="24" fillId="27" borderId="0" applyNumberFormat="0" applyBorder="0" applyAlignment="0" applyProtection="0"/>
    <xf numFmtId="37" fontId="24" fillId="27" borderId="0" applyNumberFormat="0" applyBorder="0" applyAlignment="0" applyProtection="0"/>
    <xf numFmtId="37" fontId="24" fillId="0" borderId="0"/>
    <xf numFmtId="37" fontId="2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>
      <alignment horizontal="left" wrapText="1"/>
    </xf>
    <xf numFmtId="0" fontId="80" fillId="0" borderId="38"/>
    <xf numFmtId="0" fontId="81" fillId="0" borderId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8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2" fillId="5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2" fillId="5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82" fillId="5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11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2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83" fillId="56" borderId="0" applyNumberFormat="0" applyBorder="0" applyAlignment="0" applyProtection="0"/>
    <xf numFmtId="0" fontId="83" fillId="58" borderId="0" applyNumberFormat="0" applyBorder="0" applyAlignment="0" applyProtection="0"/>
    <xf numFmtId="0" fontId="72" fillId="0" borderId="0">
      <alignment horizontal="center" wrapText="1"/>
      <protection locked="0"/>
    </xf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63" borderId="0" applyNumberFormat="0" applyFill="0" applyBorder="0" applyAlignment="0" applyProtection="0">
      <protection locked="0"/>
    </xf>
    <xf numFmtId="0" fontId="81" fillId="0" borderId="38"/>
    <xf numFmtId="0" fontId="86" fillId="0" borderId="0" applyNumberFormat="0" applyFill="0" applyBorder="0" applyAlignment="0" applyProtection="0"/>
    <xf numFmtId="0" fontId="46" fillId="63" borderId="22" applyNumberFormat="0" applyFill="0" applyBorder="0" applyAlignment="0" applyProtection="0">
      <protection locked="0"/>
    </xf>
    <xf numFmtId="0" fontId="46" fillId="63" borderId="22" applyNumberFormat="0" applyFill="0" applyBorder="0" applyAlignment="0" applyProtection="0">
      <protection locked="0"/>
    </xf>
    <xf numFmtId="0" fontId="72" fillId="0" borderId="14" applyNumberFormat="0" applyFont="0" applyFill="0" applyAlignment="0" applyProtection="0"/>
    <xf numFmtId="0" fontId="11" fillId="0" borderId="39" applyNumberFormat="0" applyFill="0" applyAlignment="0" applyProtection="0"/>
    <xf numFmtId="181" fontId="73" fillId="0" borderId="14" applyNumberFormat="0" applyFill="0" applyAlignment="0" applyProtection="0">
      <alignment horizontal="center"/>
    </xf>
    <xf numFmtId="182" fontId="73" fillId="0" borderId="32" applyFill="0" applyAlignment="0" applyProtection="0">
      <alignment horizontal="center"/>
    </xf>
    <xf numFmtId="49" fontId="87" fillId="0" borderId="0" applyFont="0" applyFill="0" applyBorder="0" applyAlignment="0" applyProtection="0">
      <alignment horizontal="left"/>
    </xf>
    <xf numFmtId="183" fontId="61" fillId="0" borderId="0" applyAlignment="0" applyProtection="0"/>
    <xf numFmtId="180" fontId="24" fillId="0" borderId="0" applyFill="0" applyBorder="0" applyAlignment="0" applyProtection="0"/>
    <xf numFmtId="49" fontId="24" fillId="0" borderId="0" applyNumberFormat="0" applyAlignment="0" applyProtection="0">
      <alignment horizontal="left"/>
    </xf>
    <xf numFmtId="49" fontId="88" fillId="0" borderId="40" applyNumberFormat="0" applyAlignment="0" applyProtection="0">
      <alignment horizontal="left" wrapText="1"/>
    </xf>
    <xf numFmtId="49" fontId="88" fillId="0" borderId="0" applyNumberFormat="0" applyAlignment="0" applyProtection="0">
      <alignment horizontal="left" wrapText="1"/>
    </xf>
    <xf numFmtId="49" fontId="89" fillId="0" borderId="0" applyAlignment="0" applyProtection="0">
      <alignment horizontal="left"/>
    </xf>
    <xf numFmtId="184" fontId="11" fillId="0" borderId="0" applyFill="0" applyBorder="0" applyAlignment="0"/>
    <xf numFmtId="185" fontId="19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0" fontId="59" fillId="0" borderId="0"/>
    <xf numFmtId="0" fontId="15" fillId="20" borderId="5" applyNumberFormat="0" applyAlignment="0" applyProtection="0"/>
    <xf numFmtId="0" fontId="90" fillId="64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90" fillId="64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15" fillId="20" borderId="5" applyNumberFormat="0" applyAlignment="0" applyProtection="0"/>
    <xf numFmtId="0" fontId="91" fillId="0" borderId="0"/>
    <xf numFmtId="0" fontId="16" fillId="21" borderId="6" applyNumberFormat="0" applyAlignment="0" applyProtection="0"/>
    <xf numFmtId="0" fontId="16" fillId="21" borderId="6" applyNumberFormat="0" applyAlignment="0" applyProtection="0"/>
    <xf numFmtId="0" fontId="24" fillId="0" borderId="0" applyNumberFormat="0" applyFill="0" applyBorder="0" applyAlignment="0" applyProtection="0"/>
    <xf numFmtId="0" fontId="72" fillId="0" borderId="0" applyFont="0" applyFill="0" applyBorder="0" applyAlignment="0" applyProtection="0"/>
    <xf numFmtId="40" fontId="92" fillId="0" borderId="0" applyFont="0" applyFill="0" applyBorder="0" applyAlignment="0" applyProtection="0">
      <alignment horizontal="center"/>
    </xf>
    <xf numFmtId="0" fontId="92" fillId="0" borderId="0" applyFont="0" applyFill="0" applyBorder="0" applyAlignment="0" applyProtection="0">
      <alignment horizont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9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59" fillId="0" borderId="0"/>
    <xf numFmtId="43" fontId="9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59" fillId="0" borderId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0" fontId="99" fillId="0" borderId="0" applyNumberFormat="0" applyAlignment="0">
      <alignment horizontal="left"/>
    </xf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Font="0" applyFill="0" applyBorder="0" applyAlignment="0" applyProtection="0"/>
    <xf numFmtId="8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9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8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89" fontId="93" fillId="0" borderId="0" applyFont="0" applyFill="0" applyBorder="0" applyAlignment="0" applyProtection="0"/>
    <xf numFmtId="5" fontId="11" fillId="0" borderId="0" applyFont="0" applyFill="0" applyBorder="0" applyAlignment="0" applyProtection="0"/>
    <xf numFmtId="189" fontId="93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89" fontId="98" fillId="0" borderId="0" applyFont="0" applyFill="0" applyBorder="0" applyAlignment="0" applyProtection="0"/>
    <xf numFmtId="0" fontId="59" fillId="0" borderId="0"/>
    <xf numFmtId="7" fontId="20" fillId="0" borderId="0" applyFill="0" applyBorder="0">
      <alignment horizontal="right"/>
    </xf>
    <xf numFmtId="0" fontId="100" fillId="0" borderId="0"/>
    <xf numFmtId="0" fontId="100" fillId="0" borderId="41"/>
    <xf numFmtId="0" fontId="100" fillId="0" borderId="41"/>
    <xf numFmtId="0" fontId="100" fillId="0" borderId="41"/>
    <xf numFmtId="0" fontId="100" fillId="0" borderId="41"/>
    <xf numFmtId="8" fontId="101" fillId="0" borderId="0" applyNumberFormat="0" applyFill="0" applyBorder="0" applyAlignment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0" fontId="11" fillId="0" borderId="0"/>
    <xf numFmtId="0" fontId="11" fillId="0" borderId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4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98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81" fillId="0" borderId="0"/>
    <xf numFmtId="0" fontId="102" fillId="0" borderId="0" applyNumberFormat="0" applyAlignment="0">
      <alignment horizontal="left"/>
    </xf>
    <xf numFmtId="190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103" fillId="0" borderId="0" applyFill="0" applyBorder="0" applyAlignment="0" applyProtection="0"/>
    <xf numFmtId="3" fontId="72" fillId="0" borderId="0" applyFill="0" applyBorder="0" applyAlignment="0" applyProtection="0"/>
    <xf numFmtId="3" fontId="104" fillId="0" borderId="0" applyFill="0" applyBorder="0" applyAlignment="0" applyProtection="0"/>
    <xf numFmtId="3" fontId="58" fillId="0" borderId="0" applyFill="0" applyBorder="0" applyAlignment="0" applyProtection="0"/>
    <xf numFmtId="3" fontId="105" fillId="0" borderId="0" applyFill="0" applyBorder="0" applyAlignment="0" applyProtection="0"/>
    <xf numFmtId="3" fontId="24" fillId="0" borderId="0" applyFill="0" applyBorder="0" applyAlignment="0" applyProtection="0"/>
    <xf numFmtId="3" fontId="106" fillId="0" borderId="0" applyFill="0" applyBorder="0" applyAlignment="0" applyProtection="0"/>
    <xf numFmtId="191" fontId="8" fillId="0" borderId="0">
      <alignment horizontal="right"/>
    </xf>
    <xf numFmtId="191" fontId="8" fillId="0" borderId="0">
      <alignment horizontal="right"/>
    </xf>
    <xf numFmtId="191" fontId="8" fillId="0" borderId="0">
      <alignment horizontal="right"/>
    </xf>
    <xf numFmtId="37" fontId="8" fillId="0" borderId="37" applyFill="0" applyAlignment="0" applyProtection="0"/>
    <xf numFmtId="37" fontId="8" fillId="0" borderId="37" applyFill="0" applyAlignment="0" applyProtection="0"/>
    <xf numFmtId="37" fontId="8" fillId="0" borderId="37" applyFill="0" applyAlignment="0" applyProtection="0"/>
    <xf numFmtId="37" fontId="8" fillId="0" borderId="37" applyFill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0" fontId="107" fillId="49" borderId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98" fillId="0" borderId="0" applyFont="0" applyFill="0" applyBorder="0" applyAlignment="0" applyProtection="0"/>
    <xf numFmtId="0" fontId="20" fillId="0" borderId="0" applyFill="0" applyBorder="0">
      <alignment horizontal="right"/>
    </xf>
    <xf numFmtId="0" fontId="24" fillId="63" borderId="9" applyFont="0" applyBorder="0" applyAlignment="0" applyProtection="0">
      <alignment vertical="top"/>
    </xf>
    <xf numFmtId="10" fontId="8" fillId="0" borderId="0"/>
    <xf numFmtId="10" fontId="8" fillId="0" borderId="0"/>
    <xf numFmtId="10" fontId="8" fillId="0" borderId="0"/>
    <xf numFmtId="192" fontId="8" fillId="0" borderId="0"/>
    <xf numFmtId="192" fontId="8" fillId="0" borderId="0"/>
    <xf numFmtId="192" fontId="8" fillId="0" borderId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11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0" fontId="59" fillId="0" borderId="0"/>
    <xf numFmtId="0" fontId="75" fillId="0" borderId="38"/>
    <xf numFmtId="0" fontId="26" fillId="0" borderId="42">
      <alignment horizontal="left" vertical="center"/>
    </xf>
    <xf numFmtId="0" fontId="26" fillId="0" borderId="42">
      <alignment horizontal="left" vertical="center"/>
    </xf>
    <xf numFmtId="0" fontId="26" fillId="0" borderId="42">
      <alignment horizontal="left" vertical="center"/>
    </xf>
    <xf numFmtId="14" fontId="10" fillId="65" borderId="14">
      <alignment horizontal="center" vertical="center" wrapText="1"/>
    </xf>
    <xf numFmtId="0" fontId="27" fillId="0" borderId="0" applyNumberFormat="0" applyFill="0" applyBorder="0" applyAlignment="0" applyProtection="0"/>
    <xf numFmtId="0" fontId="108" fillId="0" borderId="43" applyNumberFormat="0" applyFill="0" applyAlignment="0" applyProtection="0"/>
    <xf numFmtId="0" fontId="109" fillId="0" borderId="0" applyNumberFormat="0" applyFill="0" applyBorder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27" fillId="0" borderId="0" applyNumberFormat="0" applyFill="0" applyBorder="0" applyAlignment="0" applyProtection="0"/>
    <xf numFmtId="0" fontId="77" fillId="0" borderId="33" applyNumberFormat="0" applyFill="0" applyAlignment="0" applyProtection="0"/>
    <xf numFmtId="0" fontId="108" fillId="0" borderId="43" applyNumberFormat="0" applyFill="0" applyAlignment="0" applyProtection="0"/>
    <xf numFmtId="0" fontId="26" fillId="0" borderId="0" applyNumberFormat="0" applyFill="0" applyBorder="0" applyAlignment="0" applyProtection="0"/>
    <xf numFmtId="0" fontId="110" fillId="0" borderId="44" applyNumberFormat="0" applyFill="0" applyAlignment="0" applyProtection="0"/>
    <xf numFmtId="0" fontId="111" fillId="0" borderId="45" applyNumberFormat="0" applyFill="0" applyAlignment="0" applyProtection="0"/>
    <xf numFmtId="0" fontId="110" fillId="0" borderId="44" applyNumberFormat="0" applyFill="0" applyAlignment="0" applyProtection="0"/>
    <xf numFmtId="0" fontId="110" fillId="0" borderId="44" applyNumberFormat="0" applyFill="0" applyAlignment="0" applyProtection="0"/>
    <xf numFmtId="0" fontId="26" fillId="0" borderId="0" applyNumberFormat="0" applyFill="0" applyBorder="0" applyAlignment="0" applyProtection="0"/>
    <xf numFmtId="0" fontId="78" fillId="0" borderId="34" applyNumberFormat="0" applyFill="0" applyAlignment="0" applyProtection="0"/>
    <xf numFmtId="0" fontId="26" fillId="0" borderId="0" applyFont="0" applyFill="0" applyBorder="0" applyAlignment="0" applyProtection="0"/>
    <xf numFmtId="0" fontId="110" fillId="0" borderId="44" applyNumberFormat="0" applyFill="0" applyAlignment="0" applyProtection="0"/>
    <xf numFmtId="0" fontId="28" fillId="0" borderId="8" applyNumberFormat="0" applyFill="0" applyAlignment="0" applyProtection="0"/>
    <xf numFmtId="0" fontId="112" fillId="0" borderId="46" applyNumberFormat="0" applyFill="0" applyAlignment="0" applyProtection="0"/>
    <xf numFmtId="0" fontId="112" fillId="0" borderId="46" applyNumberFormat="0" applyFill="0" applyAlignment="0" applyProtection="0"/>
    <xf numFmtId="0" fontId="2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4" fontId="11" fillId="0" borderId="0">
      <protection locked="0"/>
    </xf>
    <xf numFmtId="0" fontId="59" fillId="0" borderId="0"/>
    <xf numFmtId="0" fontId="76" fillId="0" borderId="0"/>
    <xf numFmtId="0" fontId="113" fillId="0" borderId="14">
      <alignment horizontal="center"/>
    </xf>
    <xf numFmtId="0" fontId="113" fillId="0" borderId="0">
      <alignment horizontal="center"/>
    </xf>
    <xf numFmtId="0" fontId="70" fillId="0" borderId="0" applyNumberFormat="0" applyFill="0" applyBorder="0" applyAlignment="0" applyProtection="0">
      <alignment vertical="top"/>
      <protection locked="0"/>
    </xf>
    <xf numFmtId="0" fontId="59" fillId="0" borderId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11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10" fontId="24" fillId="23" borderId="9" applyNumberFormat="0" applyBorder="0" applyAlignment="0" applyProtection="0"/>
    <xf numFmtId="0" fontId="59" fillId="0" borderId="0"/>
    <xf numFmtId="0" fontId="114" fillId="24" borderId="5" applyNumberFormat="0" applyAlignment="0" applyProtection="0"/>
    <xf numFmtId="0" fontId="115" fillId="7" borderId="5" applyNumberFormat="0" applyAlignment="0" applyProtection="0"/>
    <xf numFmtId="0" fontId="31" fillId="0" borderId="0" applyNumberFormat="0" applyFill="0" applyBorder="0" applyAlignment="0">
      <protection locked="0"/>
    </xf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24" borderId="5" applyNumberFormat="0" applyAlignment="0" applyProtection="0"/>
    <xf numFmtId="0" fontId="115" fillId="24" borderId="5" applyNumberFormat="0" applyAlignment="0" applyProtection="0"/>
    <xf numFmtId="0" fontId="31" fillId="0" borderId="0" applyNumberFormat="0" applyFill="0" applyBorder="0" applyAlignment="0">
      <protection locked="0"/>
    </xf>
    <xf numFmtId="0" fontId="115" fillId="7" borderId="5" applyNumberFormat="0" applyAlignment="0" applyProtection="0"/>
    <xf numFmtId="0" fontId="115" fillId="24" borderId="5" applyNumberFormat="0" applyAlignment="0" applyProtection="0"/>
    <xf numFmtId="0" fontId="115" fillId="24" borderId="5" applyNumberFormat="0" applyAlignment="0" applyProtection="0"/>
    <xf numFmtId="0" fontId="31" fillId="0" borderId="0" applyNumberFormat="0" applyFill="0" applyBorder="0" applyAlignment="0">
      <protection locked="0"/>
    </xf>
    <xf numFmtId="0" fontId="116" fillId="47" borderId="35" applyNumberFormat="0" applyAlignment="0" applyProtection="0"/>
    <xf numFmtId="0" fontId="115" fillId="24" borderId="5" applyNumberFormat="0" applyAlignment="0" applyProtection="0"/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24" borderId="5" applyNumberFormat="0" applyAlignment="0" applyProtection="0"/>
    <xf numFmtId="0" fontId="115" fillId="7" borderId="5" applyNumberFormat="0" applyAlignment="0" applyProtection="0"/>
    <xf numFmtId="0" fontId="59" fillId="0" borderId="0"/>
    <xf numFmtId="0" fontId="115" fillId="7" borderId="5" applyNumberFormat="0" applyAlignment="0" applyProtection="0"/>
    <xf numFmtId="0" fontId="115" fillId="7" borderId="5" applyNumberFormat="0" applyAlignment="0" applyProtection="0"/>
    <xf numFmtId="0" fontId="65" fillId="66" borderId="41"/>
    <xf numFmtId="0" fontId="65" fillId="67" borderId="47"/>
    <xf numFmtId="0" fontId="24" fillId="23" borderId="0" applyNumberFormat="0" applyFont="0" applyBorder="0" applyAlignment="0" applyProtection="0">
      <alignment horizontal="center"/>
      <protection locked="0"/>
    </xf>
    <xf numFmtId="0" fontId="24" fillId="23" borderId="32" applyNumberFormat="0" applyFont="0" applyAlignment="0" applyProtection="0">
      <alignment horizontal="center"/>
      <protection locked="0"/>
    </xf>
    <xf numFmtId="10" fontId="117" fillId="27" borderId="0" applyNumberFormat="0" applyBorder="0"/>
    <xf numFmtId="0" fontId="118" fillId="68" borderId="41"/>
    <xf numFmtId="0" fontId="118" fillId="68" borderId="41"/>
    <xf numFmtId="0" fontId="118" fillId="68" borderId="41"/>
    <xf numFmtId="0" fontId="118" fillId="68" borderId="41"/>
    <xf numFmtId="0" fontId="75" fillId="0" borderId="30"/>
    <xf numFmtId="0" fontId="32" fillId="0" borderId="10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3" borderId="0"/>
    <xf numFmtId="19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Protection="0">
      <alignment horizontal="right"/>
    </xf>
    <xf numFmtId="0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0" fontId="34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3" fontId="11" fillId="0" borderId="0" applyFont="0" applyFill="0" applyBorder="0" applyAlignment="0" applyProtection="0">
      <alignment horizontal="right" vertical="top"/>
    </xf>
    <xf numFmtId="37" fontId="120" fillId="0" borderId="0" applyNumberFormat="0" applyFill="0" applyBorder="0"/>
    <xf numFmtId="0" fontId="59" fillId="0" borderId="0"/>
    <xf numFmtId="0" fontId="24" fillId="0" borderId="11" applyNumberFormat="0" applyBorder="0" applyAlignment="0"/>
    <xf numFmtId="0" fontId="100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71" fontId="11" fillId="0" borderId="0"/>
    <xf numFmtId="195" fontId="11" fillId="0" borderId="0"/>
    <xf numFmtId="196" fontId="12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0" fontId="5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8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7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196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59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1" fillId="0" borderId="0"/>
    <xf numFmtId="196" fontId="75" fillId="0" borderId="0"/>
    <xf numFmtId="196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9" fillId="0" borderId="0"/>
    <xf numFmtId="0" fontId="59" fillId="0" borderId="0"/>
    <xf numFmtId="0" fontId="82" fillId="0" borderId="0"/>
    <xf numFmtId="0" fontId="1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75" fillId="0" borderId="0"/>
    <xf numFmtId="0" fontId="75" fillId="0" borderId="0"/>
    <xf numFmtId="0" fontId="93" fillId="0" borderId="0"/>
    <xf numFmtId="0" fontId="75" fillId="0" borderId="0"/>
    <xf numFmtId="0" fontId="75" fillId="0" borderId="0"/>
    <xf numFmtId="0" fontId="75" fillId="0" borderId="0"/>
    <xf numFmtId="0" fontId="59" fillId="0" borderId="0"/>
    <xf numFmtId="0" fontId="59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11" fillId="0" borderId="0"/>
    <xf numFmtId="0" fontId="6" fillId="0" borderId="0"/>
    <xf numFmtId="0" fontId="82" fillId="0" borderId="0"/>
    <xf numFmtId="0" fontId="82" fillId="0" borderId="0"/>
    <xf numFmtId="0" fontId="11" fillId="0" borderId="0"/>
    <xf numFmtId="0" fontId="82" fillId="0" borderId="0"/>
    <xf numFmtId="0" fontId="82" fillId="0" borderId="0"/>
    <xf numFmtId="0" fontId="82" fillId="0" borderId="0"/>
    <xf numFmtId="172" fontId="11" fillId="0" borderId="0"/>
    <xf numFmtId="172" fontId="1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2" fillId="0" borderId="0"/>
    <xf numFmtId="0" fontId="6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7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7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95" fillId="0" borderId="0"/>
    <xf numFmtId="0" fontId="95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59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12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123" fillId="0" borderId="0" applyFill="0" applyBorder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2" fillId="25" borderId="12" applyNumberFormat="0" applyFont="0" applyAlignment="0" applyProtection="0"/>
    <xf numFmtId="0" fontId="82" fillId="48" borderId="36" applyNumberFormat="0" applyFont="0" applyAlignment="0" applyProtection="0"/>
    <xf numFmtId="0" fontId="82" fillId="48" borderId="36" applyNumberFormat="0" applyFont="0" applyAlignment="0" applyProtection="0"/>
    <xf numFmtId="0" fontId="82" fillId="48" borderId="36" applyNumberFormat="0" applyFont="0" applyAlignment="0" applyProtection="0"/>
    <xf numFmtId="0" fontId="6" fillId="48" borderId="36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12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82" fillId="48" borderId="36" applyNumberFormat="0" applyFont="0" applyAlignment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177" fontId="67" fillId="0" borderId="0" applyFont="0" applyFill="0" applyBorder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20" borderId="13" applyNumberFormat="0" applyAlignment="0" applyProtection="0"/>
    <xf numFmtId="0" fontId="39" fillId="64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64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40" fontId="19" fillId="63" borderId="0">
      <alignment horizontal="right"/>
    </xf>
    <xf numFmtId="0" fontId="124" fillId="22" borderId="0">
      <alignment horizontal="right"/>
    </xf>
    <xf numFmtId="0" fontId="42" fillId="63" borderId="0">
      <alignment horizontal="left"/>
    </xf>
    <xf numFmtId="0" fontId="64" fillId="69" borderId="22"/>
    <xf numFmtId="0" fontId="59" fillId="0" borderId="0"/>
    <xf numFmtId="0" fontId="125" fillId="0" borderId="0" applyBorder="0">
      <alignment horizontal="centerContinuous"/>
    </xf>
    <xf numFmtId="0" fontId="126" fillId="0" borderId="0" applyBorder="0">
      <alignment horizontal="centerContinuous"/>
    </xf>
    <xf numFmtId="0" fontId="127" fillId="0" borderId="0" applyFill="0" applyBorder="0" applyProtection="0">
      <alignment horizontal="left"/>
    </xf>
    <xf numFmtId="0" fontId="128" fillId="0" borderId="0" applyFill="0" applyBorder="0" applyProtection="0">
      <alignment horizontal="left"/>
    </xf>
    <xf numFmtId="0" fontId="11" fillId="0" borderId="0" applyFont="0" applyFill="0" applyBorder="0" applyAlignment="0" applyProtection="0"/>
    <xf numFmtId="14" fontId="72" fillId="0" borderId="0">
      <alignment horizontal="center" wrapText="1"/>
      <protection locked="0"/>
    </xf>
    <xf numFmtId="197" fontId="11" fillId="0" borderId="0" applyFont="0" applyFill="0" applyBorder="0" applyAlignment="0" applyProtection="0"/>
    <xf numFmtId="0" fontId="129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6" fillId="0" borderId="0" applyFont="0" applyFill="0" applyBorder="0" applyAlignment="0" applyProtection="0"/>
    <xf numFmtId="0" fontId="5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9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0" applyFont="0" applyFill="0" applyBorder="0" applyProtection="0">
      <alignment horizontal="right"/>
    </xf>
    <xf numFmtId="9" fontId="130" fillId="0" borderId="0"/>
    <xf numFmtId="9" fontId="130" fillId="0" borderId="0"/>
    <xf numFmtId="9" fontId="130" fillId="0" borderId="0"/>
    <xf numFmtId="9" fontId="130" fillId="0" borderId="0"/>
    <xf numFmtId="9" fontId="74" fillId="0" borderId="0"/>
    <xf numFmtId="0" fontId="59" fillId="0" borderId="0"/>
    <xf numFmtId="0" fontId="131" fillId="0" borderId="0"/>
    <xf numFmtId="0" fontId="20" fillId="0" borderId="0" applyFill="0" applyBorder="0">
      <alignment horizontal="right"/>
    </xf>
    <xf numFmtId="0" fontId="33" fillId="22" borderId="9" applyNumberFormat="0" applyFont="0" applyAlignment="0" applyProtection="0"/>
    <xf numFmtId="0" fontId="24" fillId="22" borderId="0" applyNumberFormat="0" applyFont="0" applyBorder="0" applyAlignment="0" applyProtection="0">
      <alignment horizontal="center"/>
      <protection locked="0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3" fontId="11" fillId="0" borderId="0">
      <alignment horizontal="left" vertical="top"/>
    </xf>
    <xf numFmtId="0" fontId="132" fillId="0" borderId="14">
      <alignment horizontal="center"/>
    </xf>
    <xf numFmtId="3" fontId="68" fillId="0" borderId="0" applyFont="0" applyFill="0" applyBorder="0" applyAlignment="0" applyProtection="0"/>
    <xf numFmtId="0" fontId="68" fillId="70" borderId="0" applyNumberFormat="0" applyFont="0" applyBorder="0" applyAlignment="0" applyProtection="0"/>
    <xf numFmtId="3" fontId="11" fillId="0" borderId="0">
      <alignment horizontal="right" vertical="top"/>
    </xf>
    <xf numFmtId="0" fontId="59" fillId="0" borderId="0">
      <alignment vertical="top"/>
    </xf>
    <xf numFmtId="198" fontId="59" fillId="0" borderId="0">
      <alignment vertical="top"/>
    </xf>
    <xf numFmtId="198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98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98" fontId="59" fillId="0" borderId="0">
      <alignment vertical="top"/>
    </xf>
    <xf numFmtId="198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98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98" fontId="59" fillId="0" borderId="0">
      <alignment vertical="top"/>
    </xf>
    <xf numFmtId="198" fontId="59" fillId="0" borderId="0">
      <alignment vertical="top"/>
    </xf>
    <xf numFmtId="0" fontId="133" fillId="71" borderId="0" applyNumberFormat="0" applyFont="0" applyBorder="0" applyAlignment="0">
      <alignment horizontal="center"/>
    </xf>
    <xf numFmtId="0" fontId="100" fillId="0" borderId="0"/>
    <xf numFmtId="199" fontId="20" fillId="0" borderId="0" applyNumberFormat="0" applyFill="0" applyBorder="0" applyAlignment="0" applyProtection="0">
      <alignment horizontal="left"/>
    </xf>
    <xf numFmtId="37" fontId="134" fillId="0" borderId="0" applyNumberFormat="0" applyFill="0" applyBorder="0" applyAlignment="0" applyProtection="0"/>
    <xf numFmtId="4" fontId="42" fillId="24" borderId="15" applyNumberFormat="0" applyProtection="0">
      <alignment vertical="center"/>
    </xf>
    <xf numFmtId="4" fontId="42" fillId="24" borderId="15" applyNumberFormat="0" applyProtection="0">
      <alignment vertical="center"/>
    </xf>
    <xf numFmtId="4" fontId="42" fillId="24" borderId="15" applyNumberFormat="0" applyProtection="0">
      <alignment vertical="center"/>
    </xf>
    <xf numFmtId="4" fontId="42" fillId="24" borderId="15" applyNumberFormat="0" applyProtection="0">
      <alignment vertical="center"/>
    </xf>
    <xf numFmtId="4" fontId="42" fillId="24" borderId="15" applyNumberFormat="0" applyProtection="0">
      <alignment vertical="center"/>
    </xf>
    <xf numFmtId="0" fontId="59" fillId="0" borderId="0"/>
    <xf numFmtId="4" fontId="43" fillId="27" borderId="15" applyNumberFormat="0" applyProtection="0">
      <alignment vertical="center"/>
    </xf>
    <xf numFmtId="4" fontId="43" fillId="27" borderId="15" applyNumberFormat="0" applyProtection="0">
      <alignment vertical="center"/>
    </xf>
    <xf numFmtId="4" fontId="43" fillId="27" borderId="15" applyNumberFormat="0" applyProtection="0">
      <alignment vertical="center"/>
    </xf>
    <xf numFmtId="4" fontId="43" fillId="27" borderId="15" applyNumberFormat="0" applyProtection="0">
      <alignment vertical="center"/>
    </xf>
    <xf numFmtId="4" fontId="43" fillId="27" borderId="15" applyNumberFormat="0" applyProtection="0">
      <alignment vertical="center"/>
    </xf>
    <xf numFmtId="0" fontId="59" fillId="0" borderId="0"/>
    <xf numFmtId="4" fontId="42" fillId="27" borderId="15" applyNumberFormat="0" applyProtection="0">
      <alignment vertical="center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horizontal="left" vertical="center" indent="1"/>
    </xf>
    <xf numFmtId="0" fontId="42" fillId="27" borderId="15" applyNumberFormat="0" applyProtection="0">
      <alignment horizontal="left" vertical="top" indent="1"/>
    </xf>
    <xf numFmtId="0" fontId="42" fillId="27" borderId="15" applyNumberFormat="0" applyProtection="0">
      <alignment horizontal="left" vertical="top" indent="1"/>
    </xf>
    <xf numFmtId="0" fontId="42" fillId="27" borderId="15" applyNumberFormat="0" applyProtection="0">
      <alignment horizontal="left" vertical="top" indent="1"/>
    </xf>
    <xf numFmtId="0" fontId="42" fillId="27" borderId="15" applyNumberFormat="0" applyProtection="0">
      <alignment horizontal="left" vertical="top" indent="1"/>
    </xf>
    <xf numFmtId="0" fontId="42" fillId="27" borderId="15" applyNumberFormat="0" applyProtection="0">
      <alignment horizontal="left" vertical="top" indent="1"/>
    </xf>
    <xf numFmtId="0" fontId="59" fillId="0" borderId="0"/>
    <xf numFmtId="4" fontId="42" fillId="28" borderId="15" applyNumberFormat="0" applyProtection="0"/>
    <xf numFmtId="4" fontId="42" fillId="28" borderId="19" applyNumberFormat="0" applyProtection="0">
      <alignment vertical="center"/>
    </xf>
    <xf numFmtId="4" fontId="42" fillId="28" borderId="15" applyNumberFormat="0" applyProtection="0"/>
    <xf numFmtId="4" fontId="42" fillId="20" borderId="0" applyNumberFormat="0" applyProtection="0">
      <alignment horizontal="center" vertical="center"/>
    </xf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15" applyNumberFormat="0" applyProtection="0"/>
    <xf numFmtId="4" fontId="42" fillId="28" borderId="0" applyNumberFormat="0" applyProtection="0">
      <alignment horizontal="left" vertical="center" indent="1"/>
    </xf>
    <xf numFmtId="4" fontId="42" fillId="28" borderId="19" applyNumberFormat="0" applyProtection="0">
      <alignment vertical="center"/>
    </xf>
    <xf numFmtId="4" fontId="42" fillId="28" borderId="19" applyNumberFormat="0" applyProtection="0">
      <alignment vertical="center"/>
    </xf>
    <xf numFmtId="4" fontId="42" fillId="28" borderId="19" applyNumberFormat="0" applyProtection="0">
      <alignment vertical="center"/>
    </xf>
    <xf numFmtId="4" fontId="42" fillId="28" borderId="0" applyNumberFormat="0" applyProtection="0">
      <alignment horizontal="left" vertical="center" indent="1"/>
    </xf>
    <xf numFmtId="4" fontId="42" fillId="28" borderId="15" applyNumberFormat="0" applyProtection="0"/>
    <xf numFmtId="4" fontId="19" fillId="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0" fontId="59" fillId="0" borderId="0"/>
    <xf numFmtId="4" fontId="19" fillId="9" borderId="15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0" fontId="59" fillId="0" borderId="0"/>
    <xf numFmtId="4" fontId="19" fillId="17" borderId="15" applyNumberFormat="0" applyProtection="0">
      <alignment horizontal="right" vertical="center"/>
    </xf>
    <xf numFmtId="4" fontId="19" fillId="17" borderId="15" applyNumberFormat="0" applyProtection="0">
      <alignment horizontal="right" vertical="center"/>
    </xf>
    <xf numFmtId="4" fontId="19" fillId="17" borderId="15" applyNumberFormat="0" applyProtection="0">
      <alignment horizontal="right" vertical="center"/>
    </xf>
    <xf numFmtId="4" fontId="19" fillId="17" borderId="15" applyNumberFormat="0" applyProtection="0">
      <alignment horizontal="right" vertical="center"/>
    </xf>
    <xf numFmtId="4" fontId="19" fillId="17" borderId="15" applyNumberFormat="0" applyProtection="0">
      <alignment horizontal="right" vertical="center"/>
    </xf>
    <xf numFmtId="0" fontId="59" fillId="0" borderId="0"/>
    <xf numFmtId="4" fontId="19" fillId="11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0" fontId="59" fillId="0" borderId="0"/>
    <xf numFmtId="4" fontId="19" fillId="15" borderId="15" applyNumberFormat="0" applyProtection="0">
      <alignment horizontal="right" vertical="center"/>
    </xf>
    <xf numFmtId="4" fontId="19" fillId="15" borderId="15" applyNumberFormat="0" applyProtection="0">
      <alignment horizontal="right" vertical="center"/>
    </xf>
    <xf numFmtId="4" fontId="19" fillId="15" borderId="15" applyNumberFormat="0" applyProtection="0">
      <alignment horizontal="right" vertical="center"/>
    </xf>
    <xf numFmtId="4" fontId="19" fillId="15" borderId="15" applyNumberFormat="0" applyProtection="0">
      <alignment horizontal="right" vertical="center"/>
    </xf>
    <xf numFmtId="4" fontId="19" fillId="15" borderId="15" applyNumberFormat="0" applyProtection="0">
      <alignment horizontal="right" vertical="center"/>
    </xf>
    <xf numFmtId="0" fontId="59" fillId="0" borderId="0"/>
    <xf numFmtId="4" fontId="19" fillId="19" borderId="15" applyNumberFormat="0" applyProtection="0">
      <alignment horizontal="right" vertical="center"/>
    </xf>
    <xf numFmtId="4" fontId="19" fillId="19" borderId="15" applyNumberFormat="0" applyProtection="0">
      <alignment horizontal="right" vertical="center"/>
    </xf>
    <xf numFmtId="4" fontId="19" fillId="19" borderId="15" applyNumberFormat="0" applyProtection="0">
      <alignment horizontal="right" vertical="center"/>
    </xf>
    <xf numFmtId="4" fontId="19" fillId="19" borderId="15" applyNumberFormat="0" applyProtection="0">
      <alignment horizontal="right" vertical="center"/>
    </xf>
    <xf numFmtId="4" fontId="19" fillId="19" borderId="15" applyNumberFormat="0" applyProtection="0">
      <alignment horizontal="right" vertical="center"/>
    </xf>
    <xf numFmtId="0" fontId="59" fillId="0" borderId="0"/>
    <xf numFmtId="4" fontId="19" fillId="18" borderId="15" applyNumberFormat="0" applyProtection="0">
      <alignment horizontal="right" vertical="center"/>
    </xf>
    <xf numFmtId="4" fontId="19" fillId="18" borderId="15" applyNumberFormat="0" applyProtection="0">
      <alignment horizontal="right" vertical="center"/>
    </xf>
    <xf numFmtId="4" fontId="19" fillId="18" borderId="15" applyNumberFormat="0" applyProtection="0">
      <alignment horizontal="right" vertical="center"/>
    </xf>
    <xf numFmtId="4" fontId="19" fillId="18" borderId="15" applyNumberFormat="0" applyProtection="0">
      <alignment horizontal="right" vertical="center"/>
    </xf>
    <xf numFmtId="4" fontId="19" fillId="18" borderId="15" applyNumberFormat="0" applyProtection="0">
      <alignment horizontal="right" vertical="center"/>
    </xf>
    <xf numFmtId="0" fontId="59" fillId="0" borderId="0"/>
    <xf numFmtId="4" fontId="19" fillId="29" borderId="15" applyNumberFormat="0" applyProtection="0">
      <alignment horizontal="right" vertical="center"/>
    </xf>
    <xf numFmtId="4" fontId="19" fillId="29" borderId="15" applyNumberFormat="0" applyProtection="0">
      <alignment horizontal="right" vertical="center"/>
    </xf>
    <xf numFmtId="4" fontId="19" fillId="29" borderId="15" applyNumberFormat="0" applyProtection="0">
      <alignment horizontal="right" vertical="center"/>
    </xf>
    <xf numFmtId="4" fontId="19" fillId="29" borderId="15" applyNumberFormat="0" applyProtection="0">
      <alignment horizontal="right" vertical="center"/>
    </xf>
    <xf numFmtId="4" fontId="19" fillId="29" borderId="15" applyNumberFormat="0" applyProtection="0">
      <alignment horizontal="right" vertical="center"/>
    </xf>
    <xf numFmtId="0" fontId="59" fillId="0" borderId="0"/>
    <xf numFmtId="4" fontId="19" fillId="10" borderId="15" applyNumberFormat="0" applyProtection="0">
      <alignment horizontal="right" vertical="center"/>
    </xf>
    <xf numFmtId="4" fontId="19" fillId="10" borderId="15" applyNumberFormat="0" applyProtection="0">
      <alignment horizontal="right" vertical="center"/>
    </xf>
    <xf numFmtId="4" fontId="19" fillId="10" borderId="15" applyNumberFormat="0" applyProtection="0">
      <alignment horizontal="right" vertical="center"/>
    </xf>
    <xf numFmtId="4" fontId="19" fillId="10" borderId="15" applyNumberFormat="0" applyProtection="0">
      <alignment horizontal="right" vertical="center"/>
    </xf>
    <xf numFmtId="4" fontId="19" fillId="10" borderId="15" applyNumberFormat="0" applyProtection="0">
      <alignment horizontal="right" vertical="center"/>
    </xf>
    <xf numFmtId="0" fontId="59" fillId="0" borderId="0"/>
    <xf numFmtId="4" fontId="42" fillId="30" borderId="16" applyNumberFormat="0" applyProtection="0">
      <alignment horizontal="left" vertical="center" indent="1"/>
    </xf>
    <xf numFmtId="4" fontId="42" fillId="30" borderId="16" applyNumberFormat="0" applyProtection="0">
      <alignment horizontal="left" vertical="center" indent="1"/>
    </xf>
    <xf numFmtId="4" fontId="42" fillId="30" borderId="16" applyNumberFormat="0" applyProtection="0">
      <alignment horizontal="left" vertical="center" indent="1"/>
    </xf>
    <xf numFmtId="4" fontId="42" fillId="30" borderId="16" applyNumberFormat="0" applyProtection="0">
      <alignment horizontal="left" vertical="center" indent="1"/>
    </xf>
    <xf numFmtId="4" fontId="42" fillId="30" borderId="16" applyNumberFormat="0" applyProtection="0">
      <alignment horizontal="left" vertical="center" indent="1"/>
    </xf>
    <xf numFmtId="0" fontId="59" fillId="0" borderId="0"/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vertical="center" indent="1"/>
    </xf>
    <xf numFmtId="4" fontId="19" fillId="20" borderId="0" applyNumberFormat="0" applyProtection="0">
      <alignment horizontal="left" vertical="center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indent="1"/>
    </xf>
    <xf numFmtId="4" fontId="19" fillId="31" borderId="0" applyNumberFormat="0" applyProtection="0">
      <alignment horizontal="left" vertical="center" indent="1"/>
    </xf>
    <xf numFmtId="4" fontId="19" fillId="31" borderId="0" applyNumberFormat="0" applyProtection="0">
      <alignment horizontal="left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19" fillId="33" borderId="15" applyNumberFormat="0" applyProtection="0">
      <alignment horizontal="right" vertical="center"/>
    </xf>
    <xf numFmtId="4" fontId="19" fillId="33" borderId="15" applyNumberFormat="0" applyProtection="0">
      <alignment horizontal="right" vertical="center"/>
    </xf>
    <xf numFmtId="4" fontId="19" fillId="33" borderId="15" applyNumberFormat="0" applyProtection="0">
      <alignment horizontal="right" vertical="center"/>
    </xf>
    <xf numFmtId="4" fontId="19" fillId="33" borderId="15" applyNumberFormat="0" applyProtection="0">
      <alignment horizontal="right" vertical="center"/>
    </xf>
    <xf numFmtId="4" fontId="19" fillId="33" borderId="15" applyNumberFormat="0" applyProtection="0">
      <alignment horizontal="right" vertical="center"/>
    </xf>
    <xf numFmtId="0" fontId="11" fillId="72" borderId="13" applyNumberFormat="0" applyProtection="0">
      <alignment horizontal="left" vertical="center" indent="1"/>
    </xf>
    <xf numFmtId="0" fontId="59" fillId="0" borderId="0"/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19" fillId="73" borderId="13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135" fillId="0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19" fillId="31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19" fillId="73" borderId="13" applyNumberFormat="0" applyProtection="0">
      <alignment horizontal="left" vertical="center" indent="1"/>
    </xf>
    <xf numFmtId="4" fontId="19" fillId="73" borderId="13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19" fillId="74" borderId="13" applyNumberFormat="0" applyProtection="0">
      <alignment horizontal="left" vertical="center" indent="1"/>
    </xf>
    <xf numFmtId="4" fontId="19" fillId="28" borderId="0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6" fillId="35" borderId="0" applyNumberFormat="0" applyProtection="0"/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136" fillId="28" borderId="0" applyNumberFormat="0" applyProtection="0">
      <alignment horizontal="left" vertical="center" indent="1"/>
    </xf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0" borderId="0" applyNumberFormat="0" applyProtection="0">
      <alignment horizontal="left" vertical="center" indent="1"/>
    </xf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4" fontId="136" fillId="28" borderId="0" applyNumberFormat="0" applyProtection="0">
      <alignment horizontal="left" vertical="center" indent="1"/>
    </xf>
    <xf numFmtId="4" fontId="46" fillId="35" borderId="0" applyNumberFormat="0" applyProtection="0"/>
    <xf numFmtId="4" fontId="136" fillId="28" borderId="0" applyNumberFormat="0" applyProtection="0">
      <alignment horizontal="left" vertical="center" indent="1"/>
    </xf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6" fillId="35" borderId="0" applyNumberFormat="0" applyProtection="0"/>
    <xf numFmtId="4" fontId="19" fillId="74" borderId="13" applyNumberFormat="0" applyProtection="0">
      <alignment horizontal="left" vertical="center" indent="1"/>
    </xf>
    <xf numFmtId="4" fontId="19" fillId="74" borderId="13" applyNumberFormat="0" applyProtection="0">
      <alignment horizontal="left" vertical="center" indent="1"/>
    </xf>
    <xf numFmtId="4" fontId="46" fillId="35" borderId="0" applyNumberFormat="0" applyProtection="0"/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74" borderId="13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75" borderId="15" applyNumberFormat="0" applyProtection="0">
      <alignment horizontal="left" vertical="center" indent="1"/>
    </xf>
    <xf numFmtId="0" fontId="11" fillId="75" borderId="15" applyNumberFormat="0" applyProtection="0">
      <alignment horizontal="left" vertical="center" indent="1"/>
    </xf>
    <xf numFmtId="0" fontId="11" fillId="75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59" fillId="0" borderId="0"/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74" borderId="13" applyNumberFormat="0" applyProtection="0">
      <alignment horizontal="left" vertical="center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11" fillId="32" borderId="15" applyNumberFormat="0" applyProtection="0">
      <alignment horizontal="left" vertical="top" indent="1"/>
    </xf>
    <xf numFmtId="0" fontId="59" fillId="0" borderId="0"/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6" borderId="13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11" fillId="28" borderId="15" applyNumberFormat="0" applyProtection="0">
      <alignment horizontal="left" vertical="center" indent="1"/>
    </xf>
    <xf numFmtId="0" fontId="59" fillId="0" borderId="0"/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6" borderId="13" applyNumberFormat="0" applyProtection="0">
      <alignment horizontal="left" vertical="center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11" fillId="28" borderId="15" applyNumberFormat="0" applyProtection="0">
      <alignment horizontal="left" vertical="top" indent="1"/>
    </xf>
    <xf numFmtId="0" fontId="59" fillId="0" borderId="0"/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22" borderId="13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11" fillId="36" borderId="15" applyNumberFormat="0" applyProtection="0">
      <alignment horizontal="left" vertical="center" indent="1"/>
    </xf>
    <xf numFmtId="0" fontId="59" fillId="0" borderId="0"/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22" borderId="13" applyNumberFormat="0" applyProtection="0">
      <alignment horizontal="left" vertical="center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11" fillId="36" borderId="15" applyNumberFormat="0" applyProtection="0">
      <alignment horizontal="left" vertical="top" indent="1"/>
    </xf>
    <xf numFmtId="0" fontId="59" fillId="0" borderId="0"/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72" borderId="13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11" fillId="37" borderId="15" applyNumberFormat="0" applyProtection="0">
      <alignment horizontal="left" vertical="center" indent="1"/>
    </xf>
    <xf numFmtId="0" fontId="59" fillId="0" borderId="0"/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72" borderId="13" applyNumberFormat="0" applyProtection="0">
      <alignment horizontal="left" vertical="center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11" fillId="37" borderId="15" applyNumberFormat="0" applyProtection="0">
      <alignment horizontal="left" vertical="top" indent="1"/>
    </xf>
    <xf numFmtId="0" fontId="59" fillId="0" borderId="0"/>
    <xf numFmtId="4" fontId="19" fillId="23" borderId="15" applyNumberFormat="0" applyProtection="0">
      <alignment vertical="center"/>
    </xf>
    <xf numFmtId="4" fontId="19" fillId="23" borderId="15" applyNumberFormat="0" applyProtection="0">
      <alignment vertical="center"/>
    </xf>
    <xf numFmtId="4" fontId="19" fillId="23" borderId="15" applyNumberFormat="0" applyProtection="0">
      <alignment vertical="center"/>
    </xf>
    <xf numFmtId="4" fontId="19" fillId="23" borderId="15" applyNumberFormat="0" applyProtection="0">
      <alignment vertical="center"/>
    </xf>
    <xf numFmtId="4" fontId="19" fillId="23" borderId="15" applyNumberFormat="0" applyProtection="0">
      <alignment vertical="center"/>
    </xf>
    <xf numFmtId="0" fontId="59" fillId="0" borderId="0"/>
    <xf numFmtId="4" fontId="47" fillId="23" borderId="15" applyNumberFormat="0" applyProtection="0">
      <alignment vertical="center"/>
    </xf>
    <xf numFmtId="4" fontId="47" fillId="23" borderId="15" applyNumberFormat="0" applyProtection="0">
      <alignment vertical="center"/>
    </xf>
    <xf numFmtId="4" fontId="47" fillId="23" borderId="15" applyNumberFormat="0" applyProtection="0">
      <alignment vertical="center"/>
    </xf>
    <xf numFmtId="4" fontId="47" fillId="23" borderId="15" applyNumberFormat="0" applyProtection="0">
      <alignment vertical="center"/>
    </xf>
    <xf numFmtId="4" fontId="47" fillId="23" borderId="15" applyNumberFormat="0" applyProtection="0">
      <alignment vertical="center"/>
    </xf>
    <xf numFmtId="0" fontId="59" fillId="0" borderId="0"/>
    <xf numFmtId="4" fontId="19" fillId="23" borderId="15" applyNumberFormat="0" applyProtection="0">
      <alignment horizontal="left" vertical="center" indent="1"/>
    </xf>
    <xf numFmtId="4" fontId="19" fillId="23" borderId="15" applyNumberFormat="0" applyProtection="0">
      <alignment horizontal="left" vertical="center" indent="1"/>
    </xf>
    <xf numFmtId="4" fontId="19" fillId="23" borderId="15" applyNumberFormat="0" applyProtection="0">
      <alignment horizontal="left" vertical="center" indent="1"/>
    </xf>
    <xf numFmtId="4" fontId="19" fillId="23" borderId="15" applyNumberFormat="0" applyProtection="0">
      <alignment horizontal="left" vertical="center" indent="1"/>
    </xf>
    <xf numFmtId="4" fontId="19" fillId="23" borderId="15" applyNumberFormat="0" applyProtection="0">
      <alignment horizontal="left" vertical="center" indent="1"/>
    </xf>
    <xf numFmtId="0" fontId="59" fillId="0" borderId="0"/>
    <xf numFmtId="0" fontId="19" fillId="23" borderId="15" applyNumberFormat="0" applyProtection="0">
      <alignment horizontal="left" vertical="top" indent="1"/>
    </xf>
    <xf numFmtId="0" fontId="19" fillId="23" borderId="15" applyNumberFormat="0" applyProtection="0">
      <alignment horizontal="left" vertical="top" indent="1"/>
    </xf>
    <xf numFmtId="0" fontId="19" fillId="23" borderId="15" applyNumberFormat="0" applyProtection="0">
      <alignment horizontal="left" vertical="top" indent="1"/>
    </xf>
    <xf numFmtId="0" fontId="19" fillId="23" borderId="15" applyNumberFormat="0" applyProtection="0">
      <alignment horizontal="left" vertical="top" indent="1"/>
    </xf>
    <xf numFmtId="0" fontId="19" fillId="23" borderId="15" applyNumberFormat="0" applyProtection="0">
      <alignment horizontal="left" vertical="top" indent="1"/>
    </xf>
    <xf numFmtId="0" fontId="59" fillId="0" borderId="0"/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31" borderId="15" applyNumberFormat="0" applyProtection="0">
      <alignment horizontal="right" vertical="center"/>
    </xf>
    <xf numFmtId="4" fontId="19" fillId="31" borderId="15" applyNumberFormat="0" applyProtection="0">
      <alignment horizontal="right" vertical="center"/>
    </xf>
    <xf numFmtId="4" fontId="19" fillId="31" borderId="15" applyNumberFormat="0" applyProtection="0">
      <alignment horizontal="right" vertical="center"/>
    </xf>
    <xf numFmtId="4" fontId="19" fillId="31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31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9" fillId="63" borderId="49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0" fontId="59" fillId="0" borderId="0"/>
    <xf numFmtId="4" fontId="19" fillId="0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0" fontId="59" fillId="0" borderId="0"/>
    <xf numFmtId="4" fontId="19" fillId="63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0" fontId="11" fillId="72" borderId="13" applyNumberFormat="0" applyProtection="0">
      <alignment horizontal="left" vertical="center" indent="1"/>
    </xf>
    <xf numFmtId="4" fontId="137" fillId="33" borderId="15" applyNumberFormat="0" applyProtection="0">
      <alignment horizontal="left" vertical="center" indent="1"/>
    </xf>
    <xf numFmtId="4" fontId="137" fillId="33" borderId="15" applyNumberFormat="0" applyProtection="0">
      <alignment horizontal="left" vertical="center" indent="1"/>
    </xf>
    <xf numFmtId="4" fontId="137" fillId="3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63" borderId="15" applyNumberFormat="0" applyProtection="0">
      <alignment horizontal="left" vertical="center" indent="1"/>
    </xf>
    <xf numFmtId="4" fontId="19" fillId="33" borderId="15" applyNumberFormat="0" applyProtection="0">
      <alignment horizontal="left" vertical="center" indent="1"/>
    </xf>
    <xf numFmtId="4" fontId="19" fillId="0" borderId="15" applyNumberFormat="0" applyProtection="0">
      <alignment horizontal="left" vertical="center" indent="1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center" vertical="center"/>
    </xf>
    <xf numFmtId="0" fontId="19" fillId="28" borderId="15" applyNumberFormat="0" applyProtection="0">
      <alignment horizontal="center" vertical="center"/>
    </xf>
    <xf numFmtId="0" fontId="19" fillId="28" borderId="15" applyNumberFormat="0" applyProtection="0">
      <alignment horizontal="center" vertical="center"/>
    </xf>
    <xf numFmtId="0" fontId="19" fillId="28" borderId="15" applyNumberFormat="0" applyProtection="0">
      <alignment horizontal="center" vertical="center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/>
    </xf>
    <xf numFmtId="0" fontId="19" fillId="28" borderId="15" applyNumberFormat="0" applyProtection="0">
      <alignment horizontal="left" vertical="top" indent="1"/>
    </xf>
    <xf numFmtId="0" fontId="137" fillId="28" borderId="15" applyNumberFormat="0" applyProtection="0">
      <alignment horizontal="left" vertical="top" indent="1"/>
    </xf>
    <xf numFmtId="0" fontId="137" fillId="28" borderId="15" applyNumberFormat="0" applyProtection="0">
      <alignment horizontal="left" vertical="top" indent="1"/>
    </xf>
    <xf numFmtId="0" fontId="137" fillId="28" borderId="15" applyNumberFormat="0" applyProtection="0">
      <alignment horizontal="left" vertical="top" indent="1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center" vertical="top"/>
    </xf>
    <xf numFmtId="0" fontId="19" fillId="28" borderId="15" applyNumberFormat="0" applyProtection="0">
      <alignment horizontal="left" vertical="top"/>
    </xf>
    <xf numFmtId="4" fontId="48" fillId="38" borderId="0" applyNumberFormat="0" applyProtection="0">
      <alignment horizontal="left"/>
    </xf>
    <xf numFmtId="4" fontId="27" fillId="0" borderId="0" applyNumberFormat="0" applyProtection="0">
      <alignment horizontal="left" vertical="center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139" fillId="0" borderId="0" applyNumberFormat="0" applyProtection="0">
      <alignment horizontal="left" vertical="center" indent="1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9" fillId="31" borderId="15" applyNumberFormat="0" applyProtection="0">
      <alignment horizontal="right" vertical="center"/>
    </xf>
    <xf numFmtId="4" fontId="49" fillId="31" borderId="15" applyNumberFormat="0" applyProtection="0">
      <alignment horizontal="right" vertical="center"/>
    </xf>
    <xf numFmtId="4" fontId="49" fillId="31" borderId="15" applyNumberFormat="0" applyProtection="0">
      <alignment horizontal="right" vertical="center"/>
    </xf>
    <xf numFmtId="4" fontId="49" fillId="31" borderId="15" applyNumberFormat="0" applyProtection="0">
      <alignment horizontal="right" vertical="center"/>
    </xf>
    <xf numFmtId="4" fontId="49" fillId="31" borderId="15" applyNumberFormat="0" applyProtection="0">
      <alignment horizontal="right" vertical="center"/>
    </xf>
    <xf numFmtId="0" fontId="59" fillId="0" borderId="0"/>
    <xf numFmtId="0" fontId="59" fillId="76" borderId="0" applyNumberFormat="0" applyFont="0" applyBorder="0" applyAlignment="0" applyProtection="0"/>
    <xf numFmtId="0" fontId="133" fillId="1" borderId="3" applyNumberFormat="0" applyFont="0" applyAlignment="0">
      <alignment horizontal="center"/>
    </xf>
    <xf numFmtId="0" fontId="73" fillId="0" borderId="32" applyNumberFormat="0" applyFill="0" applyAlignment="0" applyProtection="0"/>
    <xf numFmtId="0" fontId="140" fillId="0" borderId="0" applyNumberFormat="0" applyFill="0" applyBorder="0" applyAlignment="0">
      <alignment horizontal="center"/>
    </xf>
    <xf numFmtId="0" fontId="141" fillId="77" borderId="50"/>
    <xf numFmtId="200" fontId="11" fillId="0" borderId="0">
      <alignment horizontal="left" wrapText="1"/>
    </xf>
    <xf numFmtId="0" fontId="59" fillId="0" borderId="0"/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142" fillId="0" borderId="0"/>
    <xf numFmtId="0" fontId="75" fillId="0" borderId="51"/>
    <xf numFmtId="0" fontId="75" fillId="0" borderId="51"/>
    <xf numFmtId="0" fontId="75" fillId="0" borderId="51"/>
    <xf numFmtId="0" fontId="75" fillId="0" borderId="51"/>
    <xf numFmtId="40" fontId="143" fillId="0" borderId="0" applyBorder="0">
      <alignment horizontal="right"/>
    </xf>
    <xf numFmtId="0" fontId="33" fillId="22" borderId="0" applyNumberFormat="0" applyFont="0" applyBorder="0" applyAlignment="0" applyProtection="0"/>
    <xf numFmtId="173" fontId="144" fillId="0" borderId="0" applyNumberFormat="0" applyFill="0" applyBorder="0" applyAlignment="0">
      <alignment horizontal="left"/>
    </xf>
    <xf numFmtId="0" fontId="100" fillId="0" borderId="41"/>
    <xf numFmtId="0" fontId="100" fillId="0" borderId="41"/>
    <xf numFmtId="0" fontId="100" fillId="0" borderId="41"/>
    <xf numFmtId="0" fontId="100" fillId="0" borderId="41"/>
    <xf numFmtId="0" fontId="60" fillId="0" borderId="0" applyFill="0" applyBorder="0" applyProtection="0">
      <alignment horizontal="center" vertical="center"/>
    </xf>
    <xf numFmtId="0" fontId="60" fillId="0" borderId="0" applyFill="0" applyBorder="0" applyProtection="0"/>
    <xf numFmtId="0" fontId="10" fillId="0" borderId="0" applyFill="0" applyBorder="0" applyProtection="0">
      <alignment horizontal="left"/>
    </xf>
    <xf numFmtId="0" fontId="145" fillId="0" borderId="0" applyFill="0" applyBorder="0" applyProtection="0">
      <alignment horizontal="left" vertical="top"/>
    </xf>
    <xf numFmtId="0" fontId="85" fillId="63" borderId="2" applyNumberFormat="0" applyFont="0" applyFill="0" applyAlignment="0" applyProtection="0">
      <protection locked="0"/>
    </xf>
    <xf numFmtId="0" fontId="85" fillId="63" borderId="2" applyNumberFormat="0" applyFont="0" applyFill="0" applyAlignment="0" applyProtection="0">
      <protection locked="0"/>
    </xf>
    <xf numFmtId="0" fontId="85" fillId="63" borderId="2" applyNumberFormat="0" applyFont="0" applyFill="0" applyAlignment="0" applyProtection="0">
      <protection locked="0"/>
    </xf>
    <xf numFmtId="0" fontId="85" fillId="63" borderId="2" applyNumberFormat="0" applyFont="0" applyFill="0" applyAlignment="0" applyProtection="0">
      <protection locked="0"/>
    </xf>
    <xf numFmtId="0" fontId="85" fillId="63" borderId="52" applyNumberFormat="0" applyFont="0" applyFill="0" applyAlignment="0" applyProtection="0">
      <protection locked="0"/>
    </xf>
    <xf numFmtId="38" fontId="11" fillId="0" borderId="0">
      <alignment horizontal="left" wrapText="1"/>
    </xf>
    <xf numFmtId="0" fontId="59" fillId="0" borderId="0"/>
    <xf numFmtId="0" fontId="146" fillId="0" borderId="0" applyFill="0" applyBorder="0" applyProtection="0">
      <alignment horizontal="left" vertical="top"/>
    </xf>
    <xf numFmtId="18" fontId="85" fillId="63" borderId="0" applyFont="0" applyFill="0" applyBorder="0" applyAlignment="0" applyProtection="0">
      <protection locked="0"/>
    </xf>
    <xf numFmtId="0" fontId="147" fillId="78" borderId="0"/>
    <xf numFmtId="0" fontId="1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0" borderId="0"/>
    <xf numFmtId="0" fontId="1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9">
      <alignment horizontal="center" vertical="center" wrapText="1"/>
    </xf>
    <xf numFmtId="0" fontId="11" fillId="0" borderId="53" applyNumberFormat="0" applyFill="0" applyAlignment="0" applyProtection="0"/>
    <xf numFmtId="0" fontId="150" fillId="0" borderId="54" applyNumberFormat="0" applyFill="0" applyAlignment="0" applyProtection="0"/>
    <xf numFmtId="0" fontId="150" fillId="0" borderId="54" applyNumberFormat="0" applyFill="0" applyAlignment="0" applyProtection="0"/>
    <xf numFmtId="0" fontId="9" fillId="0" borderId="37" applyNumberFormat="0" applyFill="0" applyAlignment="0" applyProtection="0"/>
    <xf numFmtId="0" fontId="150" fillId="0" borderId="54" applyNumberFormat="0" applyFill="0" applyAlignment="0" applyProtection="0"/>
    <xf numFmtId="0" fontId="11" fillId="0" borderId="53" applyNumberFormat="0" applyFill="0" applyAlignment="0" applyProtection="0"/>
    <xf numFmtId="0" fontId="79" fillId="0" borderId="37" applyNumberFormat="0" applyFill="0" applyAlignment="0" applyProtection="0"/>
    <xf numFmtId="0" fontId="150" fillId="0" borderId="54" applyNumberFormat="0" applyFill="0" applyAlignment="0" applyProtection="0"/>
    <xf numFmtId="0" fontId="11" fillId="0" borderId="0" applyFont="0" applyFill="0" applyBorder="0" applyAlignment="0" applyProtection="0"/>
    <xf numFmtId="0" fontId="118" fillId="0" borderId="55"/>
    <xf numFmtId="0" fontId="118" fillId="0" borderId="41"/>
    <xf numFmtId="0" fontId="118" fillId="0" borderId="41"/>
    <xf numFmtId="0" fontId="118" fillId="0" borderId="41"/>
    <xf numFmtId="0" fontId="118" fillId="0" borderId="41"/>
    <xf numFmtId="173" fontId="151" fillId="0" borderId="0">
      <alignment horizontal="left"/>
    </xf>
    <xf numFmtId="201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38" fontId="19" fillId="0" borderId="31" applyFill="0" applyBorder="0" applyAlignment="0" applyProtection="0">
      <protection locked="0"/>
    </xf>
    <xf numFmtId="0" fontId="59" fillId="0" borderId="0"/>
    <xf numFmtId="37" fontId="24" fillId="27" borderId="0" applyNumberFormat="0" applyBorder="0" applyAlignment="0" applyProtection="0"/>
    <xf numFmtId="37" fontId="24" fillId="27" borderId="0" applyNumberFormat="0" applyBorder="0" applyAlignment="0" applyProtection="0"/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33" fillId="63" borderId="0" applyNumberFormat="0" applyFont="0" applyAlignment="0" applyProtection="0"/>
    <xf numFmtId="0" fontId="33" fillId="63" borderId="2" applyNumberFormat="0" applyFont="0" applyAlignment="0" applyProtection="0">
      <protection locked="0"/>
    </xf>
    <xf numFmtId="0" fontId="33" fillId="63" borderId="2" applyNumberFormat="0" applyFont="0" applyAlignment="0" applyProtection="0">
      <protection locked="0"/>
    </xf>
    <xf numFmtId="0" fontId="33" fillId="63" borderId="2" applyNumberFormat="0" applyFont="0" applyAlignment="0" applyProtection="0">
      <protection locked="0"/>
    </xf>
    <xf numFmtId="0" fontId="33" fillId="63" borderId="2" applyNumberFormat="0" applyFont="0" applyAlignment="0" applyProtection="0">
      <protection locked="0"/>
    </xf>
    <xf numFmtId="0" fontId="153" fillId="0" borderId="0" applyNumberFormat="0" applyFill="0" applyBorder="0" applyAlignment="0" applyProtection="0"/>
    <xf numFmtId="0" fontId="72" fillId="0" borderId="0" applyFont="0" applyFill="0" applyBorder="0" applyProtection="0">
      <alignment horizontal="right"/>
    </xf>
    <xf numFmtId="0" fontId="37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95" fillId="0" borderId="0"/>
    <xf numFmtId="44" fontId="67" fillId="0" borderId="0" applyFont="0" applyFill="0" applyBorder="0" applyAlignment="0" applyProtection="0"/>
    <xf numFmtId="0" fontId="67" fillId="0" borderId="0"/>
    <xf numFmtId="4" fontId="40" fillId="0" borderId="0" applyFont="0" applyFill="0" applyBorder="0" applyAlignment="0" applyProtection="0"/>
    <xf numFmtId="0" fontId="3" fillId="0" borderId="0"/>
    <xf numFmtId="0" fontId="3" fillId="0" borderId="0"/>
    <xf numFmtId="0" fontId="160" fillId="79" borderId="56" applyNumberFormat="0" applyAlignment="0" applyProtection="0">
      <alignment horizontal="left" vertical="center" indent="1"/>
    </xf>
    <xf numFmtId="205" fontId="161" fillId="0" borderId="57" applyNumberFormat="0" applyProtection="0">
      <alignment horizontal="right" vertical="center"/>
    </xf>
    <xf numFmtId="205" fontId="160" fillId="0" borderId="58" applyNumberFormat="0" applyProtection="0">
      <alignment horizontal="right" vertical="center"/>
    </xf>
    <xf numFmtId="0" fontId="162" fillId="80" borderId="58" applyNumberFormat="0" applyAlignment="0" applyProtection="0">
      <alignment horizontal="left" vertical="center" indent="1"/>
    </xf>
    <xf numFmtId="0" fontId="162" fillId="81" borderId="58" applyNumberFormat="0" applyAlignment="0" applyProtection="0">
      <alignment horizontal="left" vertical="center" indent="1"/>
    </xf>
    <xf numFmtId="205" fontId="161" fillId="82" borderId="57" applyNumberFormat="0" applyBorder="0" applyProtection="0">
      <alignment horizontal="right" vertical="center"/>
    </xf>
    <xf numFmtId="0" fontId="162" fillId="80" borderId="58" applyNumberFormat="0" applyAlignment="0" applyProtection="0">
      <alignment horizontal="left" vertical="center" indent="1"/>
    </xf>
    <xf numFmtId="205" fontId="160" fillId="81" borderId="58" applyNumberFormat="0" applyProtection="0">
      <alignment horizontal="right" vertical="center"/>
    </xf>
    <xf numFmtId="205" fontId="160" fillId="82" borderId="58" applyNumberFormat="0" applyBorder="0" applyProtection="0">
      <alignment horizontal="right" vertical="center"/>
    </xf>
    <xf numFmtId="205" fontId="163" fillId="83" borderId="59" applyNumberFormat="0" applyBorder="0" applyAlignment="0" applyProtection="0">
      <alignment horizontal="right" vertical="center" indent="1"/>
    </xf>
    <xf numFmtId="205" fontId="164" fillId="84" borderId="59" applyNumberFormat="0" applyBorder="0" applyAlignment="0" applyProtection="0">
      <alignment horizontal="right" vertical="center" indent="1"/>
    </xf>
    <xf numFmtId="205" fontId="164" fillId="85" borderId="59" applyNumberFormat="0" applyBorder="0" applyAlignment="0" applyProtection="0">
      <alignment horizontal="right" vertical="center" indent="1"/>
    </xf>
    <xf numFmtId="205" fontId="165" fillId="86" borderId="59" applyNumberFormat="0" applyBorder="0" applyAlignment="0" applyProtection="0">
      <alignment horizontal="right" vertical="center" indent="1"/>
    </xf>
    <xf numFmtId="205" fontId="165" fillId="87" borderId="59" applyNumberFormat="0" applyBorder="0" applyAlignment="0" applyProtection="0">
      <alignment horizontal="right" vertical="center" indent="1"/>
    </xf>
    <xf numFmtId="205" fontId="165" fillId="88" borderId="59" applyNumberFormat="0" applyBorder="0" applyAlignment="0" applyProtection="0">
      <alignment horizontal="right" vertical="center" indent="1"/>
    </xf>
    <xf numFmtId="205" fontId="166" fillId="89" borderId="59" applyNumberFormat="0" applyBorder="0" applyAlignment="0" applyProtection="0">
      <alignment horizontal="right" vertical="center" indent="1"/>
    </xf>
    <xf numFmtId="205" fontId="166" fillId="90" borderId="59" applyNumberFormat="0" applyBorder="0" applyAlignment="0" applyProtection="0">
      <alignment horizontal="right" vertical="center" indent="1"/>
    </xf>
    <xf numFmtId="205" fontId="166" fillId="91" borderId="59" applyNumberFormat="0" applyBorder="0" applyAlignment="0" applyProtection="0">
      <alignment horizontal="right" vertical="center" indent="1"/>
    </xf>
    <xf numFmtId="0" fontId="167" fillId="0" borderId="56" applyNumberFormat="0" applyFont="0" applyFill="0" applyAlignment="0" applyProtection="0"/>
    <xf numFmtId="205" fontId="161" fillId="92" borderId="56" applyNumberFormat="0" applyAlignment="0" applyProtection="0">
      <alignment horizontal="left" vertical="center" indent="1"/>
    </xf>
    <xf numFmtId="0" fontId="160" fillId="79" borderId="58" applyNumberFormat="0" applyAlignment="0" applyProtection="0">
      <alignment horizontal="left" vertical="center" indent="1"/>
    </xf>
    <xf numFmtId="0" fontId="162" fillId="93" borderId="56" applyNumberFormat="0" applyAlignment="0" applyProtection="0">
      <alignment horizontal="left" vertical="center" indent="1"/>
    </xf>
    <xf numFmtId="0" fontId="162" fillId="94" borderId="56" applyNumberFormat="0" applyAlignment="0" applyProtection="0">
      <alignment horizontal="left" vertical="center" indent="1"/>
    </xf>
    <xf numFmtId="0" fontId="162" fillId="95" borderId="56" applyNumberFormat="0" applyAlignment="0" applyProtection="0">
      <alignment horizontal="left" vertical="center" indent="1"/>
    </xf>
    <xf numFmtId="0" fontId="162" fillId="82" borderId="56" applyNumberFormat="0" applyAlignment="0" applyProtection="0">
      <alignment horizontal="left" vertical="center" indent="1"/>
    </xf>
    <xf numFmtId="0" fontId="162" fillId="81" borderId="58" applyNumberFormat="0" applyAlignment="0" applyProtection="0">
      <alignment horizontal="left" vertical="center" indent="1"/>
    </xf>
    <xf numFmtId="0" fontId="168" fillId="0" borderId="60" applyNumberFormat="0" applyFill="0" applyBorder="0" applyAlignment="0" applyProtection="0"/>
    <xf numFmtId="0" fontId="169" fillId="0" borderId="60" applyBorder="0" applyAlignment="0" applyProtection="0"/>
    <xf numFmtId="0" fontId="168" fillId="80" borderId="58" applyNumberFormat="0" applyAlignment="0" applyProtection="0">
      <alignment horizontal="left" vertical="center" indent="1"/>
    </xf>
    <xf numFmtId="0" fontId="168" fillId="80" borderId="58" applyNumberFormat="0" applyAlignment="0" applyProtection="0">
      <alignment horizontal="left" vertical="center" indent="1"/>
    </xf>
    <xf numFmtId="0" fontId="168" fillId="81" borderId="58" applyNumberFormat="0" applyAlignment="0" applyProtection="0">
      <alignment horizontal="left" vertical="center" indent="1"/>
    </xf>
    <xf numFmtId="205" fontId="170" fillId="81" borderId="58" applyNumberFormat="0" applyProtection="0">
      <alignment horizontal="right" vertical="center"/>
    </xf>
    <xf numFmtId="205" fontId="171" fillId="82" borderId="57" applyNumberFormat="0" applyBorder="0" applyProtection="0">
      <alignment horizontal="right" vertical="center"/>
    </xf>
    <xf numFmtId="205" fontId="170" fillId="82" borderId="58" applyNumberFormat="0" applyBorder="0" applyProtection="0">
      <alignment horizontal="right" vertical="center"/>
    </xf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/>
    <xf numFmtId="165" fontId="0" fillId="0" borderId="0" xfId="1" applyNumberFormat="1" applyFont="1"/>
    <xf numFmtId="0" fontId="11" fillId="0" borderId="0" xfId="0" applyFont="1" applyAlignment="1">
      <alignment horizontal="center"/>
    </xf>
    <xf numFmtId="165" fontId="11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44" fontId="0" fillId="0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0" fillId="0" borderId="1" xfId="0" applyNumberForma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166" fontId="11" fillId="0" borderId="0" xfId="4" applyNumberFormat="1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41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right" vertical="center"/>
    </xf>
    <xf numFmtId="166" fontId="0" fillId="0" borderId="0" xfId="0" applyNumberForma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166" fontId="11" fillId="0" borderId="0" xfId="4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9" fillId="0" borderId="0" xfId="0" applyFont="1" applyAlignment="1">
      <alignment wrapText="1"/>
    </xf>
    <xf numFmtId="41" fontId="10" fillId="0" borderId="0" xfId="0" applyNumberFormat="1" applyFont="1" applyAlignment="1">
      <alignment horizontal="right" vertical="center"/>
    </xf>
    <xf numFmtId="43" fontId="0" fillId="0" borderId="0" xfId="0" applyNumberFormat="1"/>
    <xf numFmtId="165" fontId="0" fillId="0" borderId="0" xfId="1" applyNumberFormat="1" applyFont="1" applyFill="1" applyAlignment="1">
      <alignment horizontal="center"/>
    </xf>
    <xf numFmtId="166" fontId="9" fillId="0" borderId="4" xfId="0" applyNumberFormat="1" applyFont="1" applyBorder="1" applyAlignment="1">
      <alignment horizontal="center" vertical="center"/>
    </xf>
    <xf numFmtId="44" fontId="10" fillId="0" borderId="0" xfId="2" applyFont="1" applyFill="1" applyBorder="1" applyAlignment="1">
      <alignment horizontal="center"/>
    </xf>
    <xf numFmtId="44" fontId="9" fillId="0" borderId="0" xfId="0" applyNumberFormat="1" applyFont="1"/>
    <xf numFmtId="166" fontId="0" fillId="0" borderId="0" xfId="2" applyNumberFormat="1" applyFont="1"/>
    <xf numFmtId="0" fontId="60" fillId="0" borderId="0" xfId="215" applyFont="1"/>
    <xf numFmtId="0" fontId="61" fillId="0" borderId="0" xfId="215" applyFont="1" applyAlignment="1">
      <alignment horizontal="center"/>
    </xf>
    <xf numFmtId="0" fontId="62" fillId="0" borderId="0" xfId="215" applyFont="1"/>
    <xf numFmtId="0" fontId="61" fillId="0" borderId="0" xfId="215" applyFont="1"/>
    <xf numFmtId="41" fontId="61" fillId="0" borderId="26" xfId="215" applyNumberFormat="1" applyFont="1" applyBorder="1"/>
    <xf numFmtId="174" fontId="61" fillId="0" borderId="0" xfId="215" applyNumberFormat="1" applyFont="1" applyAlignment="1">
      <alignment horizontal="center"/>
    </xf>
    <xf numFmtId="0" fontId="10" fillId="0" borderId="0" xfId="413" applyFont="1" applyAlignment="1">
      <alignment vertical="center"/>
    </xf>
    <xf numFmtId="0" fontId="11" fillId="0" borderId="0" xfId="413"/>
    <xf numFmtId="0" fontId="10" fillId="59" borderId="19" xfId="413" applyFont="1" applyFill="1" applyBorder="1" applyAlignment="1">
      <alignment horizontal="left" vertical="center"/>
    </xf>
    <xf numFmtId="0" fontId="11" fillId="59" borderId="2" xfId="413" applyFill="1" applyBorder="1" applyAlignment="1">
      <alignment horizontal="centerContinuous" vertical="top" wrapText="1"/>
    </xf>
    <xf numFmtId="0" fontId="11" fillId="59" borderId="20" xfId="413" applyFill="1" applyBorder="1" applyAlignment="1">
      <alignment horizontal="centerContinuous" vertical="top" wrapText="1"/>
    </xf>
    <xf numFmtId="0" fontId="11" fillId="60" borderId="19" xfId="413" applyFill="1" applyBorder="1"/>
    <xf numFmtId="0" fontId="11" fillId="60" borderId="2" xfId="413" applyFill="1" applyBorder="1"/>
    <xf numFmtId="0" fontId="11" fillId="60" borderId="20" xfId="413" applyFill="1" applyBorder="1"/>
    <xf numFmtId="0" fontId="11" fillId="60" borderId="21" xfId="413" applyFill="1" applyBorder="1"/>
    <xf numFmtId="0" fontId="10" fillId="60" borderId="0" xfId="413" applyFont="1" applyFill="1" applyAlignment="1">
      <alignment horizontal="left"/>
    </xf>
    <xf numFmtId="164" fontId="10" fillId="60" borderId="32" xfId="413" applyNumberFormat="1" applyFont="1" applyFill="1" applyBorder="1" applyAlignment="1">
      <alignment horizontal="center"/>
    </xf>
    <xf numFmtId="0" fontId="11" fillId="60" borderId="22" xfId="413" applyFill="1" applyBorder="1"/>
    <xf numFmtId="0" fontId="11" fillId="60" borderId="0" xfId="413" applyFill="1"/>
    <xf numFmtId="0" fontId="11" fillId="60" borderId="0" xfId="413" applyFill="1" applyAlignment="1">
      <alignment horizontal="center"/>
    </xf>
    <xf numFmtId="0" fontId="11" fillId="60" borderId="0" xfId="413" applyFill="1" applyAlignment="1">
      <alignment horizontal="left" indent="1"/>
    </xf>
    <xf numFmtId="41" fontId="11" fillId="60" borderId="0" xfId="413" applyNumberFormat="1" applyFill="1"/>
    <xf numFmtId="0" fontId="11" fillId="60" borderId="23" xfId="413" applyFill="1" applyBorder="1"/>
    <xf numFmtId="0" fontId="11" fillId="60" borderId="32" xfId="413" applyFill="1" applyBorder="1"/>
    <xf numFmtId="0" fontId="11" fillId="60" borderId="24" xfId="413" applyFill="1" applyBorder="1"/>
    <xf numFmtId="41" fontId="11" fillId="0" borderId="0" xfId="413" applyNumberFormat="1"/>
    <xf numFmtId="0" fontId="0" fillId="0" borderId="0" xfId="13768" applyFont="1" applyAlignment="1">
      <alignment vertical="center"/>
    </xf>
    <xf numFmtId="204" fontId="10" fillId="0" borderId="0" xfId="13768" applyNumberFormat="1" applyFont="1" applyAlignment="1">
      <alignment horizontal="center"/>
    </xf>
    <xf numFmtId="0" fontId="10" fillId="0" borderId="0" xfId="13768" applyFont="1"/>
    <xf numFmtId="1" fontId="0" fillId="0" borderId="0" xfId="13771" applyNumberFormat="1" applyFont="1"/>
    <xf numFmtId="204" fontId="154" fillId="0" borderId="0" xfId="13768" applyNumberFormat="1" applyFont="1"/>
    <xf numFmtId="1" fontId="10" fillId="0" borderId="0" xfId="13771" applyNumberFormat="1" applyFont="1"/>
    <xf numFmtId="0" fontId="11" fillId="0" borderId="0" xfId="13768" applyFont="1"/>
    <xf numFmtId="204" fontId="11" fillId="0" borderId="0" xfId="13768" applyNumberFormat="1" applyFont="1"/>
    <xf numFmtId="0" fontId="11" fillId="0" borderId="0" xfId="13770"/>
    <xf numFmtId="0" fontId="155" fillId="0" borderId="0" xfId="9338" applyFont="1" applyAlignment="1">
      <alignment vertical="center"/>
    </xf>
    <xf numFmtId="0" fontId="11" fillId="0" borderId="0" xfId="13768" applyFont="1" applyAlignment="1">
      <alignment vertical="center"/>
    </xf>
    <xf numFmtId="0" fontId="58" fillId="0" borderId="0" xfId="13768" applyFont="1"/>
    <xf numFmtId="0" fontId="156" fillId="0" borderId="0" xfId="13768" applyFont="1"/>
    <xf numFmtId="0" fontId="157" fillId="0" borderId="0" xfId="13768" applyFont="1"/>
    <xf numFmtId="204" fontId="157" fillId="0" borderId="0" xfId="13768" applyNumberFormat="1" applyFont="1"/>
    <xf numFmtId="204" fontId="26" fillId="0" borderId="0" xfId="13768" applyNumberFormat="1" applyFont="1" applyAlignment="1">
      <alignment horizontal="center"/>
    </xf>
    <xf numFmtId="164" fontId="26" fillId="0" borderId="0" xfId="13768" applyNumberFormat="1" applyFont="1" applyAlignment="1">
      <alignment horizontal="center"/>
    </xf>
    <xf numFmtId="0" fontId="64" fillId="0" borderId="0" xfId="13768" applyFont="1"/>
    <xf numFmtId="0" fontId="154" fillId="0" borderId="0" xfId="13768" applyFont="1"/>
    <xf numFmtId="204" fontId="10" fillId="0" borderId="0" xfId="13768" applyNumberFormat="1" applyFont="1" applyAlignment="1">
      <alignment horizontal="centerContinuous"/>
    </xf>
    <xf numFmtId="0" fontId="11" fillId="0" borderId="0" xfId="13768" applyFont="1" applyAlignment="1">
      <alignment horizontal="centerContinuous"/>
    </xf>
    <xf numFmtId="1" fontId="11" fillId="0" borderId="0" xfId="13771" applyNumberFormat="1" applyFont="1"/>
    <xf numFmtId="38" fontId="11" fillId="0" borderId="0" xfId="13768" applyNumberFormat="1" applyFont="1"/>
    <xf numFmtId="166" fontId="11" fillId="0" borderId="0" xfId="8489" applyNumberFormat="1" applyFont="1" applyFill="1"/>
    <xf numFmtId="41" fontId="11" fillId="0" borderId="0" xfId="8489" applyNumberFormat="1" applyFont="1" applyFill="1"/>
    <xf numFmtId="204" fontId="11" fillId="0" borderId="0" xfId="13768" applyNumberFormat="1" applyFont="1" applyAlignment="1">
      <alignment horizontal="right"/>
    </xf>
    <xf numFmtId="1" fontId="11" fillId="0" borderId="0" xfId="13769" applyNumberFormat="1" applyFont="1"/>
    <xf numFmtId="0" fontId="158" fillId="0" borderId="0" xfId="13768" applyFont="1" applyAlignment="1">
      <alignment horizontal="left"/>
    </xf>
    <xf numFmtId="41" fontId="11" fillId="0" borderId="0" xfId="13768" applyNumberFormat="1" applyFont="1"/>
    <xf numFmtId="8" fontId="11" fillId="0" borderId="0" xfId="13768" applyNumberFormat="1" applyFont="1"/>
    <xf numFmtId="41" fontId="11" fillId="0" borderId="0" xfId="13768" applyNumberFormat="1" applyFont="1" applyAlignment="1">
      <alignment horizontal="fill"/>
    </xf>
    <xf numFmtId="41" fontId="10" fillId="0" borderId="0" xfId="9338" applyNumberFormat="1" applyFont="1"/>
    <xf numFmtId="165" fontId="11" fillId="0" borderId="0" xfId="7999" applyNumberFormat="1" applyFont="1" applyFill="1" applyBorder="1"/>
    <xf numFmtId="41" fontId="11" fillId="0" borderId="0" xfId="7999" applyNumberFormat="1" applyFill="1"/>
    <xf numFmtId="0" fontId="10" fillId="0" borderId="0" xfId="13768" applyFont="1" applyAlignment="1">
      <alignment horizontal="fill"/>
    </xf>
    <xf numFmtId="41" fontId="11" fillId="0" borderId="0" xfId="13770" applyNumberFormat="1"/>
    <xf numFmtId="41" fontId="26" fillId="0" borderId="0" xfId="13768" applyNumberFormat="1" applyFont="1" applyAlignment="1">
      <alignment horizontal="center"/>
    </xf>
    <xf numFmtId="41" fontId="10" fillId="0" borderId="0" xfId="13768" applyNumberFormat="1" applyFont="1"/>
    <xf numFmtId="41" fontId="11" fillId="0" borderId="0" xfId="13768" applyNumberFormat="1" applyFont="1" applyAlignment="1">
      <alignment horizontal="right"/>
    </xf>
    <xf numFmtId="38" fontId="57" fillId="0" borderId="0" xfId="13768" applyNumberFormat="1" applyFont="1"/>
    <xf numFmtId="172" fontId="11" fillId="0" borderId="0" xfId="13768" applyNumberFormat="1" applyFont="1"/>
    <xf numFmtId="7" fontId="11" fillId="0" borderId="0" xfId="13768" applyNumberFormat="1" applyFont="1"/>
    <xf numFmtId="44" fontId="11" fillId="0" borderId="0" xfId="13768" applyNumberFormat="1" applyFont="1"/>
    <xf numFmtId="0" fontId="159" fillId="0" borderId="0" xfId="9338" applyFont="1"/>
    <xf numFmtId="204" fontId="11" fillId="0" borderId="0" xfId="13768" applyNumberFormat="1" applyFont="1" applyAlignment="1">
      <alignment horizontal="left"/>
    </xf>
    <xf numFmtId="165" fontId="11" fillId="0" borderId="0" xfId="6676" applyNumberFormat="1" applyFont="1" applyFill="1"/>
    <xf numFmtId="166" fontId="11" fillId="0" borderId="4" xfId="15526" applyNumberFormat="1" applyFont="1" applyFill="1" applyBorder="1"/>
    <xf numFmtId="165" fontId="11" fillId="0" borderId="0" xfId="15527" applyNumberFormat="1" applyFont="1" applyFill="1"/>
    <xf numFmtId="0" fontId="60" fillId="0" borderId="32" xfId="215" applyFont="1" applyBorder="1" applyAlignment="1">
      <alignment horizontal="center" wrapText="1"/>
    </xf>
    <xf numFmtId="9" fontId="0" fillId="0" borderId="0" xfId="3" applyFont="1"/>
    <xf numFmtId="0" fontId="11" fillId="0" borderId="0" xfId="0" applyFont="1" applyAlignment="1">
      <alignment horizontal="left" vertical="center"/>
    </xf>
    <xf numFmtId="164" fontId="10" fillId="60" borderId="24" xfId="413" applyNumberFormat="1" applyFont="1" applyFill="1" applyBorder="1" applyAlignment="1">
      <alignment horizontal="center"/>
    </xf>
    <xf numFmtId="0" fontId="11" fillId="60" borderId="32" xfId="413" applyFill="1" applyBorder="1" applyAlignment="1">
      <alignment horizontal="left" indent="1"/>
    </xf>
    <xf numFmtId="41" fontId="11" fillId="60" borderId="24" xfId="413" applyNumberFormat="1" applyFill="1" applyBorder="1"/>
    <xf numFmtId="37" fontId="11" fillId="60" borderId="22" xfId="413" applyNumberFormat="1" applyFill="1" applyBorder="1"/>
    <xf numFmtId="166" fontId="11" fillId="0" borderId="4" xfId="2" applyNumberFormat="1" applyFont="1" applyFill="1" applyBorder="1"/>
    <xf numFmtId="43" fontId="11" fillId="0" borderId="0" xfId="1" applyFont="1" applyFill="1"/>
    <xf numFmtId="165" fontId="11" fillId="0" borderId="0" xfId="1" applyNumberFormat="1" applyFont="1" applyFill="1"/>
    <xf numFmtId="165" fontId="0" fillId="0" borderId="0" xfId="1" applyNumberFormat="1" applyFont="1" applyAlignment="1">
      <alignment horizontal="right" vertical="center"/>
    </xf>
    <xf numFmtId="166" fontId="61" fillId="0" borderId="26" xfId="2" applyNumberFormat="1" applyFont="1" applyFill="1" applyBorder="1"/>
    <xf numFmtId="166" fontId="60" fillId="0" borderId="27" xfId="2" applyNumberFormat="1" applyFont="1" applyFill="1" applyBorder="1"/>
    <xf numFmtId="165" fontId="11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41" fontId="0" fillId="0" borderId="0" xfId="0" applyNumberFormat="1"/>
    <xf numFmtId="0" fontId="10" fillId="60" borderId="0" xfId="0" applyFont="1" applyFill="1" applyAlignment="1">
      <alignment horizontal="centerContinuous"/>
    </xf>
    <xf numFmtId="0" fontId="11" fillId="60" borderId="0" xfId="0" applyFont="1" applyFill="1" applyAlignment="1">
      <alignment horizontal="centerContinuous"/>
    </xf>
    <xf numFmtId="0" fontId="0" fillId="60" borderId="0" xfId="0" applyFill="1"/>
    <xf numFmtId="0" fontId="10" fillId="60" borderId="32" xfId="0" applyFont="1" applyFill="1" applyBorder="1" applyAlignment="1">
      <alignment horizontal="centerContinuous"/>
    </xf>
    <xf numFmtId="0" fontId="11" fillId="60" borderId="32" xfId="0" applyFont="1" applyFill="1" applyBorder="1" applyAlignment="1">
      <alignment horizontal="centerContinuous"/>
    </xf>
    <xf numFmtId="0" fontId="11" fillId="60" borderId="0" xfId="0" applyFont="1" applyFill="1"/>
    <xf numFmtId="0" fontId="10" fillId="60" borderId="0" xfId="0" applyFont="1" applyFill="1" applyAlignment="1">
      <alignment horizontal="left" wrapText="1"/>
    </xf>
    <xf numFmtId="0" fontId="10" fillId="60" borderId="0" xfId="0" applyFont="1" applyFill="1"/>
    <xf numFmtId="0" fontId="11" fillId="60" borderId="32" xfId="0" applyFont="1" applyFill="1" applyBorder="1" applyAlignment="1">
      <alignment horizontal="center" wrapText="1"/>
    </xf>
    <xf numFmtId="0" fontId="11" fillId="60" borderId="32" xfId="0" applyFont="1" applyFill="1" applyBorder="1" applyAlignment="1">
      <alignment horizontal="left"/>
    </xf>
    <xf numFmtId="0" fontId="10" fillId="60" borderId="0" xfId="0" applyFont="1" applyFill="1" applyAlignment="1">
      <alignment horizontal="center" wrapText="1"/>
    </xf>
    <xf numFmtId="0" fontId="10" fillId="60" borderId="0" xfId="0" applyFont="1" applyFill="1" applyAlignment="1">
      <alignment horizontal="left"/>
    </xf>
    <xf numFmtId="0" fontId="11" fillId="60" borderId="0" xfId="0" applyFont="1" applyFill="1" applyAlignment="1">
      <alignment horizontal="center"/>
    </xf>
    <xf numFmtId="0" fontId="11" fillId="60" borderId="0" xfId="0" applyFont="1" applyFill="1" applyAlignment="1">
      <alignment horizontal="left"/>
    </xf>
    <xf numFmtId="44" fontId="11" fillId="0" borderId="2" xfId="2" applyFont="1" applyFill="1" applyBorder="1" applyAlignment="1">
      <alignment horizontal="center"/>
    </xf>
    <xf numFmtId="41" fontId="11" fillId="0" borderId="0" xfId="4" applyNumberFormat="1" applyFont="1" applyFill="1" applyAlignment="1">
      <alignment horizontal="right" vertical="center"/>
    </xf>
    <xf numFmtId="41" fontId="8" fillId="0" borderId="2" xfId="4" applyNumberFormat="1" applyFont="1" applyFill="1" applyBorder="1" applyAlignment="1">
      <alignment horizontal="center" vertical="center"/>
    </xf>
    <xf numFmtId="41" fontId="9" fillId="0" borderId="0" xfId="0" applyNumberFormat="1" applyFont="1"/>
    <xf numFmtId="41" fontId="11" fillId="0" borderId="0" xfId="4" applyNumberFormat="1" applyFont="1" applyFill="1" applyBorder="1" applyAlignment="1">
      <alignment horizontal="right" vertical="center"/>
    </xf>
    <xf numFmtId="166" fontId="11" fillId="0" borderId="2" xfId="4" applyNumberFormat="1" applyFont="1" applyFill="1" applyBorder="1" applyAlignment="1">
      <alignment horizontal="right" vertical="center"/>
    </xf>
    <xf numFmtId="166" fontId="0" fillId="0" borderId="2" xfId="0" applyNumberFormat="1" applyBorder="1" applyAlignment="1">
      <alignment vertical="center"/>
    </xf>
    <xf numFmtId="41" fontId="0" fillId="0" borderId="2" xfId="0" applyNumberFormat="1" applyBorder="1"/>
    <xf numFmtId="41" fontId="11" fillId="60" borderId="22" xfId="413" applyNumberFormat="1" applyFill="1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center" wrapText="1"/>
    </xf>
    <xf numFmtId="41" fontId="11" fillId="0" borderId="0" xfId="6676" applyNumberFormat="1" applyFont="1" applyFill="1"/>
    <xf numFmtId="41" fontId="11" fillId="0" borderId="0" xfId="9338" applyNumberFormat="1"/>
    <xf numFmtId="41" fontId="11" fillId="0" borderId="0" xfId="15527" applyNumberFormat="1" applyFont="1" applyFill="1"/>
    <xf numFmtId="41" fontId="11" fillId="0" borderId="0" xfId="6691" applyNumberFormat="1" applyFont="1" applyFill="1"/>
    <xf numFmtId="0" fontId="172" fillId="0" borderId="0" xfId="13768" applyFont="1" applyAlignment="1">
      <alignment horizontal="right"/>
    </xf>
    <xf numFmtId="0" fontId="173" fillId="0" borderId="0" xfId="13768" applyFont="1"/>
    <xf numFmtId="43" fontId="173" fillId="0" borderId="0" xfId="6691" applyFont="1" applyFill="1"/>
    <xf numFmtId="41" fontId="173" fillId="0" borderId="0" xfId="13768" applyNumberFormat="1" applyFont="1"/>
    <xf numFmtId="0" fontId="174" fillId="0" borderId="0" xfId="13768" applyFont="1" applyAlignment="1">
      <alignment horizontal="center" vertical="center" wrapText="1"/>
    </xf>
    <xf numFmtId="0" fontId="175" fillId="0" borderId="0" xfId="13768" applyFont="1"/>
    <xf numFmtId="0" fontId="176" fillId="0" borderId="0" xfId="13768" applyFont="1"/>
    <xf numFmtId="0" fontId="107" fillId="0" borderId="0" xfId="13768" applyFont="1" applyAlignment="1">
      <alignment horizontal="center"/>
    </xf>
    <xf numFmtId="204" fontId="10" fillId="0" borderId="0" xfId="13768" applyNumberFormat="1" applyFont="1"/>
    <xf numFmtId="204" fontId="64" fillId="0" borderId="0" xfId="13768" applyNumberFormat="1" applyFont="1"/>
    <xf numFmtId="204" fontId="156" fillId="0" borderId="0" xfId="13768" applyNumberFormat="1" applyFont="1"/>
    <xf numFmtId="165" fontId="11" fillId="0" borderId="0" xfId="15571" applyNumberFormat="1" applyFont="1" applyFill="1"/>
    <xf numFmtId="0" fontId="10" fillId="0" borderId="0" xfId="13768" applyFont="1" applyAlignment="1">
      <alignment vertical="center"/>
    </xf>
    <xf numFmtId="0" fontId="63" fillId="0" borderId="14" xfId="215" applyFont="1" applyBorder="1" applyAlignment="1">
      <alignment horizontal="center" wrapText="1"/>
    </xf>
    <xf numFmtId="44" fontId="11" fillId="0" borderId="0" xfId="2" applyFont="1" applyFill="1" applyBorder="1" applyAlignment="1">
      <alignment horizontal="center"/>
    </xf>
    <xf numFmtId="10" fontId="0" fillId="0" borderId="0" xfId="3" applyNumberFormat="1" applyFont="1" applyFill="1"/>
    <xf numFmtId="166" fontId="61" fillId="0" borderId="0" xfId="215" applyNumberFormat="1" applyFont="1"/>
    <xf numFmtId="166" fontId="0" fillId="0" borderId="0" xfId="2" applyNumberFormat="1" applyFont="1" applyFill="1" applyAlignment="1">
      <alignment horizontal="center"/>
    </xf>
    <xf numFmtId="41" fontId="8" fillId="0" borderId="0" xfId="4" applyNumberFormat="1" applyFont="1" applyFill="1" applyBorder="1" applyAlignment="1">
      <alignment horizontal="center" vertical="center"/>
    </xf>
    <xf numFmtId="44" fontId="61" fillId="0" borderId="0" xfId="215" applyNumberFormat="1" applyFont="1"/>
    <xf numFmtId="0" fontId="10" fillId="0" borderId="0" xfId="0" applyFont="1" applyAlignment="1">
      <alignment horizontal="left" vertical="center" wrapText="1"/>
    </xf>
    <xf numFmtId="1" fontId="11" fillId="0" borderId="0" xfId="13768" applyNumberFormat="1" applyFont="1"/>
    <xf numFmtId="0" fontId="48" fillId="0" borderId="0" xfId="13770" applyFont="1" applyAlignment="1">
      <alignment horizontal="left"/>
    </xf>
    <xf numFmtId="165" fontId="11" fillId="0" borderId="0" xfId="15573" applyNumberFormat="1" applyFont="1" applyFill="1" applyAlignment="1">
      <alignment vertical="center"/>
    </xf>
    <xf numFmtId="0" fontId="61" fillId="0" borderId="0" xfId="9338" applyFont="1"/>
    <xf numFmtId="209" fontId="11" fillId="0" borderId="0" xfId="8489" applyNumberFormat="1" applyFont="1" applyFill="1"/>
    <xf numFmtId="41" fontId="11" fillId="0" borderId="0" xfId="15573" applyNumberFormat="1" applyFont="1" applyBorder="1"/>
    <xf numFmtId="165" fontId="11" fillId="0" borderId="0" xfId="15573" applyNumberFormat="1" applyFont="1"/>
    <xf numFmtId="41" fontId="11" fillId="0" borderId="0" xfId="15574" applyNumberFormat="1" applyFont="1" applyFill="1"/>
    <xf numFmtId="41" fontId="11" fillId="0" borderId="0" xfId="15573" applyNumberFormat="1" applyFont="1" applyFill="1" applyBorder="1"/>
    <xf numFmtId="165" fontId="11" fillId="0" borderId="0" xfId="15573" applyNumberFormat="1" applyFont="1" applyFill="1"/>
    <xf numFmtId="165" fontId="61" fillId="0" borderId="0" xfId="9338" applyNumberFormat="1" applyFont="1"/>
    <xf numFmtId="41" fontId="11" fillId="0" borderId="0" xfId="15573" applyNumberFormat="1" applyFont="1" applyBorder="1" applyAlignment="1">
      <alignment horizontal="right"/>
    </xf>
    <xf numFmtId="165" fontId="11" fillId="0" borderId="0" xfId="15573" applyNumberFormat="1" applyFont="1" applyAlignment="1">
      <alignment horizontal="right"/>
    </xf>
    <xf numFmtId="41" fontId="11" fillId="0" borderId="0" xfId="15573" applyNumberFormat="1" applyFont="1"/>
    <xf numFmtId="165" fontId="10" fillId="0" borderId="4" xfId="15573" applyNumberFormat="1" applyFont="1" applyFill="1" applyBorder="1" applyAlignment="1">
      <alignment vertical="center"/>
    </xf>
    <xf numFmtId="41" fontId="10" fillId="0" borderId="0" xfId="15573" applyNumberFormat="1" applyFont="1"/>
    <xf numFmtId="0" fontId="60" fillId="0" borderId="0" xfId="9338" applyFont="1"/>
    <xf numFmtId="165" fontId="10" fillId="0" borderId="0" xfId="15573" applyNumberFormat="1" applyFont="1"/>
    <xf numFmtId="208" fontId="11" fillId="0" borderId="0" xfId="15573" applyNumberFormat="1" applyFont="1" applyFill="1" applyAlignment="1">
      <alignment vertical="center"/>
    </xf>
    <xf numFmtId="165" fontId="11" fillId="0" borderId="0" xfId="15573" applyNumberFormat="1" applyFont="1" applyBorder="1"/>
    <xf numFmtId="165" fontId="11" fillId="0" borderId="0" xfId="15573" applyNumberFormat="1" applyFont="1" applyFill="1" applyBorder="1"/>
    <xf numFmtId="0" fontId="61" fillId="0" borderId="0" xfId="62" applyNumberFormat="1" applyFont="1" applyAlignment="1">
      <alignment horizontal="center"/>
    </xf>
    <xf numFmtId="0" fontId="61" fillId="0" borderId="0" xfId="62" applyNumberFormat="1" applyFont="1" applyBorder="1" applyAlignment="1">
      <alignment horizontal="center"/>
    </xf>
    <xf numFmtId="0" fontId="60" fillId="0" borderId="61" xfId="215" applyFont="1" applyBorder="1" applyAlignment="1">
      <alignment horizontal="center" wrapText="1"/>
    </xf>
    <xf numFmtId="0" fontId="60" fillId="0" borderId="62" xfId="215" applyFont="1" applyBorder="1" applyAlignment="1">
      <alignment horizontal="center" wrapText="1"/>
    </xf>
    <xf numFmtId="41" fontId="61" fillId="0" borderId="25" xfId="215" applyNumberFormat="1" applyFont="1" applyBorder="1"/>
    <xf numFmtId="44" fontId="0" fillId="0" borderId="0" xfId="0" applyNumberFormat="1"/>
    <xf numFmtId="165" fontId="0" fillId="0" borderId="0" xfId="1" applyNumberFormat="1" applyFont="1" applyBorder="1"/>
    <xf numFmtId="0" fontId="0" fillId="0" borderId="0" xfId="0" applyAlignment="1">
      <alignment horizontal="center" wrapText="1"/>
    </xf>
    <xf numFmtId="41" fontId="11" fillId="0" borderId="0" xfId="0" applyNumberFormat="1" applyFont="1" applyAlignment="1">
      <alignment horizontal="right" vertical="center"/>
    </xf>
    <xf numFmtId="166" fontId="9" fillId="0" borderId="4" xfId="0" applyNumberFormat="1" applyFont="1" applyBorder="1"/>
    <xf numFmtId="0" fontId="67" fillId="60" borderId="19" xfId="9338" applyFont="1" applyFill="1" applyBorder="1"/>
    <xf numFmtId="0" fontId="67" fillId="60" borderId="2" xfId="9338" applyFont="1" applyFill="1" applyBorder="1"/>
    <xf numFmtId="0" fontId="67" fillId="60" borderId="20" xfId="9338" applyFont="1" applyFill="1" applyBorder="1"/>
    <xf numFmtId="0" fontId="67" fillId="0" borderId="0" xfId="9338" applyFont="1"/>
    <xf numFmtId="0" fontId="177" fillId="60" borderId="21" xfId="9338" applyFont="1" applyFill="1" applyBorder="1"/>
    <xf numFmtId="0" fontId="67" fillId="60" borderId="0" xfId="9338" applyFont="1" applyFill="1"/>
    <xf numFmtId="0" fontId="67" fillId="60" borderId="22" xfId="9338" applyFont="1" applyFill="1" applyBorder="1"/>
    <xf numFmtId="0" fontId="67" fillId="60" borderId="21" xfId="9338" applyFont="1" applyFill="1" applyBorder="1"/>
    <xf numFmtId="0" fontId="178" fillId="60" borderId="21" xfId="0" applyFont="1" applyFill="1" applyBorder="1" applyAlignment="1">
      <alignment horizontal="left" indent="1"/>
    </xf>
    <xf numFmtId="44" fontId="67" fillId="60" borderId="0" xfId="8489" applyFont="1" applyFill="1" applyBorder="1" applyAlignment="1">
      <alignment horizontal="right" vertical="center"/>
    </xf>
    <xf numFmtId="43" fontId="67" fillId="60" borderId="32" xfId="8489" applyNumberFormat="1" applyFont="1" applyFill="1" applyBorder="1" applyAlignment="1">
      <alignment horizontal="right" vertical="center"/>
    </xf>
    <xf numFmtId="43" fontId="67" fillId="60" borderId="0" xfId="8489" applyNumberFormat="1" applyFont="1" applyFill="1" applyBorder="1" applyAlignment="1">
      <alignment horizontal="right" vertical="center"/>
    </xf>
    <xf numFmtId="206" fontId="179" fillId="60" borderId="0" xfId="8489" applyNumberFormat="1" applyFont="1" applyFill="1" applyBorder="1" applyAlignment="1">
      <alignment horizontal="right" vertical="center"/>
    </xf>
    <xf numFmtId="165" fontId="67" fillId="60" borderId="0" xfId="1" applyNumberFormat="1" applyFont="1" applyFill="1" applyBorder="1"/>
    <xf numFmtId="0" fontId="67" fillId="60" borderId="21" xfId="9338" applyFont="1" applyFill="1" applyBorder="1" applyAlignment="1">
      <alignment horizontal="left" indent="1"/>
    </xf>
    <xf numFmtId="207" fontId="67" fillId="60" borderId="0" xfId="9338" applyNumberFormat="1" applyFont="1" applyFill="1"/>
    <xf numFmtId="41" fontId="67" fillId="60" borderId="0" xfId="9338" applyNumberFormat="1" applyFont="1" applyFill="1"/>
    <xf numFmtId="41" fontId="67" fillId="60" borderId="0" xfId="1" applyNumberFormat="1" applyFont="1" applyFill="1" applyBorder="1"/>
    <xf numFmtId="0" fontId="179" fillId="60" borderId="21" xfId="9338" applyFont="1" applyFill="1" applyBorder="1" applyAlignment="1">
      <alignment horizontal="left" indent="1"/>
    </xf>
    <xf numFmtId="41" fontId="179" fillId="60" borderId="0" xfId="9338" applyNumberFormat="1" applyFont="1" applyFill="1"/>
    <xf numFmtId="207" fontId="179" fillId="60" borderId="4" xfId="9338" applyNumberFormat="1" applyFont="1" applyFill="1" applyBorder="1"/>
    <xf numFmtId="0" fontId="179" fillId="60" borderId="21" xfId="9338" applyFont="1" applyFill="1" applyBorder="1"/>
    <xf numFmtId="207" fontId="179" fillId="60" borderId="0" xfId="9338" applyNumberFormat="1" applyFont="1" applyFill="1"/>
    <xf numFmtId="0" fontId="104" fillId="60" borderId="21" xfId="9338" applyFont="1" applyFill="1" applyBorder="1"/>
    <xf numFmtId="0" fontId="67" fillId="60" borderId="23" xfId="9338" applyFont="1" applyFill="1" applyBorder="1"/>
    <xf numFmtId="0" fontId="67" fillId="60" borderId="32" xfId="9338" applyFont="1" applyFill="1" applyBorder="1"/>
    <xf numFmtId="0" fontId="67" fillId="60" borderId="24" xfId="9338" applyFont="1" applyFill="1" applyBorder="1"/>
    <xf numFmtId="165" fontId="178" fillId="0" borderId="0" xfId="1" applyNumberFormat="1" applyFont="1"/>
    <xf numFmtId="165" fontId="11" fillId="0" borderId="0" xfId="15571" applyNumberFormat="1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0" fillId="0" borderId="32" xfId="215" applyFont="1" applyBorder="1" applyAlignment="1">
      <alignment horizontal="center"/>
    </xf>
    <xf numFmtId="1" fontId="10" fillId="96" borderId="0" xfId="115" applyNumberFormat="1" applyFont="1" applyFill="1" applyAlignment="1">
      <alignment horizontal="center"/>
    </xf>
  </cellXfs>
  <cellStyles count="15575">
    <cellStyle name="_x0013_" xfId="5" xr:uid="{00000000-0005-0000-0000-000000000000}"/>
    <cellStyle name=" 1" xfId="561" xr:uid="{00000000-0005-0000-0000-000001000000}"/>
    <cellStyle name="_x0013_ 2" xfId="6" xr:uid="{00000000-0005-0000-0000-000002000000}"/>
    <cellStyle name="14BLIN - Style8" xfId="562" xr:uid="{00000000-0005-0000-0000-000003000000}"/>
    <cellStyle name="14-BT - Style1" xfId="563" xr:uid="{00000000-0005-0000-0000-000004000000}"/>
    <cellStyle name="20% - Accent1 2" xfId="7" xr:uid="{00000000-0005-0000-0000-000005000000}"/>
    <cellStyle name="20% - Accent1 2 10" xfId="564" xr:uid="{00000000-0005-0000-0000-000006000000}"/>
    <cellStyle name="20% - Accent1 2 18" xfId="565" xr:uid="{00000000-0005-0000-0000-000007000000}"/>
    <cellStyle name="20% - Accent1 2 2" xfId="566" xr:uid="{00000000-0005-0000-0000-000008000000}"/>
    <cellStyle name="20% - Accent1 2 2 2" xfId="567" xr:uid="{00000000-0005-0000-0000-000009000000}"/>
    <cellStyle name="20% - Accent1 2 2 2 2" xfId="568" xr:uid="{00000000-0005-0000-0000-00000A000000}"/>
    <cellStyle name="20% - Accent1 2 2 2 2 2" xfId="569" xr:uid="{00000000-0005-0000-0000-00000B000000}"/>
    <cellStyle name="20% - Accent1 2 2 2 2 2 2" xfId="570" xr:uid="{00000000-0005-0000-0000-00000C000000}"/>
    <cellStyle name="20% - Accent1 2 2 2 2 2 2 2" xfId="571" xr:uid="{00000000-0005-0000-0000-00000D000000}"/>
    <cellStyle name="20% - Accent1 2 2 2 2 2 2 2 2" xfId="572" xr:uid="{00000000-0005-0000-0000-00000E000000}"/>
    <cellStyle name="20% - Accent1 2 2 2 2 2 2 3" xfId="573" xr:uid="{00000000-0005-0000-0000-00000F000000}"/>
    <cellStyle name="20% - Accent1 2 2 2 2 2 3" xfId="574" xr:uid="{00000000-0005-0000-0000-000010000000}"/>
    <cellStyle name="20% - Accent1 2 2 2 2 2 3 2" xfId="575" xr:uid="{00000000-0005-0000-0000-000011000000}"/>
    <cellStyle name="20% - Accent1 2 2 2 2 2 3 2 2" xfId="576" xr:uid="{00000000-0005-0000-0000-000012000000}"/>
    <cellStyle name="20% - Accent1 2 2 2 2 2 3 3" xfId="577" xr:uid="{00000000-0005-0000-0000-000013000000}"/>
    <cellStyle name="20% - Accent1 2 2 2 2 2 4" xfId="578" xr:uid="{00000000-0005-0000-0000-000014000000}"/>
    <cellStyle name="20% - Accent1 2 2 2 2 2 4 2" xfId="579" xr:uid="{00000000-0005-0000-0000-000015000000}"/>
    <cellStyle name="20% - Accent1 2 2 2 2 2 5" xfId="580" xr:uid="{00000000-0005-0000-0000-000016000000}"/>
    <cellStyle name="20% - Accent1 2 2 2 2 3" xfId="581" xr:uid="{00000000-0005-0000-0000-000017000000}"/>
    <cellStyle name="20% - Accent1 2 2 2 2 3 2" xfId="582" xr:uid="{00000000-0005-0000-0000-000018000000}"/>
    <cellStyle name="20% - Accent1 2 2 2 2 3 2 2" xfId="583" xr:uid="{00000000-0005-0000-0000-000019000000}"/>
    <cellStyle name="20% - Accent1 2 2 2 2 3 3" xfId="584" xr:uid="{00000000-0005-0000-0000-00001A000000}"/>
    <cellStyle name="20% - Accent1 2 2 2 2 4" xfId="585" xr:uid="{00000000-0005-0000-0000-00001B000000}"/>
    <cellStyle name="20% - Accent1 2 2 2 2 4 2" xfId="586" xr:uid="{00000000-0005-0000-0000-00001C000000}"/>
    <cellStyle name="20% - Accent1 2 2 2 2 4 2 2" xfId="587" xr:uid="{00000000-0005-0000-0000-00001D000000}"/>
    <cellStyle name="20% - Accent1 2 2 2 2 4 3" xfId="588" xr:uid="{00000000-0005-0000-0000-00001E000000}"/>
    <cellStyle name="20% - Accent1 2 2 2 2 5" xfId="589" xr:uid="{00000000-0005-0000-0000-00001F000000}"/>
    <cellStyle name="20% - Accent1 2 2 2 2 5 2" xfId="590" xr:uid="{00000000-0005-0000-0000-000020000000}"/>
    <cellStyle name="20% - Accent1 2 2 2 2 6" xfId="591" xr:uid="{00000000-0005-0000-0000-000021000000}"/>
    <cellStyle name="20% - Accent1 2 2 2 2 6 2" xfId="592" xr:uid="{00000000-0005-0000-0000-000022000000}"/>
    <cellStyle name="20% - Accent1 2 2 2 2 7" xfId="593" xr:uid="{00000000-0005-0000-0000-000023000000}"/>
    <cellStyle name="20% - Accent1 2 2 2 3" xfId="594" xr:uid="{00000000-0005-0000-0000-000024000000}"/>
    <cellStyle name="20% - Accent1 2 2 2 3 2" xfId="595" xr:uid="{00000000-0005-0000-0000-000025000000}"/>
    <cellStyle name="20% - Accent1 2 2 2 3 2 2" xfId="596" xr:uid="{00000000-0005-0000-0000-000026000000}"/>
    <cellStyle name="20% - Accent1 2 2 2 3 2 2 2" xfId="597" xr:uid="{00000000-0005-0000-0000-000027000000}"/>
    <cellStyle name="20% - Accent1 2 2 2 3 2 3" xfId="598" xr:uid="{00000000-0005-0000-0000-000028000000}"/>
    <cellStyle name="20% - Accent1 2 2 2 3 3" xfId="599" xr:uid="{00000000-0005-0000-0000-000029000000}"/>
    <cellStyle name="20% - Accent1 2 2 2 3 3 2" xfId="600" xr:uid="{00000000-0005-0000-0000-00002A000000}"/>
    <cellStyle name="20% - Accent1 2 2 2 3 3 2 2" xfId="601" xr:uid="{00000000-0005-0000-0000-00002B000000}"/>
    <cellStyle name="20% - Accent1 2 2 2 3 3 3" xfId="602" xr:uid="{00000000-0005-0000-0000-00002C000000}"/>
    <cellStyle name="20% - Accent1 2 2 2 3 4" xfId="603" xr:uid="{00000000-0005-0000-0000-00002D000000}"/>
    <cellStyle name="20% - Accent1 2 2 2 3 4 2" xfId="604" xr:uid="{00000000-0005-0000-0000-00002E000000}"/>
    <cellStyle name="20% - Accent1 2 2 2 3 5" xfId="605" xr:uid="{00000000-0005-0000-0000-00002F000000}"/>
    <cellStyle name="20% - Accent1 2 2 2 4" xfId="606" xr:uid="{00000000-0005-0000-0000-000030000000}"/>
    <cellStyle name="20% - Accent1 2 2 2 4 2" xfId="607" xr:uid="{00000000-0005-0000-0000-000031000000}"/>
    <cellStyle name="20% - Accent1 2 2 2 4 2 2" xfId="608" xr:uid="{00000000-0005-0000-0000-000032000000}"/>
    <cellStyle name="20% - Accent1 2 2 2 4 3" xfId="609" xr:uid="{00000000-0005-0000-0000-000033000000}"/>
    <cellStyle name="20% - Accent1 2 2 2 5" xfId="610" xr:uid="{00000000-0005-0000-0000-000034000000}"/>
    <cellStyle name="20% - Accent1 2 2 2 5 2" xfId="611" xr:uid="{00000000-0005-0000-0000-000035000000}"/>
    <cellStyle name="20% - Accent1 2 2 2 5 2 2" xfId="612" xr:uid="{00000000-0005-0000-0000-000036000000}"/>
    <cellStyle name="20% - Accent1 2 2 2 5 3" xfId="613" xr:uid="{00000000-0005-0000-0000-000037000000}"/>
    <cellStyle name="20% - Accent1 2 2 2 6" xfId="614" xr:uid="{00000000-0005-0000-0000-000038000000}"/>
    <cellStyle name="20% - Accent1 2 2 2 6 2" xfId="615" xr:uid="{00000000-0005-0000-0000-000039000000}"/>
    <cellStyle name="20% - Accent1 2 2 2 7" xfId="616" xr:uid="{00000000-0005-0000-0000-00003A000000}"/>
    <cellStyle name="20% - Accent1 2 2 2 7 2" xfId="617" xr:uid="{00000000-0005-0000-0000-00003B000000}"/>
    <cellStyle name="20% - Accent1 2 2 2 8" xfId="618" xr:uid="{00000000-0005-0000-0000-00003C000000}"/>
    <cellStyle name="20% - Accent1 2 2 3" xfId="619" xr:uid="{00000000-0005-0000-0000-00003D000000}"/>
    <cellStyle name="20% - Accent1 2 2 3 2" xfId="620" xr:uid="{00000000-0005-0000-0000-00003E000000}"/>
    <cellStyle name="20% - Accent1 2 2 3 2 2" xfId="621" xr:uid="{00000000-0005-0000-0000-00003F000000}"/>
    <cellStyle name="20% - Accent1 2 2 3 2 2 2" xfId="622" xr:uid="{00000000-0005-0000-0000-000040000000}"/>
    <cellStyle name="20% - Accent1 2 2 3 2 2 2 2" xfId="623" xr:uid="{00000000-0005-0000-0000-000041000000}"/>
    <cellStyle name="20% - Accent1 2 2 3 2 2 3" xfId="624" xr:uid="{00000000-0005-0000-0000-000042000000}"/>
    <cellStyle name="20% - Accent1 2 2 3 2 3" xfId="625" xr:uid="{00000000-0005-0000-0000-000043000000}"/>
    <cellStyle name="20% - Accent1 2 2 3 2 3 2" xfId="626" xr:uid="{00000000-0005-0000-0000-000044000000}"/>
    <cellStyle name="20% - Accent1 2 2 3 2 3 2 2" xfId="627" xr:uid="{00000000-0005-0000-0000-000045000000}"/>
    <cellStyle name="20% - Accent1 2 2 3 2 3 3" xfId="628" xr:uid="{00000000-0005-0000-0000-000046000000}"/>
    <cellStyle name="20% - Accent1 2 2 3 2 4" xfId="629" xr:uid="{00000000-0005-0000-0000-000047000000}"/>
    <cellStyle name="20% - Accent1 2 2 3 2 4 2" xfId="630" xr:uid="{00000000-0005-0000-0000-000048000000}"/>
    <cellStyle name="20% - Accent1 2 2 3 2 5" xfId="631" xr:uid="{00000000-0005-0000-0000-000049000000}"/>
    <cellStyle name="20% - Accent1 2 2 3 2 5 2" xfId="632" xr:uid="{00000000-0005-0000-0000-00004A000000}"/>
    <cellStyle name="20% - Accent1 2 2 3 2 6" xfId="633" xr:uid="{00000000-0005-0000-0000-00004B000000}"/>
    <cellStyle name="20% - Accent1 2 2 3 3" xfId="634" xr:uid="{00000000-0005-0000-0000-00004C000000}"/>
    <cellStyle name="20% - Accent1 2 2 3 3 2" xfId="635" xr:uid="{00000000-0005-0000-0000-00004D000000}"/>
    <cellStyle name="20% - Accent1 2 2 3 3 2 2" xfId="636" xr:uid="{00000000-0005-0000-0000-00004E000000}"/>
    <cellStyle name="20% - Accent1 2 2 3 3 3" xfId="637" xr:uid="{00000000-0005-0000-0000-00004F000000}"/>
    <cellStyle name="20% - Accent1 2 2 3 4" xfId="638" xr:uid="{00000000-0005-0000-0000-000050000000}"/>
    <cellStyle name="20% - Accent1 2 2 3 4 2" xfId="639" xr:uid="{00000000-0005-0000-0000-000051000000}"/>
    <cellStyle name="20% - Accent1 2 2 3 4 2 2" xfId="640" xr:uid="{00000000-0005-0000-0000-000052000000}"/>
    <cellStyle name="20% - Accent1 2 2 3 4 3" xfId="641" xr:uid="{00000000-0005-0000-0000-000053000000}"/>
    <cellStyle name="20% - Accent1 2 2 3 5" xfId="642" xr:uid="{00000000-0005-0000-0000-000054000000}"/>
    <cellStyle name="20% - Accent1 2 2 3 5 2" xfId="643" xr:uid="{00000000-0005-0000-0000-000055000000}"/>
    <cellStyle name="20% - Accent1 2 2 3 6" xfId="644" xr:uid="{00000000-0005-0000-0000-000056000000}"/>
    <cellStyle name="20% - Accent1 2 2 3 6 2" xfId="645" xr:uid="{00000000-0005-0000-0000-000057000000}"/>
    <cellStyle name="20% - Accent1 2 2 3 7" xfId="646" xr:uid="{00000000-0005-0000-0000-000058000000}"/>
    <cellStyle name="20% - Accent1 2 2 4" xfId="647" xr:uid="{00000000-0005-0000-0000-000059000000}"/>
    <cellStyle name="20% - Accent1 2 2 4 2" xfId="648" xr:uid="{00000000-0005-0000-0000-00005A000000}"/>
    <cellStyle name="20% - Accent1 2 2 4 2 2" xfId="649" xr:uid="{00000000-0005-0000-0000-00005B000000}"/>
    <cellStyle name="20% - Accent1 2 2 4 2 2 2" xfId="650" xr:uid="{00000000-0005-0000-0000-00005C000000}"/>
    <cellStyle name="20% - Accent1 2 2 4 2 3" xfId="651" xr:uid="{00000000-0005-0000-0000-00005D000000}"/>
    <cellStyle name="20% - Accent1 2 2 4 2 3 2" xfId="652" xr:uid="{00000000-0005-0000-0000-00005E000000}"/>
    <cellStyle name="20% - Accent1 2 2 4 2 4" xfId="653" xr:uid="{00000000-0005-0000-0000-00005F000000}"/>
    <cellStyle name="20% - Accent1 2 2 4 3" xfId="654" xr:uid="{00000000-0005-0000-0000-000060000000}"/>
    <cellStyle name="20% - Accent1 2 2 4 3 2" xfId="655" xr:uid="{00000000-0005-0000-0000-000061000000}"/>
    <cellStyle name="20% - Accent1 2 2 4 3 2 2" xfId="656" xr:uid="{00000000-0005-0000-0000-000062000000}"/>
    <cellStyle name="20% - Accent1 2 2 4 3 3" xfId="657" xr:uid="{00000000-0005-0000-0000-000063000000}"/>
    <cellStyle name="20% - Accent1 2 2 4 4" xfId="658" xr:uid="{00000000-0005-0000-0000-000064000000}"/>
    <cellStyle name="20% - Accent1 2 2 4 4 2" xfId="659" xr:uid="{00000000-0005-0000-0000-000065000000}"/>
    <cellStyle name="20% - Accent1 2 2 4 5" xfId="660" xr:uid="{00000000-0005-0000-0000-000066000000}"/>
    <cellStyle name="20% - Accent1 2 2 4 5 2" xfId="661" xr:uid="{00000000-0005-0000-0000-000067000000}"/>
    <cellStyle name="20% - Accent1 2 2 4 6" xfId="662" xr:uid="{00000000-0005-0000-0000-000068000000}"/>
    <cellStyle name="20% - Accent1 2 2 5" xfId="663" xr:uid="{00000000-0005-0000-0000-000069000000}"/>
    <cellStyle name="20% - Accent1 2 2 5 2" xfId="664" xr:uid="{00000000-0005-0000-0000-00006A000000}"/>
    <cellStyle name="20% - Accent1 2 2 5 2 2" xfId="665" xr:uid="{00000000-0005-0000-0000-00006B000000}"/>
    <cellStyle name="20% - Accent1 2 2 5 3" xfId="666" xr:uid="{00000000-0005-0000-0000-00006C000000}"/>
    <cellStyle name="20% - Accent1 2 2 5 3 2" xfId="667" xr:uid="{00000000-0005-0000-0000-00006D000000}"/>
    <cellStyle name="20% - Accent1 2 2 5 4" xfId="668" xr:uid="{00000000-0005-0000-0000-00006E000000}"/>
    <cellStyle name="20% - Accent1 2 2 6" xfId="669" xr:uid="{00000000-0005-0000-0000-00006F000000}"/>
    <cellStyle name="20% - Accent1 2 2 6 2" xfId="670" xr:uid="{00000000-0005-0000-0000-000070000000}"/>
    <cellStyle name="20% - Accent1 2 2 6 2 2" xfId="671" xr:uid="{00000000-0005-0000-0000-000071000000}"/>
    <cellStyle name="20% - Accent1 2 2 6 3" xfId="672" xr:uid="{00000000-0005-0000-0000-000072000000}"/>
    <cellStyle name="20% - Accent1 2 2 7" xfId="673" xr:uid="{00000000-0005-0000-0000-000073000000}"/>
    <cellStyle name="20% - Accent1 2 2 7 2" xfId="674" xr:uid="{00000000-0005-0000-0000-000074000000}"/>
    <cellStyle name="20% - Accent1 2 2 8" xfId="675" xr:uid="{00000000-0005-0000-0000-000075000000}"/>
    <cellStyle name="20% - Accent1 2 2 8 2" xfId="676" xr:uid="{00000000-0005-0000-0000-000076000000}"/>
    <cellStyle name="20% - Accent1 2 2 9" xfId="677" xr:uid="{00000000-0005-0000-0000-000077000000}"/>
    <cellStyle name="20% - Accent1 2 3" xfId="678" xr:uid="{00000000-0005-0000-0000-000078000000}"/>
    <cellStyle name="20% - Accent1 2 3 2" xfId="679" xr:uid="{00000000-0005-0000-0000-000079000000}"/>
    <cellStyle name="20% - Accent1 2 3 2 2" xfId="680" xr:uid="{00000000-0005-0000-0000-00007A000000}"/>
    <cellStyle name="20% - Accent1 2 3 2 2 2" xfId="681" xr:uid="{00000000-0005-0000-0000-00007B000000}"/>
    <cellStyle name="20% - Accent1 2 3 2 2 2 2" xfId="682" xr:uid="{00000000-0005-0000-0000-00007C000000}"/>
    <cellStyle name="20% - Accent1 2 3 2 2 2 2 2" xfId="683" xr:uid="{00000000-0005-0000-0000-00007D000000}"/>
    <cellStyle name="20% - Accent1 2 3 2 2 2 3" xfId="684" xr:uid="{00000000-0005-0000-0000-00007E000000}"/>
    <cellStyle name="20% - Accent1 2 3 2 2 3" xfId="685" xr:uid="{00000000-0005-0000-0000-00007F000000}"/>
    <cellStyle name="20% - Accent1 2 3 2 2 3 2" xfId="686" xr:uid="{00000000-0005-0000-0000-000080000000}"/>
    <cellStyle name="20% - Accent1 2 3 2 2 3 2 2" xfId="687" xr:uid="{00000000-0005-0000-0000-000081000000}"/>
    <cellStyle name="20% - Accent1 2 3 2 2 3 3" xfId="688" xr:uid="{00000000-0005-0000-0000-000082000000}"/>
    <cellStyle name="20% - Accent1 2 3 2 2 4" xfId="689" xr:uid="{00000000-0005-0000-0000-000083000000}"/>
    <cellStyle name="20% - Accent1 2 3 2 2 4 2" xfId="690" xr:uid="{00000000-0005-0000-0000-000084000000}"/>
    <cellStyle name="20% - Accent1 2 3 2 2 5" xfId="691" xr:uid="{00000000-0005-0000-0000-000085000000}"/>
    <cellStyle name="20% - Accent1 2 3 2 3" xfId="692" xr:uid="{00000000-0005-0000-0000-000086000000}"/>
    <cellStyle name="20% - Accent1 2 3 2 3 2" xfId="693" xr:uid="{00000000-0005-0000-0000-000087000000}"/>
    <cellStyle name="20% - Accent1 2 3 2 3 2 2" xfId="694" xr:uid="{00000000-0005-0000-0000-000088000000}"/>
    <cellStyle name="20% - Accent1 2 3 2 3 3" xfId="695" xr:uid="{00000000-0005-0000-0000-000089000000}"/>
    <cellStyle name="20% - Accent1 2 3 2 4" xfId="696" xr:uid="{00000000-0005-0000-0000-00008A000000}"/>
    <cellStyle name="20% - Accent1 2 3 2 4 2" xfId="697" xr:uid="{00000000-0005-0000-0000-00008B000000}"/>
    <cellStyle name="20% - Accent1 2 3 2 4 2 2" xfId="698" xr:uid="{00000000-0005-0000-0000-00008C000000}"/>
    <cellStyle name="20% - Accent1 2 3 2 4 3" xfId="699" xr:uid="{00000000-0005-0000-0000-00008D000000}"/>
    <cellStyle name="20% - Accent1 2 3 2 5" xfId="700" xr:uid="{00000000-0005-0000-0000-00008E000000}"/>
    <cellStyle name="20% - Accent1 2 3 2 5 2" xfId="701" xr:uid="{00000000-0005-0000-0000-00008F000000}"/>
    <cellStyle name="20% - Accent1 2 3 2 6" xfId="702" xr:uid="{00000000-0005-0000-0000-000090000000}"/>
    <cellStyle name="20% - Accent1 2 3 2 6 2" xfId="703" xr:uid="{00000000-0005-0000-0000-000091000000}"/>
    <cellStyle name="20% - Accent1 2 3 2 7" xfId="704" xr:uid="{00000000-0005-0000-0000-000092000000}"/>
    <cellStyle name="20% - Accent1 2 3 3" xfId="705" xr:uid="{00000000-0005-0000-0000-000093000000}"/>
    <cellStyle name="20% - Accent1 2 3 3 2" xfId="706" xr:uid="{00000000-0005-0000-0000-000094000000}"/>
    <cellStyle name="20% - Accent1 2 3 3 2 2" xfId="707" xr:uid="{00000000-0005-0000-0000-000095000000}"/>
    <cellStyle name="20% - Accent1 2 3 3 2 2 2" xfId="708" xr:uid="{00000000-0005-0000-0000-000096000000}"/>
    <cellStyle name="20% - Accent1 2 3 3 2 3" xfId="709" xr:uid="{00000000-0005-0000-0000-000097000000}"/>
    <cellStyle name="20% - Accent1 2 3 3 3" xfId="710" xr:uid="{00000000-0005-0000-0000-000098000000}"/>
    <cellStyle name="20% - Accent1 2 3 3 3 2" xfId="711" xr:uid="{00000000-0005-0000-0000-000099000000}"/>
    <cellStyle name="20% - Accent1 2 3 3 3 2 2" xfId="712" xr:uid="{00000000-0005-0000-0000-00009A000000}"/>
    <cellStyle name="20% - Accent1 2 3 3 3 3" xfId="713" xr:uid="{00000000-0005-0000-0000-00009B000000}"/>
    <cellStyle name="20% - Accent1 2 3 3 4" xfId="714" xr:uid="{00000000-0005-0000-0000-00009C000000}"/>
    <cellStyle name="20% - Accent1 2 3 3 4 2" xfId="715" xr:uid="{00000000-0005-0000-0000-00009D000000}"/>
    <cellStyle name="20% - Accent1 2 3 3 5" xfId="716" xr:uid="{00000000-0005-0000-0000-00009E000000}"/>
    <cellStyle name="20% - Accent1 2 3 4" xfId="717" xr:uid="{00000000-0005-0000-0000-00009F000000}"/>
    <cellStyle name="20% - Accent1 2 3 4 2" xfId="718" xr:uid="{00000000-0005-0000-0000-0000A0000000}"/>
    <cellStyle name="20% - Accent1 2 3 4 2 2" xfId="719" xr:uid="{00000000-0005-0000-0000-0000A1000000}"/>
    <cellStyle name="20% - Accent1 2 3 4 3" xfId="720" xr:uid="{00000000-0005-0000-0000-0000A2000000}"/>
    <cellStyle name="20% - Accent1 2 3 5" xfId="721" xr:uid="{00000000-0005-0000-0000-0000A3000000}"/>
    <cellStyle name="20% - Accent1 2 3 5 2" xfId="722" xr:uid="{00000000-0005-0000-0000-0000A4000000}"/>
    <cellStyle name="20% - Accent1 2 3 5 2 2" xfId="723" xr:uid="{00000000-0005-0000-0000-0000A5000000}"/>
    <cellStyle name="20% - Accent1 2 3 5 3" xfId="724" xr:uid="{00000000-0005-0000-0000-0000A6000000}"/>
    <cellStyle name="20% - Accent1 2 3 6" xfId="725" xr:uid="{00000000-0005-0000-0000-0000A7000000}"/>
    <cellStyle name="20% - Accent1 2 3 6 2" xfId="726" xr:uid="{00000000-0005-0000-0000-0000A8000000}"/>
    <cellStyle name="20% - Accent1 2 3 7" xfId="727" xr:uid="{00000000-0005-0000-0000-0000A9000000}"/>
    <cellStyle name="20% - Accent1 2 3 7 2" xfId="728" xr:uid="{00000000-0005-0000-0000-0000AA000000}"/>
    <cellStyle name="20% - Accent1 2 3 8" xfId="729" xr:uid="{00000000-0005-0000-0000-0000AB000000}"/>
    <cellStyle name="20% - Accent1 2 4" xfId="730" xr:uid="{00000000-0005-0000-0000-0000AC000000}"/>
    <cellStyle name="20% - Accent1 2 4 2" xfId="731" xr:uid="{00000000-0005-0000-0000-0000AD000000}"/>
    <cellStyle name="20% - Accent1 2 4 2 2" xfId="732" xr:uid="{00000000-0005-0000-0000-0000AE000000}"/>
    <cellStyle name="20% - Accent1 2 4 2 2 2" xfId="733" xr:uid="{00000000-0005-0000-0000-0000AF000000}"/>
    <cellStyle name="20% - Accent1 2 4 2 2 2 2" xfId="734" xr:uid="{00000000-0005-0000-0000-0000B0000000}"/>
    <cellStyle name="20% - Accent1 2 4 2 2 3" xfId="735" xr:uid="{00000000-0005-0000-0000-0000B1000000}"/>
    <cellStyle name="20% - Accent1 2 4 2 3" xfId="736" xr:uid="{00000000-0005-0000-0000-0000B2000000}"/>
    <cellStyle name="20% - Accent1 2 4 2 3 2" xfId="737" xr:uid="{00000000-0005-0000-0000-0000B3000000}"/>
    <cellStyle name="20% - Accent1 2 4 2 3 2 2" xfId="738" xr:uid="{00000000-0005-0000-0000-0000B4000000}"/>
    <cellStyle name="20% - Accent1 2 4 2 3 3" xfId="739" xr:uid="{00000000-0005-0000-0000-0000B5000000}"/>
    <cellStyle name="20% - Accent1 2 4 2 4" xfId="740" xr:uid="{00000000-0005-0000-0000-0000B6000000}"/>
    <cellStyle name="20% - Accent1 2 4 2 4 2" xfId="741" xr:uid="{00000000-0005-0000-0000-0000B7000000}"/>
    <cellStyle name="20% - Accent1 2 4 2 5" xfId="742" xr:uid="{00000000-0005-0000-0000-0000B8000000}"/>
    <cellStyle name="20% - Accent1 2 4 2 5 2" xfId="743" xr:uid="{00000000-0005-0000-0000-0000B9000000}"/>
    <cellStyle name="20% - Accent1 2 4 2 6" xfId="744" xr:uid="{00000000-0005-0000-0000-0000BA000000}"/>
    <cellStyle name="20% - Accent1 2 4 3" xfId="745" xr:uid="{00000000-0005-0000-0000-0000BB000000}"/>
    <cellStyle name="20% - Accent1 2 4 3 2" xfId="746" xr:uid="{00000000-0005-0000-0000-0000BC000000}"/>
    <cellStyle name="20% - Accent1 2 4 3 2 2" xfId="747" xr:uid="{00000000-0005-0000-0000-0000BD000000}"/>
    <cellStyle name="20% - Accent1 2 4 3 3" xfId="748" xr:uid="{00000000-0005-0000-0000-0000BE000000}"/>
    <cellStyle name="20% - Accent1 2 4 4" xfId="749" xr:uid="{00000000-0005-0000-0000-0000BF000000}"/>
    <cellStyle name="20% - Accent1 2 4 4 2" xfId="750" xr:uid="{00000000-0005-0000-0000-0000C0000000}"/>
    <cellStyle name="20% - Accent1 2 4 4 2 2" xfId="751" xr:uid="{00000000-0005-0000-0000-0000C1000000}"/>
    <cellStyle name="20% - Accent1 2 4 4 3" xfId="752" xr:uid="{00000000-0005-0000-0000-0000C2000000}"/>
    <cellStyle name="20% - Accent1 2 4 5" xfId="753" xr:uid="{00000000-0005-0000-0000-0000C3000000}"/>
    <cellStyle name="20% - Accent1 2 4 5 2" xfId="754" xr:uid="{00000000-0005-0000-0000-0000C4000000}"/>
    <cellStyle name="20% - Accent1 2 4 6" xfId="755" xr:uid="{00000000-0005-0000-0000-0000C5000000}"/>
    <cellStyle name="20% - Accent1 2 4 6 2" xfId="756" xr:uid="{00000000-0005-0000-0000-0000C6000000}"/>
    <cellStyle name="20% - Accent1 2 4 7" xfId="757" xr:uid="{00000000-0005-0000-0000-0000C7000000}"/>
    <cellStyle name="20% - Accent1 2 5" xfId="758" xr:uid="{00000000-0005-0000-0000-0000C8000000}"/>
    <cellStyle name="20% - Accent1 2 5 2" xfId="759" xr:uid="{00000000-0005-0000-0000-0000C9000000}"/>
    <cellStyle name="20% - Accent1 2 5 2 2" xfId="760" xr:uid="{00000000-0005-0000-0000-0000CA000000}"/>
    <cellStyle name="20% - Accent1 2 5 2 2 2" xfId="761" xr:uid="{00000000-0005-0000-0000-0000CB000000}"/>
    <cellStyle name="20% - Accent1 2 5 2 3" xfId="762" xr:uid="{00000000-0005-0000-0000-0000CC000000}"/>
    <cellStyle name="20% - Accent1 2 5 2 3 2" xfId="763" xr:uid="{00000000-0005-0000-0000-0000CD000000}"/>
    <cellStyle name="20% - Accent1 2 5 2 4" xfId="764" xr:uid="{00000000-0005-0000-0000-0000CE000000}"/>
    <cellStyle name="20% - Accent1 2 5 3" xfId="765" xr:uid="{00000000-0005-0000-0000-0000CF000000}"/>
    <cellStyle name="20% - Accent1 2 5 3 2" xfId="766" xr:uid="{00000000-0005-0000-0000-0000D0000000}"/>
    <cellStyle name="20% - Accent1 2 5 3 2 2" xfId="767" xr:uid="{00000000-0005-0000-0000-0000D1000000}"/>
    <cellStyle name="20% - Accent1 2 5 3 3" xfId="768" xr:uid="{00000000-0005-0000-0000-0000D2000000}"/>
    <cellStyle name="20% - Accent1 2 5 4" xfId="769" xr:uid="{00000000-0005-0000-0000-0000D3000000}"/>
    <cellStyle name="20% - Accent1 2 5 4 2" xfId="770" xr:uid="{00000000-0005-0000-0000-0000D4000000}"/>
    <cellStyle name="20% - Accent1 2 5 5" xfId="771" xr:uid="{00000000-0005-0000-0000-0000D5000000}"/>
    <cellStyle name="20% - Accent1 2 5 5 2" xfId="772" xr:uid="{00000000-0005-0000-0000-0000D6000000}"/>
    <cellStyle name="20% - Accent1 2 5 6" xfId="773" xr:uid="{00000000-0005-0000-0000-0000D7000000}"/>
    <cellStyle name="20% - Accent1 2 6" xfId="774" xr:uid="{00000000-0005-0000-0000-0000D8000000}"/>
    <cellStyle name="20% - Accent1 2 6 2" xfId="775" xr:uid="{00000000-0005-0000-0000-0000D9000000}"/>
    <cellStyle name="20% - Accent1 2 6 2 2" xfId="776" xr:uid="{00000000-0005-0000-0000-0000DA000000}"/>
    <cellStyle name="20% - Accent1 2 6 3" xfId="777" xr:uid="{00000000-0005-0000-0000-0000DB000000}"/>
    <cellStyle name="20% - Accent1 2 6 3 2" xfId="778" xr:uid="{00000000-0005-0000-0000-0000DC000000}"/>
    <cellStyle name="20% - Accent1 2 6 4" xfId="779" xr:uid="{00000000-0005-0000-0000-0000DD000000}"/>
    <cellStyle name="20% - Accent1 2 7" xfId="780" xr:uid="{00000000-0005-0000-0000-0000DE000000}"/>
    <cellStyle name="20% - Accent1 2 7 2" xfId="781" xr:uid="{00000000-0005-0000-0000-0000DF000000}"/>
    <cellStyle name="20% - Accent1 2 7 2 2" xfId="782" xr:uid="{00000000-0005-0000-0000-0000E0000000}"/>
    <cellStyle name="20% - Accent1 2 7 3" xfId="783" xr:uid="{00000000-0005-0000-0000-0000E1000000}"/>
    <cellStyle name="20% - Accent1 2 8" xfId="784" xr:uid="{00000000-0005-0000-0000-0000E2000000}"/>
    <cellStyle name="20% - Accent1 2 8 2" xfId="785" xr:uid="{00000000-0005-0000-0000-0000E3000000}"/>
    <cellStyle name="20% - Accent1 2 9" xfId="786" xr:uid="{00000000-0005-0000-0000-0000E4000000}"/>
    <cellStyle name="20% - Accent1 2 9 2" xfId="787" xr:uid="{00000000-0005-0000-0000-0000E5000000}"/>
    <cellStyle name="20% - Accent1 2_Deferred Income Taxes" xfId="788" xr:uid="{00000000-0005-0000-0000-0000E6000000}"/>
    <cellStyle name="20% - Accent1 3" xfId="217" xr:uid="{00000000-0005-0000-0000-0000E7000000}"/>
    <cellStyle name="20% - Accent1 3 2" xfId="789" xr:uid="{00000000-0005-0000-0000-0000E8000000}"/>
    <cellStyle name="20% - Accent1 4" xfId="218" xr:uid="{00000000-0005-0000-0000-0000E9000000}"/>
    <cellStyle name="20% - Accent1 4 2" xfId="790" xr:uid="{00000000-0005-0000-0000-0000EA000000}"/>
    <cellStyle name="20% - Accent1 5" xfId="219" xr:uid="{00000000-0005-0000-0000-0000EB000000}"/>
    <cellStyle name="20% - Accent1 5 10" xfId="791" xr:uid="{00000000-0005-0000-0000-0000EC000000}"/>
    <cellStyle name="20% - Accent1 5 2" xfId="792" xr:uid="{00000000-0005-0000-0000-0000ED000000}"/>
    <cellStyle name="20% - Accent1 5 2 2" xfId="793" xr:uid="{00000000-0005-0000-0000-0000EE000000}"/>
    <cellStyle name="20% - Accent1 5 2 2 2" xfId="794" xr:uid="{00000000-0005-0000-0000-0000EF000000}"/>
    <cellStyle name="20% - Accent1 5 2 2 2 2" xfId="795" xr:uid="{00000000-0005-0000-0000-0000F0000000}"/>
    <cellStyle name="20% - Accent1 5 2 2 2 2 2" xfId="796" xr:uid="{00000000-0005-0000-0000-0000F1000000}"/>
    <cellStyle name="20% - Accent1 5 2 2 2 2 2 2" xfId="797" xr:uid="{00000000-0005-0000-0000-0000F2000000}"/>
    <cellStyle name="20% - Accent1 5 2 2 2 2 2 2 2" xfId="798" xr:uid="{00000000-0005-0000-0000-0000F3000000}"/>
    <cellStyle name="20% - Accent1 5 2 2 2 2 2 3" xfId="799" xr:uid="{00000000-0005-0000-0000-0000F4000000}"/>
    <cellStyle name="20% - Accent1 5 2 2 2 2 3" xfId="800" xr:uid="{00000000-0005-0000-0000-0000F5000000}"/>
    <cellStyle name="20% - Accent1 5 2 2 2 2 3 2" xfId="801" xr:uid="{00000000-0005-0000-0000-0000F6000000}"/>
    <cellStyle name="20% - Accent1 5 2 2 2 2 3 2 2" xfId="802" xr:uid="{00000000-0005-0000-0000-0000F7000000}"/>
    <cellStyle name="20% - Accent1 5 2 2 2 2 3 3" xfId="803" xr:uid="{00000000-0005-0000-0000-0000F8000000}"/>
    <cellStyle name="20% - Accent1 5 2 2 2 2 4" xfId="804" xr:uid="{00000000-0005-0000-0000-0000F9000000}"/>
    <cellStyle name="20% - Accent1 5 2 2 2 2 4 2" xfId="805" xr:uid="{00000000-0005-0000-0000-0000FA000000}"/>
    <cellStyle name="20% - Accent1 5 2 2 2 2 5" xfId="806" xr:uid="{00000000-0005-0000-0000-0000FB000000}"/>
    <cellStyle name="20% - Accent1 5 2 2 2 3" xfId="807" xr:uid="{00000000-0005-0000-0000-0000FC000000}"/>
    <cellStyle name="20% - Accent1 5 2 2 2 3 2" xfId="808" xr:uid="{00000000-0005-0000-0000-0000FD000000}"/>
    <cellStyle name="20% - Accent1 5 2 2 2 3 2 2" xfId="809" xr:uid="{00000000-0005-0000-0000-0000FE000000}"/>
    <cellStyle name="20% - Accent1 5 2 2 2 3 3" xfId="810" xr:uid="{00000000-0005-0000-0000-0000FF000000}"/>
    <cellStyle name="20% - Accent1 5 2 2 2 4" xfId="811" xr:uid="{00000000-0005-0000-0000-000000010000}"/>
    <cellStyle name="20% - Accent1 5 2 2 2 4 2" xfId="812" xr:uid="{00000000-0005-0000-0000-000001010000}"/>
    <cellStyle name="20% - Accent1 5 2 2 2 4 2 2" xfId="813" xr:uid="{00000000-0005-0000-0000-000002010000}"/>
    <cellStyle name="20% - Accent1 5 2 2 2 4 3" xfId="814" xr:uid="{00000000-0005-0000-0000-000003010000}"/>
    <cellStyle name="20% - Accent1 5 2 2 2 5" xfId="815" xr:uid="{00000000-0005-0000-0000-000004010000}"/>
    <cellStyle name="20% - Accent1 5 2 2 2 5 2" xfId="816" xr:uid="{00000000-0005-0000-0000-000005010000}"/>
    <cellStyle name="20% - Accent1 5 2 2 2 6" xfId="817" xr:uid="{00000000-0005-0000-0000-000006010000}"/>
    <cellStyle name="20% - Accent1 5 2 2 2 6 2" xfId="818" xr:uid="{00000000-0005-0000-0000-000007010000}"/>
    <cellStyle name="20% - Accent1 5 2 2 2 7" xfId="819" xr:uid="{00000000-0005-0000-0000-000008010000}"/>
    <cellStyle name="20% - Accent1 5 2 2 3" xfId="820" xr:uid="{00000000-0005-0000-0000-000009010000}"/>
    <cellStyle name="20% - Accent1 5 2 2 3 2" xfId="821" xr:uid="{00000000-0005-0000-0000-00000A010000}"/>
    <cellStyle name="20% - Accent1 5 2 2 3 2 2" xfId="822" xr:uid="{00000000-0005-0000-0000-00000B010000}"/>
    <cellStyle name="20% - Accent1 5 2 2 3 2 2 2" xfId="823" xr:uid="{00000000-0005-0000-0000-00000C010000}"/>
    <cellStyle name="20% - Accent1 5 2 2 3 2 3" xfId="824" xr:uid="{00000000-0005-0000-0000-00000D010000}"/>
    <cellStyle name="20% - Accent1 5 2 2 3 3" xfId="825" xr:uid="{00000000-0005-0000-0000-00000E010000}"/>
    <cellStyle name="20% - Accent1 5 2 2 3 3 2" xfId="826" xr:uid="{00000000-0005-0000-0000-00000F010000}"/>
    <cellStyle name="20% - Accent1 5 2 2 3 3 2 2" xfId="827" xr:uid="{00000000-0005-0000-0000-000010010000}"/>
    <cellStyle name="20% - Accent1 5 2 2 3 3 3" xfId="828" xr:uid="{00000000-0005-0000-0000-000011010000}"/>
    <cellStyle name="20% - Accent1 5 2 2 3 4" xfId="829" xr:uid="{00000000-0005-0000-0000-000012010000}"/>
    <cellStyle name="20% - Accent1 5 2 2 3 4 2" xfId="830" xr:uid="{00000000-0005-0000-0000-000013010000}"/>
    <cellStyle name="20% - Accent1 5 2 2 3 5" xfId="831" xr:uid="{00000000-0005-0000-0000-000014010000}"/>
    <cellStyle name="20% - Accent1 5 2 2 4" xfId="832" xr:uid="{00000000-0005-0000-0000-000015010000}"/>
    <cellStyle name="20% - Accent1 5 2 2 4 2" xfId="833" xr:uid="{00000000-0005-0000-0000-000016010000}"/>
    <cellStyle name="20% - Accent1 5 2 2 4 2 2" xfId="834" xr:uid="{00000000-0005-0000-0000-000017010000}"/>
    <cellStyle name="20% - Accent1 5 2 2 4 3" xfId="835" xr:uid="{00000000-0005-0000-0000-000018010000}"/>
    <cellStyle name="20% - Accent1 5 2 2 5" xfId="836" xr:uid="{00000000-0005-0000-0000-000019010000}"/>
    <cellStyle name="20% - Accent1 5 2 2 5 2" xfId="837" xr:uid="{00000000-0005-0000-0000-00001A010000}"/>
    <cellStyle name="20% - Accent1 5 2 2 5 2 2" xfId="838" xr:uid="{00000000-0005-0000-0000-00001B010000}"/>
    <cellStyle name="20% - Accent1 5 2 2 5 3" xfId="839" xr:uid="{00000000-0005-0000-0000-00001C010000}"/>
    <cellStyle name="20% - Accent1 5 2 2 6" xfId="840" xr:uid="{00000000-0005-0000-0000-00001D010000}"/>
    <cellStyle name="20% - Accent1 5 2 2 6 2" xfId="841" xr:uid="{00000000-0005-0000-0000-00001E010000}"/>
    <cellStyle name="20% - Accent1 5 2 2 7" xfId="842" xr:uid="{00000000-0005-0000-0000-00001F010000}"/>
    <cellStyle name="20% - Accent1 5 2 2 7 2" xfId="843" xr:uid="{00000000-0005-0000-0000-000020010000}"/>
    <cellStyle name="20% - Accent1 5 2 2 8" xfId="844" xr:uid="{00000000-0005-0000-0000-000021010000}"/>
    <cellStyle name="20% - Accent1 5 2 3" xfId="845" xr:uid="{00000000-0005-0000-0000-000022010000}"/>
    <cellStyle name="20% - Accent1 5 2 3 2" xfId="846" xr:uid="{00000000-0005-0000-0000-000023010000}"/>
    <cellStyle name="20% - Accent1 5 2 3 2 2" xfId="847" xr:uid="{00000000-0005-0000-0000-000024010000}"/>
    <cellStyle name="20% - Accent1 5 2 3 2 2 2" xfId="848" xr:uid="{00000000-0005-0000-0000-000025010000}"/>
    <cellStyle name="20% - Accent1 5 2 3 2 2 2 2" xfId="849" xr:uid="{00000000-0005-0000-0000-000026010000}"/>
    <cellStyle name="20% - Accent1 5 2 3 2 2 3" xfId="850" xr:uid="{00000000-0005-0000-0000-000027010000}"/>
    <cellStyle name="20% - Accent1 5 2 3 2 3" xfId="851" xr:uid="{00000000-0005-0000-0000-000028010000}"/>
    <cellStyle name="20% - Accent1 5 2 3 2 3 2" xfId="852" xr:uid="{00000000-0005-0000-0000-000029010000}"/>
    <cellStyle name="20% - Accent1 5 2 3 2 3 2 2" xfId="853" xr:uid="{00000000-0005-0000-0000-00002A010000}"/>
    <cellStyle name="20% - Accent1 5 2 3 2 3 3" xfId="854" xr:uid="{00000000-0005-0000-0000-00002B010000}"/>
    <cellStyle name="20% - Accent1 5 2 3 2 4" xfId="855" xr:uid="{00000000-0005-0000-0000-00002C010000}"/>
    <cellStyle name="20% - Accent1 5 2 3 2 4 2" xfId="856" xr:uid="{00000000-0005-0000-0000-00002D010000}"/>
    <cellStyle name="20% - Accent1 5 2 3 2 5" xfId="857" xr:uid="{00000000-0005-0000-0000-00002E010000}"/>
    <cellStyle name="20% - Accent1 5 2 3 2 5 2" xfId="858" xr:uid="{00000000-0005-0000-0000-00002F010000}"/>
    <cellStyle name="20% - Accent1 5 2 3 2 6" xfId="859" xr:uid="{00000000-0005-0000-0000-000030010000}"/>
    <cellStyle name="20% - Accent1 5 2 3 3" xfId="860" xr:uid="{00000000-0005-0000-0000-000031010000}"/>
    <cellStyle name="20% - Accent1 5 2 3 3 2" xfId="861" xr:uid="{00000000-0005-0000-0000-000032010000}"/>
    <cellStyle name="20% - Accent1 5 2 3 3 2 2" xfId="862" xr:uid="{00000000-0005-0000-0000-000033010000}"/>
    <cellStyle name="20% - Accent1 5 2 3 3 3" xfId="863" xr:uid="{00000000-0005-0000-0000-000034010000}"/>
    <cellStyle name="20% - Accent1 5 2 3 4" xfId="864" xr:uid="{00000000-0005-0000-0000-000035010000}"/>
    <cellStyle name="20% - Accent1 5 2 3 4 2" xfId="865" xr:uid="{00000000-0005-0000-0000-000036010000}"/>
    <cellStyle name="20% - Accent1 5 2 3 4 2 2" xfId="866" xr:uid="{00000000-0005-0000-0000-000037010000}"/>
    <cellStyle name="20% - Accent1 5 2 3 4 3" xfId="867" xr:uid="{00000000-0005-0000-0000-000038010000}"/>
    <cellStyle name="20% - Accent1 5 2 3 5" xfId="868" xr:uid="{00000000-0005-0000-0000-000039010000}"/>
    <cellStyle name="20% - Accent1 5 2 3 5 2" xfId="869" xr:uid="{00000000-0005-0000-0000-00003A010000}"/>
    <cellStyle name="20% - Accent1 5 2 3 6" xfId="870" xr:uid="{00000000-0005-0000-0000-00003B010000}"/>
    <cellStyle name="20% - Accent1 5 2 3 6 2" xfId="871" xr:uid="{00000000-0005-0000-0000-00003C010000}"/>
    <cellStyle name="20% - Accent1 5 2 3 7" xfId="872" xr:uid="{00000000-0005-0000-0000-00003D010000}"/>
    <cellStyle name="20% - Accent1 5 2 4" xfId="873" xr:uid="{00000000-0005-0000-0000-00003E010000}"/>
    <cellStyle name="20% - Accent1 5 2 4 2" xfId="874" xr:uid="{00000000-0005-0000-0000-00003F010000}"/>
    <cellStyle name="20% - Accent1 5 2 4 2 2" xfId="875" xr:uid="{00000000-0005-0000-0000-000040010000}"/>
    <cellStyle name="20% - Accent1 5 2 4 2 2 2" xfId="876" xr:uid="{00000000-0005-0000-0000-000041010000}"/>
    <cellStyle name="20% - Accent1 5 2 4 2 3" xfId="877" xr:uid="{00000000-0005-0000-0000-000042010000}"/>
    <cellStyle name="20% - Accent1 5 2 4 2 3 2" xfId="878" xr:uid="{00000000-0005-0000-0000-000043010000}"/>
    <cellStyle name="20% - Accent1 5 2 4 2 4" xfId="879" xr:uid="{00000000-0005-0000-0000-000044010000}"/>
    <cellStyle name="20% - Accent1 5 2 4 3" xfId="880" xr:uid="{00000000-0005-0000-0000-000045010000}"/>
    <cellStyle name="20% - Accent1 5 2 4 3 2" xfId="881" xr:uid="{00000000-0005-0000-0000-000046010000}"/>
    <cellStyle name="20% - Accent1 5 2 4 3 2 2" xfId="882" xr:uid="{00000000-0005-0000-0000-000047010000}"/>
    <cellStyle name="20% - Accent1 5 2 4 3 3" xfId="883" xr:uid="{00000000-0005-0000-0000-000048010000}"/>
    <cellStyle name="20% - Accent1 5 2 4 4" xfId="884" xr:uid="{00000000-0005-0000-0000-000049010000}"/>
    <cellStyle name="20% - Accent1 5 2 4 4 2" xfId="885" xr:uid="{00000000-0005-0000-0000-00004A010000}"/>
    <cellStyle name="20% - Accent1 5 2 4 5" xfId="886" xr:uid="{00000000-0005-0000-0000-00004B010000}"/>
    <cellStyle name="20% - Accent1 5 2 4 5 2" xfId="887" xr:uid="{00000000-0005-0000-0000-00004C010000}"/>
    <cellStyle name="20% - Accent1 5 2 4 6" xfId="888" xr:uid="{00000000-0005-0000-0000-00004D010000}"/>
    <cellStyle name="20% - Accent1 5 2 5" xfId="889" xr:uid="{00000000-0005-0000-0000-00004E010000}"/>
    <cellStyle name="20% - Accent1 5 2 5 2" xfId="890" xr:uid="{00000000-0005-0000-0000-00004F010000}"/>
    <cellStyle name="20% - Accent1 5 2 5 2 2" xfId="891" xr:uid="{00000000-0005-0000-0000-000050010000}"/>
    <cellStyle name="20% - Accent1 5 2 5 3" xfId="892" xr:uid="{00000000-0005-0000-0000-000051010000}"/>
    <cellStyle name="20% - Accent1 5 2 5 3 2" xfId="893" xr:uid="{00000000-0005-0000-0000-000052010000}"/>
    <cellStyle name="20% - Accent1 5 2 5 4" xfId="894" xr:uid="{00000000-0005-0000-0000-000053010000}"/>
    <cellStyle name="20% - Accent1 5 2 6" xfId="895" xr:uid="{00000000-0005-0000-0000-000054010000}"/>
    <cellStyle name="20% - Accent1 5 2 6 2" xfId="896" xr:uid="{00000000-0005-0000-0000-000055010000}"/>
    <cellStyle name="20% - Accent1 5 2 6 2 2" xfId="897" xr:uid="{00000000-0005-0000-0000-000056010000}"/>
    <cellStyle name="20% - Accent1 5 2 6 3" xfId="898" xr:uid="{00000000-0005-0000-0000-000057010000}"/>
    <cellStyle name="20% - Accent1 5 2 7" xfId="899" xr:uid="{00000000-0005-0000-0000-000058010000}"/>
    <cellStyle name="20% - Accent1 5 2 7 2" xfId="900" xr:uid="{00000000-0005-0000-0000-000059010000}"/>
    <cellStyle name="20% - Accent1 5 2 8" xfId="901" xr:uid="{00000000-0005-0000-0000-00005A010000}"/>
    <cellStyle name="20% - Accent1 5 2 8 2" xfId="902" xr:uid="{00000000-0005-0000-0000-00005B010000}"/>
    <cellStyle name="20% - Accent1 5 2 9" xfId="903" xr:uid="{00000000-0005-0000-0000-00005C010000}"/>
    <cellStyle name="20% - Accent1 5 3" xfId="904" xr:uid="{00000000-0005-0000-0000-00005D010000}"/>
    <cellStyle name="20% - Accent1 5 3 2" xfId="905" xr:uid="{00000000-0005-0000-0000-00005E010000}"/>
    <cellStyle name="20% - Accent1 5 3 2 2" xfId="906" xr:uid="{00000000-0005-0000-0000-00005F010000}"/>
    <cellStyle name="20% - Accent1 5 3 2 2 2" xfId="907" xr:uid="{00000000-0005-0000-0000-000060010000}"/>
    <cellStyle name="20% - Accent1 5 3 2 2 2 2" xfId="908" xr:uid="{00000000-0005-0000-0000-000061010000}"/>
    <cellStyle name="20% - Accent1 5 3 2 2 2 2 2" xfId="909" xr:uid="{00000000-0005-0000-0000-000062010000}"/>
    <cellStyle name="20% - Accent1 5 3 2 2 2 3" xfId="910" xr:uid="{00000000-0005-0000-0000-000063010000}"/>
    <cellStyle name="20% - Accent1 5 3 2 2 3" xfId="911" xr:uid="{00000000-0005-0000-0000-000064010000}"/>
    <cellStyle name="20% - Accent1 5 3 2 2 3 2" xfId="912" xr:uid="{00000000-0005-0000-0000-000065010000}"/>
    <cellStyle name="20% - Accent1 5 3 2 2 3 2 2" xfId="913" xr:uid="{00000000-0005-0000-0000-000066010000}"/>
    <cellStyle name="20% - Accent1 5 3 2 2 3 3" xfId="914" xr:uid="{00000000-0005-0000-0000-000067010000}"/>
    <cellStyle name="20% - Accent1 5 3 2 2 4" xfId="915" xr:uid="{00000000-0005-0000-0000-000068010000}"/>
    <cellStyle name="20% - Accent1 5 3 2 2 4 2" xfId="916" xr:uid="{00000000-0005-0000-0000-000069010000}"/>
    <cellStyle name="20% - Accent1 5 3 2 2 5" xfId="917" xr:uid="{00000000-0005-0000-0000-00006A010000}"/>
    <cellStyle name="20% - Accent1 5 3 2 3" xfId="918" xr:uid="{00000000-0005-0000-0000-00006B010000}"/>
    <cellStyle name="20% - Accent1 5 3 2 3 2" xfId="919" xr:uid="{00000000-0005-0000-0000-00006C010000}"/>
    <cellStyle name="20% - Accent1 5 3 2 3 2 2" xfId="920" xr:uid="{00000000-0005-0000-0000-00006D010000}"/>
    <cellStyle name="20% - Accent1 5 3 2 3 3" xfId="921" xr:uid="{00000000-0005-0000-0000-00006E010000}"/>
    <cellStyle name="20% - Accent1 5 3 2 4" xfId="922" xr:uid="{00000000-0005-0000-0000-00006F010000}"/>
    <cellStyle name="20% - Accent1 5 3 2 4 2" xfId="923" xr:uid="{00000000-0005-0000-0000-000070010000}"/>
    <cellStyle name="20% - Accent1 5 3 2 4 2 2" xfId="924" xr:uid="{00000000-0005-0000-0000-000071010000}"/>
    <cellStyle name="20% - Accent1 5 3 2 4 3" xfId="925" xr:uid="{00000000-0005-0000-0000-000072010000}"/>
    <cellStyle name="20% - Accent1 5 3 2 5" xfId="926" xr:uid="{00000000-0005-0000-0000-000073010000}"/>
    <cellStyle name="20% - Accent1 5 3 2 5 2" xfId="927" xr:uid="{00000000-0005-0000-0000-000074010000}"/>
    <cellStyle name="20% - Accent1 5 3 2 6" xfId="928" xr:uid="{00000000-0005-0000-0000-000075010000}"/>
    <cellStyle name="20% - Accent1 5 3 2 6 2" xfId="929" xr:uid="{00000000-0005-0000-0000-000076010000}"/>
    <cellStyle name="20% - Accent1 5 3 2 7" xfId="930" xr:uid="{00000000-0005-0000-0000-000077010000}"/>
    <cellStyle name="20% - Accent1 5 3 3" xfId="931" xr:uid="{00000000-0005-0000-0000-000078010000}"/>
    <cellStyle name="20% - Accent1 5 3 3 2" xfId="932" xr:uid="{00000000-0005-0000-0000-000079010000}"/>
    <cellStyle name="20% - Accent1 5 3 3 2 2" xfId="933" xr:uid="{00000000-0005-0000-0000-00007A010000}"/>
    <cellStyle name="20% - Accent1 5 3 3 2 2 2" xfId="934" xr:uid="{00000000-0005-0000-0000-00007B010000}"/>
    <cellStyle name="20% - Accent1 5 3 3 2 3" xfId="935" xr:uid="{00000000-0005-0000-0000-00007C010000}"/>
    <cellStyle name="20% - Accent1 5 3 3 3" xfId="936" xr:uid="{00000000-0005-0000-0000-00007D010000}"/>
    <cellStyle name="20% - Accent1 5 3 3 3 2" xfId="937" xr:uid="{00000000-0005-0000-0000-00007E010000}"/>
    <cellStyle name="20% - Accent1 5 3 3 3 2 2" xfId="938" xr:uid="{00000000-0005-0000-0000-00007F010000}"/>
    <cellStyle name="20% - Accent1 5 3 3 3 3" xfId="939" xr:uid="{00000000-0005-0000-0000-000080010000}"/>
    <cellStyle name="20% - Accent1 5 3 3 4" xfId="940" xr:uid="{00000000-0005-0000-0000-000081010000}"/>
    <cellStyle name="20% - Accent1 5 3 3 4 2" xfId="941" xr:uid="{00000000-0005-0000-0000-000082010000}"/>
    <cellStyle name="20% - Accent1 5 3 3 5" xfId="942" xr:uid="{00000000-0005-0000-0000-000083010000}"/>
    <cellStyle name="20% - Accent1 5 3 4" xfId="943" xr:uid="{00000000-0005-0000-0000-000084010000}"/>
    <cellStyle name="20% - Accent1 5 3 4 2" xfId="944" xr:uid="{00000000-0005-0000-0000-000085010000}"/>
    <cellStyle name="20% - Accent1 5 3 4 2 2" xfId="945" xr:uid="{00000000-0005-0000-0000-000086010000}"/>
    <cellStyle name="20% - Accent1 5 3 4 3" xfId="946" xr:uid="{00000000-0005-0000-0000-000087010000}"/>
    <cellStyle name="20% - Accent1 5 3 5" xfId="947" xr:uid="{00000000-0005-0000-0000-000088010000}"/>
    <cellStyle name="20% - Accent1 5 3 5 2" xfId="948" xr:uid="{00000000-0005-0000-0000-000089010000}"/>
    <cellStyle name="20% - Accent1 5 3 5 2 2" xfId="949" xr:uid="{00000000-0005-0000-0000-00008A010000}"/>
    <cellStyle name="20% - Accent1 5 3 5 3" xfId="950" xr:uid="{00000000-0005-0000-0000-00008B010000}"/>
    <cellStyle name="20% - Accent1 5 3 6" xfId="951" xr:uid="{00000000-0005-0000-0000-00008C010000}"/>
    <cellStyle name="20% - Accent1 5 3 6 2" xfId="952" xr:uid="{00000000-0005-0000-0000-00008D010000}"/>
    <cellStyle name="20% - Accent1 5 3 7" xfId="953" xr:uid="{00000000-0005-0000-0000-00008E010000}"/>
    <cellStyle name="20% - Accent1 5 3 7 2" xfId="954" xr:uid="{00000000-0005-0000-0000-00008F010000}"/>
    <cellStyle name="20% - Accent1 5 3 8" xfId="955" xr:uid="{00000000-0005-0000-0000-000090010000}"/>
    <cellStyle name="20% - Accent1 5 4" xfId="956" xr:uid="{00000000-0005-0000-0000-000091010000}"/>
    <cellStyle name="20% - Accent1 5 4 2" xfId="957" xr:uid="{00000000-0005-0000-0000-000092010000}"/>
    <cellStyle name="20% - Accent1 5 4 2 2" xfId="958" xr:uid="{00000000-0005-0000-0000-000093010000}"/>
    <cellStyle name="20% - Accent1 5 4 2 2 2" xfId="959" xr:uid="{00000000-0005-0000-0000-000094010000}"/>
    <cellStyle name="20% - Accent1 5 4 2 2 2 2" xfId="960" xr:uid="{00000000-0005-0000-0000-000095010000}"/>
    <cellStyle name="20% - Accent1 5 4 2 2 3" xfId="961" xr:uid="{00000000-0005-0000-0000-000096010000}"/>
    <cellStyle name="20% - Accent1 5 4 2 3" xfId="962" xr:uid="{00000000-0005-0000-0000-000097010000}"/>
    <cellStyle name="20% - Accent1 5 4 2 3 2" xfId="963" xr:uid="{00000000-0005-0000-0000-000098010000}"/>
    <cellStyle name="20% - Accent1 5 4 2 3 2 2" xfId="964" xr:uid="{00000000-0005-0000-0000-000099010000}"/>
    <cellStyle name="20% - Accent1 5 4 2 3 3" xfId="965" xr:uid="{00000000-0005-0000-0000-00009A010000}"/>
    <cellStyle name="20% - Accent1 5 4 2 4" xfId="966" xr:uid="{00000000-0005-0000-0000-00009B010000}"/>
    <cellStyle name="20% - Accent1 5 4 2 4 2" xfId="967" xr:uid="{00000000-0005-0000-0000-00009C010000}"/>
    <cellStyle name="20% - Accent1 5 4 2 5" xfId="968" xr:uid="{00000000-0005-0000-0000-00009D010000}"/>
    <cellStyle name="20% - Accent1 5 4 2 5 2" xfId="969" xr:uid="{00000000-0005-0000-0000-00009E010000}"/>
    <cellStyle name="20% - Accent1 5 4 2 6" xfId="970" xr:uid="{00000000-0005-0000-0000-00009F010000}"/>
    <cellStyle name="20% - Accent1 5 4 3" xfId="971" xr:uid="{00000000-0005-0000-0000-0000A0010000}"/>
    <cellStyle name="20% - Accent1 5 4 3 2" xfId="972" xr:uid="{00000000-0005-0000-0000-0000A1010000}"/>
    <cellStyle name="20% - Accent1 5 4 3 2 2" xfId="973" xr:uid="{00000000-0005-0000-0000-0000A2010000}"/>
    <cellStyle name="20% - Accent1 5 4 3 3" xfId="974" xr:uid="{00000000-0005-0000-0000-0000A3010000}"/>
    <cellStyle name="20% - Accent1 5 4 4" xfId="975" xr:uid="{00000000-0005-0000-0000-0000A4010000}"/>
    <cellStyle name="20% - Accent1 5 4 4 2" xfId="976" xr:uid="{00000000-0005-0000-0000-0000A5010000}"/>
    <cellStyle name="20% - Accent1 5 4 4 2 2" xfId="977" xr:uid="{00000000-0005-0000-0000-0000A6010000}"/>
    <cellStyle name="20% - Accent1 5 4 4 3" xfId="978" xr:uid="{00000000-0005-0000-0000-0000A7010000}"/>
    <cellStyle name="20% - Accent1 5 4 5" xfId="979" xr:uid="{00000000-0005-0000-0000-0000A8010000}"/>
    <cellStyle name="20% - Accent1 5 4 5 2" xfId="980" xr:uid="{00000000-0005-0000-0000-0000A9010000}"/>
    <cellStyle name="20% - Accent1 5 4 6" xfId="981" xr:uid="{00000000-0005-0000-0000-0000AA010000}"/>
    <cellStyle name="20% - Accent1 5 4 6 2" xfId="982" xr:uid="{00000000-0005-0000-0000-0000AB010000}"/>
    <cellStyle name="20% - Accent1 5 4 7" xfId="983" xr:uid="{00000000-0005-0000-0000-0000AC010000}"/>
    <cellStyle name="20% - Accent1 5 5" xfId="984" xr:uid="{00000000-0005-0000-0000-0000AD010000}"/>
    <cellStyle name="20% - Accent1 5 5 2" xfId="985" xr:uid="{00000000-0005-0000-0000-0000AE010000}"/>
    <cellStyle name="20% - Accent1 5 5 2 2" xfId="986" xr:uid="{00000000-0005-0000-0000-0000AF010000}"/>
    <cellStyle name="20% - Accent1 5 5 2 2 2" xfId="987" xr:uid="{00000000-0005-0000-0000-0000B0010000}"/>
    <cellStyle name="20% - Accent1 5 5 2 3" xfId="988" xr:uid="{00000000-0005-0000-0000-0000B1010000}"/>
    <cellStyle name="20% - Accent1 5 5 2 3 2" xfId="989" xr:uid="{00000000-0005-0000-0000-0000B2010000}"/>
    <cellStyle name="20% - Accent1 5 5 2 4" xfId="990" xr:uid="{00000000-0005-0000-0000-0000B3010000}"/>
    <cellStyle name="20% - Accent1 5 5 3" xfId="991" xr:uid="{00000000-0005-0000-0000-0000B4010000}"/>
    <cellStyle name="20% - Accent1 5 5 3 2" xfId="992" xr:uid="{00000000-0005-0000-0000-0000B5010000}"/>
    <cellStyle name="20% - Accent1 5 5 3 2 2" xfId="993" xr:uid="{00000000-0005-0000-0000-0000B6010000}"/>
    <cellStyle name="20% - Accent1 5 5 3 3" xfId="994" xr:uid="{00000000-0005-0000-0000-0000B7010000}"/>
    <cellStyle name="20% - Accent1 5 5 4" xfId="995" xr:uid="{00000000-0005-0000-0000-0000B8010000}"/>
    <cellStyle name="20% - Accent1 5 5 4 2" xfId="996" xr:uid="{00000000-0005-0000-0000-0000B9010000}"/>
    <cellStyle name="20% - Accent1 5 5 5" xfId="997" xr:uid="{00000000-0005-0000-0000-0000BA010000}"/>
    <cellStyle name="20% - Accent1 5 5 5 2" xfId="998" xr:uid="{00000000-0005-0000-0000-0000BB010000}"/>
    <cellStyle name="20% - Accent1 5 5 6" xfId="999" xr:uid="{00000000-0005-0000-0000-0000BC010000}"/>
    <cellStyle name="20% - Accent1 5 6" xfId="1000" xr:uid="{00000000-0005-0000-0000-0000BD010000}"/>
    <cellStyle name="20% - Accent1 5 6 2" xfId="1001" xr:uid="{00000000-0005-0000-0000-0000BE010000}"/>
    <cellStyle name="20% - Accent1 5 6 2 2" xfId="1002" xr:uid="{00000000-0005-0000-0000-0000BF010000}"/>
    <cellStyle name="20% - Accent1 5 6 3" xfId="1003" xr:uid="{00000000-0005-0000-0000-0000C0010000}"/>
    <cellStyle name="20% - Accent1 5 6 3 2" xfId="1004" xr:uid="{00000000-0005-0000-0000-0000C1010000}"/>
    <cellStyle name="20% - Accent1 5 6 4" xfId="1005" xr:uid="{00000000-0005-0000-0000-0000C2010000}"/>
    <cellStyle name="20% - Accent1 5 7" xfId="1006" xr:uid="{00000000-0005-0000-0000-0000C3010000}"/>
    <cellStyle name="20% - Accent1 5 7 2" xfId="1007" xr:uid="{00000000-0005-0000-0000-0000C4010000}"/>
    <cellStyle name="20% - Accent1 5 7 2 2" xfId="1008" xr:uid="{00000000-0005-0000-0000-0000C5010000}"/>
    <cellStyle name="20% - Accent1 5 7 3" xfId="1009" xr:uid="{00000000-0005-0000-0000-0000C6010000}"/>
    <cellStyle name="20% - Accent1 5 8" xfId="1010" xr:uid="{00000000-0005-0000-0000-0000C7010000}"/>
    <cellStyle name="20% - Accent1 5 8 2" xfId="1011" xr:uid="{00000000-0005-0000-0000-0000C8010000}"/>
    <cellStyle name="20% - Accent1 5 9" xfId="1012" xr:uid="{00000000-0005-0000-0000-0000C9010000}"/>
    <cellStyle name="20% - Accent1 5 9 2" xfId="1013" xr:uid="{00000000-0005-0000-0000-0000CA010000}"/>
    <cellStyle name="20% - Accent1 6" xfId="220" xr:uid="{00000000-0005-0000-0000-0000CB010000}"/>
    <cellStyle name="20% - Accent1 6 2" xfId="1014" xr:uid="{00000000-0005-0000-0000-0000CC010000}"/>
    <cellStyle name="20% - Accent1 6 2 2" xfId="1015" xr:uid="{00000000-0005-0000-0000-0000CD010000}"/>
    <cellStyle name="20% - Accent1 6 2 2 2" xfId="1016" xr:uid="{00000000-0005-0000-0000-0000CE010000}"/>
    <cellStyle name="20% - Accent1 6 2 2 2 2" xfId="1017" xr:uid="{00000000-0005-0000-0000-0000CF010000}"/>
    <cellStyle name="20% - Accent1 6 2 2 2 2 2" xfId="1018" xr:uid="{00000000-0005-0000-0000-0000D0010000}"/>
    <cellStyle name="20% - Accent1 6 2 2 2 2 2 2" xfId="1019" xr:uid="{00000000-0005-0000-0000-0000D1010000}"/>
    <cellStyle name="20% - Accent1 6 2 2 2 2 3" xfId="1020" xr:uid="{00000000-0005-0000-0000-0000D2010000}"/>
    <cellStyle name="20% - Accent1 6 2 2 2 3" xfId="1021" xr:uid="{00000000-0005-0000-0000-0000D3010000}"/>
    <cellStyle name="20% - Accent1 6 2 2 2 3 2" xfId="1022" xr:uid="{00000000-0005-0000-0000-0000D4010000}"/>
    <cellStyle name="20% - Accent1 6 2 2 2 3 2 2" xfId="1023" xr:uid="{00000000-0005-0000-0000-0000D5010000}"/>
    <cellStyle name="20% - Accent1 6 2 2 2 3 3" xfId="1024" xr:uid="{00000000-0005-0000-0000-0000D6010000}"/>
    <cellStyle name="20% - Accent1 6 2 2 2 4" xfId="1025" xr:uid="{00000000-0005-0000-0000-0000D7010000}"/>
    <cellStyle name="20% - Accent1 6 2 2 2 4 2" xfId="1026" xr:uid="{00000000-0005-0000-0000-0000D8010000}"/>
    <cellStyle name="20% - Accent1 6 2 2 2 5" xfId="1027" xr:uid="{00000000-0005-0000-0000-0000D9010000}"/>
    <cellStyle name="20% - Accent1 6 2 2 3" xfId="1028" xr:uid="{00000000-0005-0000-0000-0000DA010000}"/>
    <cellStyle name="20% - Accent1 6 2 2 3 2" xfId="1029" xr:uid="{00000000-0005-0000-0000-0000DB010000}"/>
    <cellStyle name="20% - Accent1 6 2 2 3 2 2" xfId="1030" xr:uid="{00000000-0005-0000-0000-0000DC010000}"/>
    <cellStyle name="20% - Accent1 6 2 2 3 3" xfId="1031" xr:uid="{00000000-0005-0000-0000-0000DD010000}"/>
    <cellStyle name="20% - Accent1 6 2 2 4" xfId="1032" xr:uid="{00000000-0005-0000-0000-0000DE010000}"/>
    <cellStyle name="20% - Accent1 6 2 2 4 2" xfId="1033" xr:uid="{00000000-0005-0000-0000-0000DF010000}"/>
    <cellStyle name="20% - Accent1 6 2 2 4 2 2" xfId="1034" xr:uid="{00000000-0005-0000-0000-0000E0010000}"/>
    <cellStyle name="20% - Accent1 6 2 2 4 3" xfId="1035" xr:uid="{00000000-0005-0000-0000-0000E1010000}"/>
    <cellStyle name="20% - Accent1 6 2 2 5" xfId="1036" xr:uid="{00000000-0005-0000-0000-0000E2010000}"/>
    <cellStyle name="20% - Accent1 6 2 2 5 2" xfId="1037" xr:uid="{00000000-0005-0000-0000-0000E3010000}"/>
    <cellStyle name="20% - Accent1 6 2 2 6" xfId="1038" xr:uid="{00000000-0005-0000-0000-0000E4010000}"/>
    <cellStyle name="20% - Accent1 6 2 3" xfId="1039" xr:uid="{00000000-0005-0000-0000-0000E5010000}"/>
    <cellStyle name="20% - Accent1 6 2 3 2" xfId="1040" xr:uid="{00000000-0005-0000-0000-0000E6010000}"/>
    <cellStyle name="20% - Accent1 6 2 3 2 2" xfId="1041" xr:uid="{00000000-0005-0000-0000-0000E7010000}"/>
    <cellStyle name="20% - Accent1 6 2 3 2 2 2" xfId="1042" xr:uid="{00000000-0005-0000-0000-0000E8010000}"/>
    <cellStyle name="20% - Accent1 6 2 3 2 3" xfId="1043" xr:uid="{00000000-0005-0000-0000-0000E9010000}"/>
    <cellStyle name="20% - Accent1 6 2 3 3" xfId="1044" xr:uid="{00000000-0005-0000-0000-0000EA010000}"/>
    <cellStyle name="20% - Accent1 6 2 3 3 2" xfId="1045" xr:uid="{00000000-0005-0000-0000-0000EB010000}"/>
    <cellStyle name="20% - Accent1 6 2 3 3 2 2" xfId="1046" xr:uid="{00000000-0005-0000-0000-0000EC010000}"/>
    <cellStyle name="20% - Accent1 6 2 3 3 3" xfId="1047" xr:uid="{00000000-0005-0000-0000-0000ED010000}"/>
    <cellStyle name="20% - Accent1 6 2 3 4" xfId="1048" xr:uid="{00000000-0005-0000-0000-0000EE010000}"/>
    <cellStyle name="20% - Accent1 6 2 3 4 2" xfId="1049" xr:uid="{00000000-0005-0000-0000-0000EF010000}"/>
    <cellStyle name="20% - Accent1 6 2 3 5" xfId="1050" xr:uid="{00000000-0005-0000-0000-0000F0010000}"/>
    <cellStyle name="20% - Accent1 6 2 4" xfId="1051" xr:uid="{00000000-0005-0000-0000-0000F1010000}"/>
    <cellStyle name="20% - Accent1 6 2 4 2" xfId="1052" xr:uid="{00000000-0005-0000-0000-0000F2010000}"/>
    <cellStyle name="20% - Accent1 6 2 4 2 2" xfId="1053" xr:uid="{00000000-0005-0000-0000-0000F3010000}"/>
    <cellStyle name="20% - Accent1 6 2 4 3" xfId="1054" xr:uid="{00000000-0005-0000-0000-0000F4010000}"/>
    <cellStyle name="20% - Accent1 6 2 5" xfId="1055" xr:uid="{00000000-0005-0000-0000-0000F5010000}"/>
    <cellStyle name="20% - Accent1 6 2 5 2" xfId="1056" xr:uid="{00000000-0005-0000-0000-0000F6010000}"/>
    <cellStyle name="20% - Accent1 6 2 5 2 2" xfId="1057" xr:uid="{00000000-0005-0000-0000-0000F7010000}"/>
    <cellStyle name="20% - Accent1 6 2 5 3" xfId="1058" xr:uid="{00000000-0005-0000-0000-0000F8010000}"/>
    <cellStyle name="20% - Accent1 6 2 6" xfId="1059" xr:uid="{00000000-0005-0000-0000-0000F9010000}"/>
    <cellStyle name="20% - Accent1 6 2 6 2" xfId="1060" xr:uid="{00000000-0005-0000-0000-0000FA010000}"/>
    <cellStyle name="20% - Accent1 6 2 7" xfId="1061" xr:uid="{00000000-0005-0000-0000-0000FB010000}"/>
    <cellStyle name="20% - Accent1 6 3" xfId="1062" xr:uid="{00000000-0005-0000-0000-0000FC010000}"/>
    <cellStyle name="20% - Accent1 6 3 2" xfId="1063" xr:uid="{00000000-0005-0000-0000-0000FD010000}"/>
    <cellStyle name="20% - Accent1 6 3 2 2" xfId="1064" xr:uid="{00000000-0005-0000-0000-0000FE010000}"/>
    <cellStyle name="20% - Accent1 6 3 2 2 2" xfId="1065" xr:uid="{00000000-0005-0000-0000-0000FF010000}"/>
    <cellStyle name="20% - Accent1 6 3 2 2 2 2" xfId="1066" xr:uid="{00000000-0005-0000-0000-000000020000}"/>
    <cellStyle name="20% - Accent1 6 3 2 2 3" xfId="1067" xr:uid="{00000000-0005-0000-0000-000001020000}"/>
    <cellStyle name="20% - Accent1 6 3 2 3" xfId="1068" xr:uid="{00000000-0005-0000-0000-000002020000}"/>
    <cellStyle name="20% - Accent1 6 3 2 3 2" xfId="1069" xr:uid="{00000000-0005-0000-0000-000003020000}"/>
    <cellStyle name="20% - Accent1 6 3 2 3 2 2" xfId="1070" xr:uid="{00000000-0005-0000-0000-000004020000}"/>
    <cellStyle name="20% - Accent1 6 3 2 3 3" xfId="1071" xr:uid="{00000000-0005-0000-0000-000005020000}"/>
    <cellStyle name="20% - Accent1 6 3 2 4" xfId="1072" xr:uid="{00000000-0005-0000-0000-000006020000}"/>
    <cellStyle name="20% - Accent1 6 3 2 4 2" xfId="1073" xr:uid="{00000000-0005-0000-0000-000007020000}"/>
    <cellStyle name="20% - Accent1 6 3 2 5" xfId="1074" xr:uid="{00000000-0005-0000-0000-000008020000}"/>
    <cellStyle name="20% - Accent1 6 3 3" xfId="1075" xr:uid="{00000000-0005-0000-0000-000009020000}"/>
    <cellStyle name="20% - Accent1 6 3 3 2" xfId="1076" xr:uid="{00000000-0005-0000-0000-00000A020000}"/>
    <cellStyle name="20% - Accent1 6 3 3 2 2" xfId="1077" xr:uid="{00000000-0005-0000-0000-00000B020000}"/>
    <cellStyle name="20% - Accent1 6 3 3 3" xfId="1078" xr:uid="{00000000-0005-0000-0000-00000C020000}"/>
    <cellStyle name="20% - Accent1 6 3 4" xfId="1079" xr:uid="{00000000-0005-0000-0000-00000D020000}"/>
    <cellStyle name="20% - Accent1 6 3 4 2" xfId="1080" xr:uid="{00000000-0005-0000-0000-00000E020000}"/>
    <cellStyle name="20% - Accent1 6 3 4 2 2" xfId="1081" xr:uid="{00000000-0005-0000-0000-00000F020000}"/>
    <cellStyle name="20% - Accent1 6 3 4 3" xfId="1082" xr:uid="{00000000-0005-0000-0000-000010020000}"/>
    <cellStyle name="20% - Accent1 6 3 5" xfId="1083" xr:uid="{00000000-0005-0000-0000-000011020000}"/>
    <cellStyle name="20% - Accent1 6 3 5 2" xfId="1084" xr:uid="{00000000-0005-0000-0000-000012020000}"/>
    <cellStyle name="20% - Accent1 6 3 6" xfId="1085" xr:uid="{00000000-0005-0000-0000-000013020000}"/>
    <cellStyle name="20% - Accent1 6 4" xfId="1086" xr:uid="{00000000-0005-0000-0000-000014020000}"/>
    <cellStyle name="20% - Accent1 6 4 2" xfId="1087" xr:uid="{00000000-0005-0000-0000-000015020000}"/>
    <cellStyle name="20% - Accent1 6 4 2 2" xfId="1088" xr:uid="{00000000-0005-0000-0000-000016020000}"/>
    <cellStyle name="20% - Accent1 6 4 2 2 2" xfId="1089" xr:uid="{00000000-0005-0000-0000-000017020000}"/>
    <cellStyle name="20% - Accent1 6 4 2 3" xfId="1090" xr:uid="{00000000-0005-0000-0000-000018020000}"/>
    <cellStyle name="20% - Accent1 6 4 3" xfId="1091" xr:uid="{00000000-0005-0000-0000-000019020000}"/>
    <cellStyle name="20% - Accent1 6 4 3 2" xfId="1092" xr:uid="{00000000-0005-0000-0000-00001A020000}"/>
    <cellStyle name="20% - Accent1 6 4 3 2 2" xfId="1093" xr:uid="{00000000-0005-0000-0000-00001B020000}"/>
    <cellStyle name="20% - Accent1 6 4 3 3" xfId="1094" xr:uid="{00000000-0005-0000-0000-00001C020000}"/>
    <cellStyle name="20% - Accent1 6 4 4" xfId="1095" xr:uid="{00000000-0005-0000-0000-00001D020000}"/>
    <cellStyle name="20% - Accent1 6 4 4 2" xfId="1096" xr:uid="{00000000-0005-0000-0000-00001E020000}"/>
    <cellStyle name="20% - Accent1 6 4 5" xfId="1097" xr:uid="{00000000-0005-0000-0000-00001F020000}"/>
    <cellStyle name="20% - Accent1 6 5" xfId="1098" xr:uid="{00000000-0005-0000-0000-000020020000}"/>
    <cellStyle name="20% - Accent1 6 5 2" xfId="1099" xr:uid="{00000000-0005-0000-0000-000021020000}"/>
    <cellStyle name="20% - Accent1 6 5 2 2" xfId="1100" xr:uid="{00000000-0005-0000-0000-000022020000}"/>
    <cellStyle name="20% - Accent1 6 5 3" xfId="1101" xr:uid="{00000000-0005-0000-0000-000023020000}"/>
    <cellStyle name="20% - Accent1 6 6" xfId="1102" xr:uid="{00000000-0005-0000-0000-000024020000}"/>
    <cellStyle name="20% - Accent1 6 6 2" xfId="1103" xr:uid="{00000000-0005-0000-0000-000025020000}"/>
    <cellStyle name="20% - Accent1 6 6 2 2" xfId="1104" xr:uid="{00000000-0005-0000-0000-000026020000}"/>
    <cellStyle name="20% - Accent1 6 6 3" xfId="1105" xr:uid="{00000000-0005-0000-0000-000027020000}"/>
    <cellStyle name="20% - Accent1 6 7" xfId="1106" xr:uid="{00000000-0005-0000-0000-000028020000}"/>
    <cellStyle name="20% - Accent1 6 7 2" xfId="1107" xr:uid="{00000000-0005-0000-0000-000029020000}"/>
    <cellStyle name="20% - Accent1 6 8" xfId="1108" xr:uid="{00000000-0005-0000-0000-00002A020000}"/>
    <cellStyle name="20% - Accent1 6 8 2" xfId="1109" xr:uid="{00000000-0005-0000-0000-00002B020000}"/>
    <cellStyle name="20% - Accent1 6 9" xfId="1110" xr:uid="{00000000-0005-0000-0000-00002C020000}"/>
    <cellStyle name="20% - Accent1 7" xfId="1111" xr:uid="{00000000-0005-0000-0000-00002D020000}"/>
    <cellStyle name="20% - Accent1 7 2" xfId="1112" xr:uid="{00000000-0005-0000-0000-00002E020000}"/>
    <cellStyle name="20% - Accent2 2" xfId="8" xr:uid="{00000000-0005-0000-0000-00002F020000}"/>
    <cellStyle name="20% - Accent2 2 10" xfId="1113" xr:uid="{00000000-0005-0000-0000-000030020000}"/>
    <cellStyle name="20% - Accent2 2 18" xfId="1114" xr:uid="{00000000-0005-0000-0000-000031020000}"/>
    <cellStyle name="20% - Accent2 2 2" xfId="1115" xr:uid="{00000000-0005-0000-0000-000032020000}"/>
    <cellStyle name="20% - Accent2 2 2 2" xfId="1116" xr:uid="{00000000-0005-0000-0000-000033020000}"/>
    <cellStyle name="20% - Accent2 2 2 2 2" xfId="1117" xr:uid="{00000000-0005-0000-0000-000034020000}"/>
    <cellStyle name="20% - Accent2 2 2 2 2 2" xfId="1118" xr:uid="{00000000-0005-0000-0000-000035020000}"/>
    <cellStyle name="20% - Accent2 2 2 2 2 2 2" xfId="1119" xr:uid="{00000000-0005-0000-0000-000036020000}"/>
    <cellStyle name="20% - Accent2 2 2 2 2 2 2 2" xfId="1120" xr:uid="{00000000-0005-0000-0000-000037020000}"/>
    <cellStyle name="20% - Accent2 2 2 2 2 2 2 2 2" xfId="1121" xr:uid="{00000000-0005-0000-0000-000038020000}"/>
    <cellStyle name="20% - Accent2 2 2 2 2 2 2 3" xfId="1122" xr:uid="{00000000-0005-0000-0000-000039020000}"/>
    <cellStyle name="20% - Accent2 2 2 2 2 2 3" xfId="1123" xr:uid="{00000000-0005-0000-0000-00003A020000}"/>
    <cellStyle name="20% - Accent2 2 2 2 2 2 3 2" xfId="1124" xr:uid="{00000000-0005-0000-0000-00003B020000}"/>
    <cellStyle name="20% - Accent2 2 2 2 2 2 3 2 2" xfId="1125" xr:uid="{00000000-0005-0000-0000-00003C020000}"/>
    <cellStyle name="20% - Accent2 2 2 2 2 2 3 3" xfId="1126" xr:uid="{00000000-0005-0000-0000-00003D020000}"/>
    <cellStyle name="20% - Accent2 2 2 2 2 2 4" xfId="1127" xr:uid="{00000000-0005-0000-0000-00003E020000}"/>
    <cellStyle name="20% - Accent2 2 2 2 2 2 4 2" xfId="1128" xr:uid="{00000000-0005-0000-0000-00003F020000}"/>
    <cellStyle name="20% - Accent2 2 2 2 2 2 5" xfId="1129" xr:uid="{00000000-0005-0000-0000-000040020000}"/>
    <cellStyle name="20% - Accent2 2 2 2 2 3" xfId="1130" xr:uid="{00000000-0005-0000-0000-000041020000}"/>
    <cellStyle name="20% - Accent2 2 2 2 2 3 2" xfId="1131" xr:uid="{00000000-0005-0000-0000-000042020000}"/>
    <cellStyle name="20% - Accent2 2 2 2 2 3 2 2" xfId="1132" xr:uid="{00000000-0005-0000-0000-000043020000}"/>
    <cellStyle name="20% - Accent2 2 2 2 2 3 3" xfId="1133" xr:uid="{00000000-0005-0000-0000-000044020000}"/>
    <cellStyle name="20% - Accent2 2 2 2 2 4" xfId="1134" xr:uid="{00000000-0005-0000-0000-000045020000}"/>
    <cellStyle name="20% - Accent2 2 2 2 2 4 2" xfId="1135" xr:uid="{00000000-0005-0000-0000-000046020000}"/>
    <cellStyle name="20% - Accent2 2 2 2 2 4 2 2" xfId="1136" xr:uid="{00000000-0005-0000-0000-000047020000}"/>
    <cellStyle name="20% - Accent2 2 2 2 2 4 3" xfId="1137" xr:uid="{00000000-0005-0000-0000-000048020000}"/>
    <cellStyle name="20% - Accent2 2 2 2 2 5" xfId="1138" xr:uid="{00000000-0005-0000-0000-000049020000}"/>
    <cellStyle name="20% - Accent2 2 2 2 2 5 2" xfId="1139" xr:uid="{00000000-0005-0000-0000-00004A020000}"/>
    <cellStyle name="20% - Accent2 2 2 2 2 6" xfId="1140" xr:uid="{00000000-0005-0000-0000-00004B020000}"/>
    <cellStyle name="20% - Accent2 2 2 2 2 6 2" xfId="1141" xr:uid="{00000000-0005-0000-0000-00004C020000}"/>
    <cellStyle name="20% - Accent2 2 2 2 2 7" xfId="1142" xr:uid="{00000000-0005-0000-0000-00004D020000}"/>
    <cellStyle name="20% - Accent2 2 2 2 3" xfId="1143" xr:uid="{00000000-0005-0000-0000-00004E020000}"/>
    <cellStyle name="20% - Accent2 2 2 2 3 2" xfId="1144" xr:uid="{00000000-0005-0000-0000-00004F020000}"/>
    <cellStyle name="20% - Accent2 2 2 2 3 2 2" xfId="1145" xr:uid="{00000000-0005-0000-0000-000050020000}"/>
    <cellStyle name="20% - Accent2 2 2 2 3 2 2 2" xfId="1146" xr:uid="{00000000-0005-0000-0000-000051020000}"/>
    <cellStyle name="20% - Accent2 2 2 2 3 2 3" xfId="1147" xr:uid="{00000000-0005-0000-0000-000052020000}"/>
    <cellStyle name="20% - Accent2 2 2 2 3 3" xfId="1148" xr:uid="{00000000-0005-0000-0000-000053020000}"/>
    <cellStyle name="20% - Accent2 2 2 2 3 3 2" xfId="1149" xr:uid="{00000000-0005-0000-0000-000054020000}"/>
    <cellStyle name="20% - Accent2 2 2 2 3 3 2 2" xfId="1150" xr:uid="{00000000-0005-0000-0000-000055020000}"/>
    <cellStyle name="20% - Accent2 2 2 2 3 3 3" xfId="1151" xr:uid="{00000000-0005-0000-0000-000056020000}"/>
    <cellStyle name="20% - Accent2 2 2 2 3 4" xfId="1152" xr:uid="{00000000-0005-0000-0000-000057020000}"/>
    <cellStyle name="20% - Accent2 2 2 2 3 4 2" xfId="1153" xr:uid="{00000000-0005-0000-0000-000058020000}"/>
    <cellStyle name="20% - Accent2 2 2 2 3 5" xfId="1154" xr:uid="{00000000-0005-0000-0000-000059020000}"/>
    <cellStyle name="20% - Accent2 2 2 2 4" xfId="1155" xr:uid="{00000000-0005-0000-0000-00005A020000}"/>
    <cellStyle name="20% - Accent2 2 2 2 4 2" xfId="1156" xr:uid="{00000000-0005-0000-0000-00005B020000}"/>
    <cellStyle name="20% - Accent2 2 2 2 4 2 2" xfId="1157" xr:uid="{00000000-0005-0000-0000-00005C020000}"/>
    <cellStyle name="20% - Accent2 2 2 2 4 3" xfId="1158" xr:uid="{00000000-0005-0000-0000-00005D020000}"/>
    <cellStyle name="20% - Accent2 2 2 2 5" xfId="1159" xr:uid="{00000000-0005-0000-0000-00005E020000}"/>
    <cellStyle name="20% - Accent2 2 2 2 5 2" xfId="1160" xr:uid="{00000000-0005-0000-0000-00005F020000}"/>
    <cellStyle name="20% - Accent2 2 2 2 5 2 2" xfId="1161" xr:uid="{00000000-0005-0000-0000-000060020000}"/>
    <cellStyle name="20% - Accent2 2 2 2 5 3" xfId="1162" xr:uid="{00000000-0005-0000-0000-000061020000}"/>
    <cellStyle name="20% - Accent2 2 2 2 6" xfId="1163" xr:uid="{00000000-0005-0000-0000-000062020000}"/>
    <cellStyle name="20% - Accent2 2 2 2 6 2" xfId="1164" xr:uid="{00000000-0005-0000-0000-000063020000}"/>
    <cellStyle name="20% - Accent2 2 2 2 7" xfId="1165" xr:uid="{00000000-0005-0000-0000-000064020000}"/>
    <cellStyle name="20% - Accent2 2 2 2 7 2" xfId="1166" xr:uid="{00000000-0005-0000-0000-000065020000}"/>
    <cellStyle name="20% - Accent2 2 2 2 8" xfId="1167" xr:uid="{00000000-0005-0000-0000-000066020000}"/>
    <cellStyle name="20% - Accent2 2 2 3" xfId="1168" xr:uid="{00000000-0005-0000-0000-000067020000}"/>
    <cellStyle name="20% - Accent2 2 2 3 2" xfId="1169" xr:uid="{00000000-0005-0000-0000-000068020000}"/>
    <cellStyle name="20% - Accent2 2 2 3 2 2" xfId="1170" xr:uid="{00000000-0005-0000-0000-000069020000}"/>
    <cellStyle name="20% - Accent2 2 2 3 2 2 2" xfId="1171" xr:uid="{00000000-0005-0000-0000-00006A020000}"/>
    <cellStyle name="20% - Accent2 2 2 3 2 2 2 2" xfId="1172" xr:uid="{00000000-0005-0000-0000-00006B020000}"/>
    <cellStyle name="20% - Accent2 2 2 3 2 2 3" xfId="1173" xr:uid="{00000000-0005-0000-0000-00006C020000}"/>
    <cellStyle name="20% - Accent2 2 2 3 2 3" xfId="1174" xr:uid="{00000000-0005-0000-0000-00006D020000}"/>
    <cellStyle name="20% - Accent2 2 2 3 2 3 2" xfId="1175" xr:uid="{00000000-0005-0000-0000-00006E020000}"/>
    <cellStyle name="20% - Accent2 2 2 3 2 3 2 2" xfId="1176" xr:uid="{00000000-0005-0000-0000-00006F020000}"/>
    <cellStyle name="20% - Accent2 2 2 3 2 3 3" xfId="1177" xr:uid="{00000000-0005-0000-0000-000070020000}"/>
    <cellStyle name="20% - Accent2 2 2 3 2 4" xfId="1178" xr:uid="{00000000-0005-0000-0000-000071020000}"/>
    <cellStyle name="20% - Accent2 2 2 3 2 4 2" xfId="1179" xr:uid="{00000000-0005-0000-0000-000072020000}"/>
    <cellStyle name="20% - Accent2 2 2 3 2 5" xfId="1180" xr:uid="{00000000-0005-0000-0000-000073020000}"/>
    <cellStyle name="20% - Accent2 2 2 3 2 5 2" xfId="1181" xr:uid="{00000000-0005-0000-0000-000074020000}"/>
    <cellStyle name="20% - Accent2 2 2 3 2 6" xfId="1182" xr:uid="{00000000-0005-0000-0000-000075020000}"/>
    <cellStyle name="20% - Accent2 2 2 3 3" xfId="1183" xr:uid="{00000000-0005-0000-0000-000076020000}"/>
    <cellStyle name="20% - Accent2 2 2 3 3 2" xfId="1184" xr:uid="{00000000-0005-0000-0000-000077020000}"/>
    <cellStyle name="20% - Accent2 2 2 3 3 2 2" xfId="1185" xr:uid="{00000000-0005-0000-0000-000078020000}"/>
    <cellStyle name="20% - Accent2 2 2 3 3 3" xfId="1186" xr:uid="{00000000-0005-0000-0000-000079020000}"/>
    <cellStyle name="20% - Accent2 2 2 3 4" xfId="1187" xr:uid="{00000000-0005-0000-0000-00007A020000}"/>
    <cellStyle name="20% - Accent2 2 2 3 4 2" xfId="1188" xr:uid="{00000000-0005-0000-0000-00007B020000}"/>
    <cellStyle name="20% - Accent2 2 2 3 4 2 2" xfId="1189" xr:uid="{00000000-0005-0000-0000-00007C020000}"/>
    <cellStyle name="20% - Accent2 2 2 3 4 3" xfId="1190" xr:uid="{00000000-0005-0000-0000-00007D020000}"/>
    <cellStyle name="20% - Accent2 2 2 3 5" xfId="1191" xr:uid="{00000000-0005-0000-0000-00007E020000}"/>
    <cellStyle name="20% - Accent2 2 2 3 5 2" xfId="1192" xr:uid="{00000000-0005-0000-0000-00007F020000}"/>
    <cellStyle name="20% - Accent2 2 2 3 6" xfId="1193" xr:uid="{00000000-0005-0000-0000-000080020000}"/>
    <cellStyle name="20% - Accent2 2 2 3 6 2" xfId="1194" xr:uid="{00000000-0005-0000-0000-000081020000}"/>
    <cellStyle name="20% - Accent2 2 2 3 7" xfId="1195" xr:uid="{00000000-0005-0000-0000-000082020000}"/>
    <cellStyle name="20% - Accent2 2 2 4" xfId="1196" xr:uid="{00000000-0005-0000-0000-000083020000}"/>
    <cellStyle name="20% - Accent2 2 2 4 2" xfId="1197" xr:uid="{00000000-0005-0000-0000-000084020000}"/>
    <cellStyle name="20% - Accent2 2 2 4 2 2" xfId="1198" xr:uid="{00000000-0005-0000-0000-000085020000}"/>
    <cellStyle name="20% - Accent2 2 2 4 2 2 2" xfId="1199" xr:uid="{00000000-0005-0000-0000-000086020000}"/>
    <cellStyle name="20% - Accent2 2 2 4 2 3" xfId="1200" xr:uid="{00000000-0005-0000-0000-000087020000}"/>
    <cellStyle name="20% - Accent2 2 2 4 2 3 2" xfId="1201" xr:uid="{00000000-0005-0000-0000-000088020000}"/>
    <cellStyle name="20% - Accent2 2 2 4 2 4" xfId="1202" xr:uid="{00000000-0005-0000-0000-000089020000}"/>
    <cellStyle name="20% - Accent2 2 2 4 3" xfId="1203" xr:uid="{00000000-0005-0000-0000-00008A020000}"/>
    <cellStyle name="20% - Accent2 2 2 4 3 2" xfId="1204" xr:uid="{00000000-0005-0000-0000-00008B020000}"/>
    <cellStyle name="20% - Accent2 2 2 4 3 2 2" xfId="1205" xr:uid="{00000000-0005-0000-0000-00008C020000}"/>
    <cellStyle name="20% - Accent2 2 2 4 3 3" xfId="1206" xr:uid="{00000000-0005-0000-0000-00008D020000}"/>
    <cellStyle name="20% - Accent2 2 2 4 4" xfId="1207" xr:uid="{00000000-0005-0000-0000-00008E020000}"/>
    <cellStyle name="20% - Accent2 2 2 4 4 2" xfId="1208" xr:uid="{00000000-0005-0000-0000-00008F020000}"/>
    <cellStyle name="20% - Accent2 2 2 4 5" xfId="1209" xr:uid="{00000000-0005-0000-0000-000090020000}"/>
    <cellStyle name="20% - Accent2 2 2 4 5 2" xfId="1210" xr:uid="{00000000-0005-0000-0000-000091020000}"/>
    <cellStyle name="20% - Accent2 2 2 4 6" xfId="1211" xr:uid="{00000000-0005-0000-0000-000092020000}"/>
    <cellStyle name="20% - Accent2 2 2 5" xfId="1212" xr:uid="{00000000-0005-0000-0000-000093020000}"/>
    <cellStyle name="20% - Accent2 2 2 5 2" xfId="1213" xr:uid="{00000000-0005-0000-0000-000094020000}"/>
    <cellStyle name="20% - Accent2 2 2 5 2 2" xfId="1214" xr:uid="{00000000-0005-0000-0000-000095020000}"/>
    <cellStyle name="20% - Accent2 2 2 5 3" xfId="1215" xr:uid="{00000000-0005-0000-0000-000096020000}"/>
    <cellStyle name="20% - Accent2 2 2 5 3 2" xfId="1216" xr:uid="{00000000-0005-0000-0000-000097020000}"/>
    <cellStyle name="20% - Accent2 2 2 5 4" xfId="1217" xr:uid="{00000000-0005-0000-0000-000098020000}"/>
    <cellStyle name="20% - Accent2 2 2 6" xfId="1218" xr:uid="{00000000-0005-0000-0000-000099020000}"/>
    <cellStyle name="20% - Accent2 2 2 6 2" xfId="1219" xr:uid="{00000000-0005-0000-0000-00009A020000}"/>
    <cellStyle name="20% - Accent2 2 2 6 2 2" xfId="1220" xr:uid="{00000000-0005-0000-0000-00009B020000}"/>
    <cellStyle name="20% - Accent2 2 2 6 3" xfId="1221" xr:uid="{00000000-0005-0000-0000-00009C020000}"/>
    <cellStyle name="20% - Accent2 2 2 7" xfId="1222" xr:uid="{00000000-0005-0000-0000-00009D020000}"/>
    <cellStyle name="20% - Accent2 2 2 7 2" xfId="1223" xr:uid="{00000000-0005-0000-0000-00009E020000}"/>
    <cellStyle name="20% - Accent2 2 2 8" xfId="1224" xr:uid="{00000000-0005-0000-0000-00009F020000}"/>
    <cellStyle name="20% - Accent2 2 2 8 2" xfId="1225" xr:uid="{00000000-0005-0000-0000-0000A0020000}"/>
    <cellStyle name="20% - Accent2 2 2 9" xfId="1226" xr:uid="{00000000-0005-0000-0000-0000A1020000}"/>
    <cellStyle name="20% - Accent2 2 3" xfId="1227" xr:uid="{00000000-0005-0000-0000-0000A2020000}"/>
    <cellStyle name="20% - Accent2 2 3 2" xfId="1228" xr:uid="{00000000-0005-0000-0000-0000A3020000}"/>
    <cellStyle name="20% - Accent2 2 3 2 2" xfId="1229" xr:uid="{00000000-0005-0000-0000-0000A4020000}"/>
    <cellStyle name="20% - Accent2 2 3 2 2 2" xfId="1230" xr:uid="{00000000-0005-0000-0000-0000A5020000}"/>
    <cellStyle name="20% - Accent2 2 3 2 2 2 2" xfId="1231" xr:uid="{00000000-0005-0000-0000-0000A6020000}"/>
    <cellStyle name="20% - Accent2 2 3 2 2 2 2 2" xfId="1232" xr:uid="{00000000-0005-0000-0000-0000A7020000}"/>
    <cellStyle name="20% - Accent2 2 3 2 2 2 3" xfId="1233" xr:uid="{00000000-0005-0000-0000-0000A8020000}"/>
    <cellStyle name="20% - Accent2 2 3 2 2 3" xfId="1234" xr:uid="{00000000-0005-0000-0000-0000A9020000}"/>
    <cellStyle name="20% - Accent2 2 3 2 2 3 2" xfId="1235" xr:uid="{00000000-0005-0000-0000-0000AA020000}"/>
    <cellStyle name="20% - Accent2 2 3 2 2 3 2 2" xfId="1236" xr:uid="{00000000-0005-0000-0000-0000AB020000}"/>
    <cellStyle name="20% - Accent2 2 3 2 2 3 3" xfId="1237" xr:uid="{00000000-0005-0000-0000-0000AC020000}"/>
    <cellStyle name="20% - Accent2 2 3 2 2 4" xfId="1238" xr:uid="{00000000-0005-0000-0000-0000AD020000}"/>
    <cellStyle name="20% - Accent2 2 3 2 2 4 2" xfId="1239" xr:uid="{00000000-0005-0000-0000-0000AE020000}"/>
    <cellStyle name="20% - Accent2 2 3 2 2 5" xfId="1240" xr:uid="{00000000-0005-0000-0000-0000AF020000}"/>
    <cellStyle name="20% - Accent2 2 3 2 3" xfId="1241" xr:uid="{00000000-0005-0000-0000-0000B0020000}"/>
    <cellStyle name="20% - Accent2 2 3 2 3 2" xfId="1242" xr:uid="{00000000-0005-0000-0000-0000B1020000}"/>
    <cellStyle name="20% - Accent2 2 3 2 3 2 2" xfId="1243" xr:uid="{00000000-0005-0000-0000-0000B2020000}"/>
    <cellStyle name="20% - Accent2 2 3 2 3 3" xfId="1244" xr:uid="{00000000-0005-0000-0000-0000B3020000}"/>
    <cellStyle name="20% - Accent2 2 3 2 4" xfId="1245" xr:uid="{00000000-0005-0000-0000-0000B4020000}"/>
    <cellStyle name="20% - Accent2 2 3 2 4 2" xfId="1246" xr:uid="{00000000-0005-0000-0000-0000B5020000}"/>
    <cellStyle name="20% - Accent2 2 3 2 4 2 2" xfId="1247" xr:uid="{00000000-0005-0000-0000-0000B6020000}"/>
    <cellStyle name="20% - Accent2 2 3 2 4 3" xfId="1248" xr:uid="{00000000-0005-0000-0000-0000B7020000}"/>
    <cellStyle name="20% - Accent2 2 3 2 5" xfId="1249" xr:uid="{00000000-0005-0000-0000-0000B8020000}"/>
    <cellStyle name="20% - Accent2 2 3 2 5 2" xfId="1250" xr:uid="{00000000-0005-0000-0000-0000B9020000}"/>
    <cellStyle name="20% - Accent2 2 3 2 6" xfId="1251" xr:uid="{00000000-0005-0000-0000-0000BA020000}"/>
    <cellStyle name="20% - Accent2 2 3 2 6 2" xfId="1252" xr:uid="{00000000-0005-0000-0000-0000BB020000}"/>
    <cellStyle name="20% - Accent2 2 3 2 7" xfId="1253" xr:uid="{00000000-0005-0000-0000-0000BC020000}"/>
    <cellStyle name="20% - Accent2 2 3 3" xfId="1254" xr:uid="{00000000-0005-0000-0000-0000BD020000}"/>
    <cellStyle name="20% - Accent2 2 3 3 2" xfId="1255" xr:uid="{00000000-0005-0000-0000-0000BE020000}"/>
    <cellStyle name="20% - Accent2 2 3 3 2 2" xfId="1256" xr:uid="{00000000-0005-0000-0000-0000BF020000}"/>
    <cellStyle name="20% - Accent2 2 3 3 2 2 2" xfId="1257" xr:uid="{00000000-0005-0000-0000-0000C0020000}"/>
    <cellStyle name="20% - Accent2 2 3 3 2 3" xfId="1258" xr:uid="{00000000-0005-0000-0000-0000C1020000}"/>
    <cellStyle name="20% - Accent2 2 3 3 3" xfId="1259" xr:uid="{00000000-0005-0000-0000-0000C2020000}"/>
    <cellStyle name="20% - Accent2 2 3 3 3 2" xfId="1260" xr:uid="{00000000-0005-0000-0000-0000C3020000}"/>
    <cellStyle name="20% - Accent2 2 3 3 3 2 2" xfId="1261" xr:uid="{00000000-0005-0000-0000-0000C4020000}"/>
    <cellStyle name="20% - Accent2 2 3 3 3 3" xfId="1262" xr:uid="{00000000-0005-0000-0000-0000C5020000}"/>
    <cellStyle name="20% - Accent2 2 3 3 4" xfId="1263" xr:uid="{00000000-0005-0000-0000-0000C6020000}"/>
    <cellStyle name="20% - Accent2 2 3 3 4 2" xfId="1264" xr:uid="{00000000-0005-0000-0000-0000C7020000}"/>
    <cellStyle name="20% - Accent2 2 3 3 5" xfId="1265" xr:uid="{00000000-0005-0000-0000-0000C8020000}"/>
    <cellStyle name="20% - Accent2 2 3 4" xfId="1266" xr:uid="{00000000-0005-0000-0000-0000C9020000}"/>
    <cellStyle name="20% - Accent2 2 3 4 2" xfId="1267" xr:uid="{00000000-0005-0000-0000-0000CA020000}"/>
    <cellStyle name="20% - Accent2 2 3 4 2 2" xfId="1268" xr:uid="{00000000-0005-0000-0000-0000CB020000}"/>
    <cellStyle name="20% - Accent2 2 3 4 3" xfId="1269" xr:uid="{00000000-0005-0000-0000-0000CC020000}"/>
    <cellStyle name="20% - Accent2 2 3 5" xfId="1270" xr:uid="{00000000-0005-0000-0000-0000CD020000}"/>
    <cellStyle name="20% - Accent2 2 3 5 2" xfId="1271" xr:uid="{00000000-0005-0000-0000-0000CE020000}"/>
    <cellStyle name="20% - Accent2 2 3 5 2 2" xfId="1272" xr:uid="{00000000-0005-0000-0000-0000CF020000}"/>
    <cellStyle name="20% - Accent2 2 3 5 3" xfId="1273" xr:uid="{00000000-0005-0000-0000-0000D0020000}"/>
    <cellStyle name="20% - Accent2 2 3 6" xfId="1274" xr:uid="{00000000-0005-0000-0000-0000D1020000}"/>
    <cellStyle name="20% - Accent2 2 3 6 2" xfId="1275" xr:uid="{00000000-0005-0000-0000-0000D2020000}"/>
    <cellStyle name="20% - Accent2 2 3 7" xfId="1276" xr:uid="{00000000-0005-0000-0000-0000D3020000}"/>
    <cellStyle name="20% - Accent2 2 3 7 2" xfId="1277" xr:uid="{00000000-0005-0000-0000-0000D4020000}"/>
    <cellStyle name="20% - Accent2 2 3 8" xfId="1278" xr:uid="{00000000-0005-0000-0000-0000D5020000}"/>
    <cellStyle name="20% - Accent2 2 4" xfId="1279" xr:uid="{00000000-0005-0000-0000-0000D6020000}"/>
    <cellStyle name="20% - Accent2 2 4 2" xfId="1280" xr:uid="{00000000-0005-0000-0000-0000D7020000}"/>
    <cellStyle name="20% - Accent2 2 4 2 2" xfId="1281" xr:uid="{00000000-0005-0000-0000-0000D8020000}"/>
    <cellStyle name="20% - Accent2 2 4 2 2 2" xfId="1282" xr:uid="{00000000-0005-0000-0000-0000D9020000}"/>
    <cellStyle name="20% - Accent2 2 4 2 2 2 2" xfId="1283" xr:uid="{00000000-0005-0000-0000-0000DA020000}"/>
    <cellStyle name="20% - Accent2 2 4 2 2 3" xfId="1284" xr:uid="{00000000-0005-0000-0000-0000DB020000}"/>
    <cellStyle name="20% - Accent2 2 4 2 3" xfId="1285" xr:uid="{00000000-0005-0000-0000-0000DC020000}"/>
    <cellStyle name="20% - Accent2 2 4 2 3 2" xfId="1286" xr:uid="{00000000-0005-0000-0000-0000DD020000}"/>
    <cellStyle name="20% - Accent2 2 4 2 3 2 2" xfId="1287" xr:uid="{00000000-0005-0000-0000-0000DE020000}"/>
    <cellStyle name="20% - Accent2 2 4 2 3 3" xfId="1288" xr:uid="{00000000-0005-0000-0000-0000DF020000}"/>
    <cellStyle name="20% - Accent2 2 4 2 4" xfId="1289" xr:uid="{00000000-0005-0000-0000-0000E0020000}"/>
    <cellStyle name="20% - Accent2 2 4 2 4 2" xfId="1290" xr:uid="{00000000-0005-0000-0000-0000E1020000}"/>
    <cellStyle name="20% - Accent2 2 4 2 5" xfId="1291" xr:uid="{00000000-0005-0000-0000-0000E2020000}"/>
    <cellStyle name="20% - Accent2 2 4 2 5 2" xfId="1292" xr:uid="{00000000-0005-0000-0000-0000E3020000}"/>
    <cellStyle name="20% - Accent2 2 4 2 6" xfId="1293" xr:uid="{00000000-0005-0000-0000-0000E4020000}"/>
    <cellStyle name="20% - Accent2 2 4 3" xfId="1294" xr:uid="{00000000-0005-0000-0000-0000E5020000}"/>
    <cellStyle name="20% - Accent2 2 4 3 2" xfId="1295" xr:uid="{00000000-0005-0000-0000-0000E6020000}"/>
    <cellStyle name="20% - Accent2 2 4 3 2 2" xfId="1296" xr:uid="{00000000-0005-0000-0000-0000E7020000}"/>
    <cellStyle name="20% - Accent2 2 4 3 3" xfId="1297" xr:uid="{00000000-0005-0000-0000-0000E8020000}"/>
    <cellStyle name="20% - Accent2 2 4 4" xfId="1298" xr:uid="{00000000-0005-0000-0000-0000E9020000}"/>
    <cellStyle name="20% - Accent2 2 4 4 2" xfId="1299" xr:uid="{00000000-0005-0000-0000-0000EA020000}"/>
    <cellStyle name="20% - Accent2 2 4 4 2 2" xfId="1300" xr:uid="{00000000-0005-0000-0000-0000EB020000}"/>
    <cellStyle name="20% - Accent2 2 4 4 3" xfId="1301" xr:uid="{00000000-0005-0000-0000-0000EC020000}"/>
    <cellStyle name="20% - Accent2 2 4 5" xfId="1302" xr:uid="{00000000-0005-0000-0000-0000ED020000}"/>
    <cellStyle name="20% - Accent2 2 4 5 2" xfId="1303" xr:uid="{00000000-0005-0000-0000-0000EE020000}"/>
    <cellStyle name="20% - Accent2 2 4 6" xfId="1304" xr:uid="{00000000-0005-0000-0000-0000EF020000}"/>
    <cellStyle name="20% - Accent2 2 4 6 2" xfId="1305" xr:uid="{00000000-0005-0000-0000-0000F0020000}"/>
    <cellStyle name="20% - Accent2 2 4 7" xfId="1306" xr:uid="{00000000-0005-0000-0000-0000F1020000}"/>
    <cellStyle name="20% - Accent2 2 5" xfId="1307" xr:uid="{00000000-0005-0000-0000-0000F2020000}"/>
    <cellStyle name="20% - Accent2 2 5 2" xfId="1308" xr:uid="{00000000-0005-0000-0000-0000F3020000}"/>
    <cellStyle name="20% - Accent2 2 5 2 2" xfId="1309" xr:uid="{00000000-0005-0000-0000-0000F4020000}"/>
    <cellStyle name="20% - Accent2 2 5 2 2 2" xfId="1310" xr:uid="{00000000-0005-0000-0000-0000F5020000}"/>
    <cellStyle name="20% - Accent2 2 5 2 3" xfId="1311" xr:uid="{00000000-0005-0000-0000-0000F6020000}"/>
    <cellStyle name="20% - Accent2 2 5 2 3 2" xfId="1312" xr:uid="{00000000-0005-0000-0000-0000F7020000}"/>
    <cellStyle name="20% - Accent2 2 5 2 4" xfId="1313" xr:uid="{00000000-0005-0000-0000-0000F8020000}"/>
    <cellStyle name="20% - Accent2 2 5 3" xfId="1314" xr:uid="{00000000-0005-0000-0000-0000F9020000}"/>
    <cellStyle name="20% - Accent2 2 5 3 2" xfId="1315" xr:uid="{00000000-0005-0000-0000-0000FA020000}"/>
    <cellStyle name="20% - Accent2 2 5 3 2 2" xfId="1316" xr:uid="{00000000-0005-0000-0000-0000FB020000}"/>
    <cellStyle name="20% - Accent2 2 5 3 3" xfId="1317" xr:uid="{00000000-0005-0000-0000-0000FC020000}"/>
    <cellStyle name="20% - Accent2 2 5 4" xfId="1318" xr:uid="{00000000-0005-0000-0000-0000FD020000}"/>
    <cellStyle name="20% - Accent2 2 5 4 2" xfId="1319" xr:uid="{00000000-0005-0000-0000-0000FE020000}"/>
    <cellStyle name="20% - Accent2 2 5 5" xfId="1320" xr:uid="{00000000-0005-0000-0000-0000FF020000}"/>
    <cellStyle name="20% - Accent2 2 5 5 2" xfId="1321" xr:uid="{00000000-0005-0000-0000-000000030000}"/>
    <cellStyle name="20% - Accent2 2 5 6" xfId="1322" xr:uid="{00000000-0005-0000-0000-000001030000}"/>
    <cellStyle name="20% - Accent2 2 6" xfId="1323" xr:uid="{00000000-0005-0000-0000-000002030000}"/>
    <cellStyle name="20% - Accent2 2 6 2" xfId="1324" xr:uid="{00000000-0005-0000-0000-000003030000}"/>
    <cellStyle name="20% - Accent2 2 6 2 2" xfId="1325" xr:uid="{00000000-0005-0000-0000-000004030000}"/>
    <cellStyle name="20% - Accent2 2 6 3" xfId="1326" xr:uid="{00000000-0005-0000-0000-000005030000}"/>
    <cellStyle name="20% - Accent2 2 6 3 2" xfId="1327" xr:uid="{00000000-0005-0000-0000-000006030000}"/>
    <cellStyle name="20% - Accent2 2 6 4" xfId="1328" xr:uid="{00000000-0005-0000-0000-000007030000}"/>
    <cellStyle name="20% - Accent2 2 7" xfId="1329" xr:uid="{00000000-0005-0000-0000-000008030000}"/>
    <cellStyle name="20% - Accent2 2 7 2" xfId="1330" xr:uid="{00000000-0005-0000-0000-000009030000}"/>
    <cellStyle name="20% - Accent2 2 7 2 2" xfId="1331" xr:uid="{00000000-0005-0000-0000-00000A030000}"/>
    <cellStyle name="20% - Accent2 2 7 3" xfId="1332" xr:uid="{00000000-0005-0000-0000-00000B030000}"/>
    <cellStyle name="20% - Accent2 2 8" xfId="1333" xr:uid="{00000000-0005-0000-0000-00000C030000}"/>
    <cellStyle name="20% - Accent2 2 8 2" xfId="1334" xr:uid="{00000000-0005-0000-0000-00000D030000}"/>
    <cellStyle name="20% - Accent2 2 9" xfId="1335" xr:uid="{00000000-0005-0000-0000-00000E030000}"/>
    <cellStyle name="20% - Accent2 2 9 2" xfId="1336" xr:uid="{00000000-0005-0000-0000-00000F030000}"/>
    <cellStyle name="20% - Accent2 2_Deferred Income Taxes" xfId="1337" xr:uid="{00000000-0005-0000-0000-000010030000}"/>
    <cellStyle name="20% - Accent2 3" xfId="221" xr:uid="{00000000-0005-0000-0000-000011030000}"/>
    <cellStyle name="20% - Accent2 3 2" xfId="1338" xr:uid="{00000000-0005-0000-0000-000012030000}"/>
    <cellStyle name="20% - Accent2 4" xfId="222" xr:uid="{00000000-0005-0000-0000-000013030000}"/>
    <cellStyle name="20% - Accent2 4 2" xfId="1339" xr:uid="{00000000-0005-0000-0000-000014030000}"/>
    <cellStyle name="20% - Accent2 5" xfId="223" xr:uid="{00000000-0005-0000-0000-000015030000}"/>
    <cellStyle name="20% - Accent2 5 10" xfId="1340" xr:uid="{00000000-0005-0000-0000-000016030000}"/>
    <cellStyle name="20% - Accent2 5 2" xfId="1341" xr:uid="{00000000-0005-0000-0000-000017030000}"/>
    <cellStyle name="20% - Accent2 5 2 2" xfId="1342" xr:uid="{00000000-0005-0000-0000-000018030000}"/>
    <cellStyle name="20% - Accent2 5 2 2 2" xfId="1343" xr:uid="{00000000-0005-0000-0000-000019030000}"/>
    <cellStyle name="20% - Accent2 5 2 2 2 2" xfId="1344" xr:uid="{00000000-0005-0000-0000-00001A030000}"/>
    <cellStyle name="20% - Accent2 5 2 2 2 2 2" xfId="1345" xr:uid="{00000000-0005-0000-0000-00001B030000}"/>
    <cellStyle name="20% - Accent2 5 2 2 2 2 2 2" xfId="1346" xr:uid="{00000000-0005-0000-0000-00001C030000}"/>
    <cellStyle name="20% - Accent2 5 2 2 2 2 2 2 2" xfId="1347" xr:uid="{00000000-0005-0000-0000-00001D030000}"/>
    <cellStyle name="20% - Accent2 5 2 2 2 2 2 3" xfId="1348" xr:uid="{00000000-0005-0000-0000-00001E030000}"/>
    <cellStyle name="20% - Accent2 5 2 2 2 2 3" xfId="1349" xr:uid="{00000000-0005-0000-0000-00001F030000}"/>
    <cellStyle name="20% - Accent2 5 2 2 2 2 3 2" xfId="1350" xr:uid="{00000000-0005-0000-0000-000020030000}"/>
    <cellStyle name="20% - Accent2 5 2 2 2 2 3 2 2" xfId="1351" xr:uid="{00000000-0005-0000-0000-000021030000}"/>
    <cellStyle name="20% - Accent2 5 2 2 2 2 3 3" xfId="1352" xr:uid="{00000000-0005-0000-0000-000022030000}"/>
    <cellStyle name="20% - Accent2 5 2 2 2 2 4" xfId="1353" xr:uid="{00000000-0005-0000-0000-000023030000}"/>
    <cellStyle name="20% - Accent2 5 2 2 2 2 4 2" xfId="1354" xr:uid="{00000000-0005-0000-0000-000024030000}"/>
    <cellStyle name="20% - Accent2 5 2 2 2 2 5" xfId="1355" xr:uid="{00000000-0005-0000-0000-000025030000}"/>
    <cellStyle name="20% - Accent2 5 2 2 2 3" xfId="1356" xr:uid="{00000000-0005-0000-0000-000026030000}"/>
    <cellStyle name="20% - Accent2 5 2 2 2 3 2" xfId="1357" xr:uid="{00000000-0005-0000-0000-000027030000}"/>
    <cellStyle name="20% - Accent2 5 2 2 2 3 2 2" xfId="1358" xr:uid="{00000000-0005-0000-0000-000028030000}"/>
    <cellStyle name="20% - Accent2 5 2 2 2 3 3" xfId="1359" xr:uid="{00000000-0005-0000-0000-000029030000}"/>
    <cellStyle name="20% - Accent2 5 2 2 2 4" xfId="1360" xr:uid="{00000000-0005-0000-0000-00002A030000}"/>
    <cellStyle name="20% - Accent2 5 2 2 2 4 2" xfId="1361" xr:uid="{00000000-0005-0000-0000-00002B030000}"/>
    <cellStyle name="20% - Accent2 5 2 2 2 4 2 2" xfId="1362" xr:uid="{00000000-0005-0000-0000-00002C030000}"/>
    <cellStyle name="20% - Accent2 5 2 2 2 4 3" xfId="1363" xr:uid="{00000000-0005-0000-0000-00002D030000}"/>
    <cellStyle name="20% - Accent2 5 2 2 2 5" xfId="1364" xr:uid="{00000000-0005-0000-0000-00002E030000}"/>
    <cellStyle name="20% - Accent2 5 2 2 2 5 2" xfId="1365" xr:uid="{00000000-0005-0000-0000-00002F030000}"/>
    <cellStyle name="20% - Accent2 5 2 2 2 6" xfId="1366" xr:uid="{00000000-0005-0000-0000-000030030000}"/>
    <cellStyle name="20% - Accent2 5 2 2 2 6 2" xfId="1367" xr:uid="{00000000-0005-0000-0000-000031030000}"/>
    <cellStyle name="20% - Accent2 5 2 2 2 7" xfId="1368" xr:uid="{00000000-0005-0000-0000-000032030000}"/>
    <cellStyle name="20% - Accent2 5 2 2 3" xfId="1369" xr:uid="{00000000-0005-0000-0000-000033030000}"/>
    <cellStyle name="20% - Accent2 5 2 2 3 2" xfId="1370" xr:uid="{00000000-0005-0000-0000-000034030000}"/>
    <cellStyle name="20% - Accent2 5 2 2 3 2 2" xfId="1371" xr:uid="{00000000-0005-0000-0000-000035030000}"/>
    <cellStyle name="20% - Accent2 5 2 2 3 2 2 2" xfId="1372" xr:uid="{00000000-0005-0000-0000-000036030000}"/>
    <cellStyle name="20% - Accent2 5 2 2 3 2 3" xfId="1373" xr:uid="{00000000-0005-0000-0000-000037030000}"/>
    <cellStyle name="20% - Accent2 5 2 2 3 3" xfId="1374" xr:uid="{00000000-0005-0000-0000-000038030000}"/>
    <cellStyle name="20% - Accent2 5 2 2 3 3 2" xfId="1375" xr:uid="{00000000-0005-0000-0000-000039030000}"/>
    <cellStyle name="20% - Accent2 5 2 2 3 3 2 2" xfId="1376" xr:uid="{00000000-0005-0000-0000-00003A030000}"/>
    <cellStyle name="20% - Accent2 5 2 2 3 3 3" xfId="1377" xr:uid="{00000000-0005-0000-0000-00003B030000}"/>
    <cellStyle name="20% - Accent2 5 2 2 3 4" xfId="1378" xr:uid="{00000000-0005-0000-0000-00003C030000}"/>
    <cellStyle name="20% - Accent2 5 2 2 3 4 2" xfId="1379" xr:uid="{00000000-0005-0000-0000-00003D030000}"/>
    <cellStyle name="20% - Accent2 5 2 2 3 5" xfId="1380" xr:uid="{00000000-0005-0000-0000-00003E030000}"/>
    <cellStyle name="20% - Accent2 5 2 2 4" xfId="1381" xr:uid="{00000000-0005-0000-0000-00003F030000}"/>
    <cellStyle name="20% - Accent2 5 2 2 4 2" xfId="1382" xr:uid="{00000000-0005-0000-0000-000040030000}"/>
    <cellStyle name="20% - Accent2 5 2 2 4 2 2" xfId="1383" xr:uid="{00000000-0005-0000-0000-000041030000}"/>
    <cellStyle name="20% - Accent2 5 2 2 4 3" xfId="1384" xr:uid="{00000000-0005-0000-0000-000042030000}"/>
    <cellStyle name="20% - Accent2 5 2 2 5" xfId="1385" xr:uid="{00000000-0005-0000-0000-000043030000}"/>
    <cellStyle name="20% - Accent2 5 2 2 5 2" xfId="1386" xr:uid="{00000000-0005-0000-0000-000044030000}"/>
    <cellStyle name="20% - Accent2 5 2 2 5 2 2" xfId="1387" xr:uid="{00000000-0005-0000-0000-000045030000}"/>
    <cellStyle name="20% - Accent2 5 2 2 5 3" xfId="1388" xr:uid="{00000000-0005-0000-0000-000046030000}"/>
    <cellStyle name="20% - Accent2 5 2 2 6" xfId="1389" xr:uid="{00000000-0005-0000-0000-000047030000}"/>
    <cellStyle name="20% - Accent2 5 2 2 6 2" xfId="1390" xr:uid="{00000000-0005-0000-0000-000048030000}"/>
    <cellStyle name="20% - Accent2 5 2 2 7" xfId="1391" xr:uid="{00000000-0005-0000-0000-000049030000}"/>
    <cellStyle name="20% - Accent2 5 2 2 7 2" xfId="1392" xr:uid="{00000000-0005-0000-0000-00004A030000}"/>
    <cellStyle name="20% - Accent2 5 2 2 8" xfId="1393" xr:uid="{00000000-0005-0000-0000-00004B030000}"/>
    <cellStyle name="20% - Accent2 5 2 3" xfId="1394" xr:uid="{00000000-0005-0000-0000-00004C030000}"/>
    <cellStyle name="20% - Accent2 5 2 3 2" xfId="1395" xr:uid="{00000000-0005-0000-0000-00004D030000}"/>
    <cellStyle name="20% - Accent2 5 2 3 2 2" xfId="1396" xr:uid="{00000000-0005-0000-0000-00004E030000}"/>
    <cellStyle name="20% - Accent2 5 2 3 2 2 2" xfId="1397" xr:uid="{00000000-0005-0000-0000-00004F030000}"/>
    <cellStyle name="20% - Accent2 5 2 3 2 2 2 2" xfId="1398" xr:uid="{00000000-0005-0000-0000-000050030000}"/>
    <cellStyle name="20% - Accent2 5 2 3 2 2 3" xfId="1399" xr:uid="{00000000-0005-0000-0000-000051030000}"/>
    <cellStyle name="20% - Accent2 5 2 3 2 3" xfId="1400" xr:uid="{00000000-0005-0000-0000-000052030000}"/>
    <cellStyle name="20% - Accent2 5 2 3 2 3 2" xfId="1401" xr:uid="{00000000-0005-0000-0000-000053030000}"/>
    <cellStyle name="20% - Accent2 5 2 3 2 3 2 2" xfId="1402" xr:uid="{00000000-0005-0000-0000-000054030000}"/>
    <cellStyle name="20% - Accent2 5 2 3 2 3 3" xfId="1403" xr:uid="{00000000-0005-0000-0000-000055030000}"/>
    <cellStyle name="20% - Accent2 5 2 3 2 4" xfId="1404" xr:uid="{00000000-0005-0000-0000-000056030000}"/>
    <cellStyle name="20% - Accent2 5 2 3 2 4 2" xfId="1405" xr:uid="{00000000-0005-0000-0000-000057030000}"/>
    <cellStyle name="20% - Accent2 5 2 3 2 5" xfId="1406" xr:uid="{00000000-0005-0000-0000-000058030000}"/>
    <cellStyle name="20% - Accent2 5 2 3 2 5 2" xfId="1407" xr:uid="{00000000-0005-0000-0000-000059030000}"/>
    <cellStyle name="20% - Accent2 5 2 3 2 6" xfId="1408" xr:uid="{00000000-0005-0000-0000-00005A030000}"/>
    <cellStyle name="20% - Accent2 5 2 3 3" xfId="1409" xr:uid="{00000000-0005-0000-0000-00005B030000}"/>
    <cellStyle name="20% - Accent2 5 2 3 3 2" xfId="1410" xr:uid="{00000000-0005-0000-0000-00005C030000}"/>
    <cellStyle name="20% - Accent2 5 2 3 3 2 2" xfId="1411" xr:uid="{00000000-0005-0000-0000-00005D030000}"/>
    <cellStyle name="20% - Accent2 5 2 3 3 3" xfId="1412" xr:uid="{00000000-0005-0000-0000-00005E030000}"/>
    <cellStyle name="20% - Accent2 5 2 3 4" xfId="1413" xr:uid="{00000000-0005-0000-0000-00005F030000}"/>
    <cellStyle name="20% - Accent2 5 2 3 4 2" xfId="1414" xr:uid="{00000000-0005-0000-0000-000060030000}"/>
    <cellStyle name="20% - Accent2 5 2 3 4 2 2" xfId="1415" xr:uid="{00000000-0005-0000-0000-000061030000}"/>
    <cellStyle name="20% - Accent2 5 2 3 4 3" xfId="1416" xr:uid="{00000000-0005-0000-0000-000062030000}"/>
    <cellStyle name="20% - Accent2 5 2 3 5" xfId="1417" xr:uid="{00000000-0005-0000-0000-000063030000}"/>
    <cellStyle name="20% - Accent2 5 2 3 5 2" xfId="1418" xr:uid="{00000000-0005-0000-0000-000064030000}"/>
    <cellStyle name="20% - Accent2 5 2 3 6" xfId="1419" xr:uid="{00000000-0005-0000-0000-000065030000}"/>
    <cellStyle name="20% - Accent2 5 2 3 6 2" xfId="1420" xr:uid="{00000000-0005-0000-0000-000066030000}"/>
    <cellStyle name="20% - Accent2 5 2 3 7" xfId="1421" xr:uid="{00000000-0005-0000-0000-000067030000}"/>
    <cellStyle name="20% - Accent2 5 2 4" xfId="1422" xr:uid="{00000000-0005-0000-0000-000068030000}"/>
    <cellStyle name="20% - Accent2 5 2 4 2" xfId="1423" xr:uid="{00000000-0005-0000-0000-000069030000}"/>
    <cellStyle name="20% - Accent2 5 2 4 2 2" xfId="1424" xr:uid="{00000000-0005-0000-0000-00006A030000}"/>
    <cellStyle name="20% - Accent2 5 2 4 2 2 2" xfId="1425" xr:uid="{00000000-0005-0000-0000-00006B030000}"/>
    <cellStyle name="20% - Accent2 5 2 4 2 3" xfId="1426" xr:uid="{00000000-0005-0000-0000-00006C030000}"/>
    <cellStyle name="20% - Accent2 5 2 4 2 3 2" xfId="1427" xr:uid="{00000000-0005-0000-0000-00006D030000}"/>
    <cellStyle name="20% - Accent2 5 2 4 2 4" xfId="1428" xr:uid="{00000000-0005-0000-0000-00006E030000}"/>
    <cellStyle name="20% - Accent2 5 2 4 3" xfId="1429" xr:uid="{00000000-0005-0000-0000-00006F030000}"/>
    <cellStyle name="20% - Accent2 5 2 4 3 2" xfId="1430" xr:uid="{00000000-0005-0000-0000-000070030000}"/>
    <cellStyle name="20% - Accent2 5 2 4 3 2 2" xfId="1431" xr:uid="{00000000-0005-0000-0000-000071030000}"/>
    <cellStyle name="20% - Accent2 5 2 4 3 3" xfId="1432" xr:uid="{00000000-0005-0000-0000-000072030000}"/>
    <cellStyle name="20% - Accent2 5 2 4 4" xfId="1433" xr:uid="{00000000-0005-0000-0000-000073030000}"/>
    <cellStyle name="20% - Accent2 5 2 4 4 2" xfId="1434" xr:uid="{00000000-0005-0000-0000-000074030000}"/>
    <cellStyle name="20% - Accent2 5 2 4 5" xfId="1435" xr:uid="{00000000-0005-0000-0000-000075030000}"/>
    <cellStyle name="20% - Accent2 5 2 4 5 2" xfId="1436" xr:uid="{00000000-0005-0000-0000-000076030000}"/>
    <cellStyle name="20% - Accent2 5 2 4 6" xfId="1437" xr:uid="{00000000-0005-0000-0000-000077030000}"/>
    <cellStyle name="20% - Accent2 5 2 5" xfId="1438" xr:uid="{00000000-0005-0000-0000-000078030000}"/>
    <cellStyle name="20% - Accent2 5 2 5 2" xfId="1439" xr:uid="{00000000-0005-0000-0000-000079030000}"/>
    <cellStyle name="20% - Accent2 5 2 5 2 2" xfId="1440" xr:uid="{00000000-0005-0000-0000-00007A030000}"/>
    <cellStyle name="20% - Accent2 5 2 5 3" xfId="1441" xr:uid="{00000000-0005-0000-0000-00007B030000}"/>
    <cellStyle name="20% - Accent2 5 2 5 3 2" xfId="1442" xr:uid="{00000000-0005-0000-0000-00007C030000}"/>
    <cellStyle name="20% - Accent2 5 2 5 4" xfId="1443" xr:uid="{00000000-0005-0000-0000-00007D030000}"/>
    <cellStyle name="20% - Accent2 5 2 6" xfId="1444" xr:uid="{00000000-0005-0000-0000-00007E030000}"/>
    <cellStyle name="20% - Accent2 5 2 6 2" xfId="1445" xr:uid="{00000000-0005-0000-0000-00007F030000}"/>
    <cellStyle name="20% - Accent2 5 2 6 2 2" xfId="1446" xr:uid="{00000000-0005-0000-0000-000080030000}"/>
    <cellStyle name="20% - Accent2 5 2 6 3" xfId="1447" xr:uid="{00000000-0005-0000-0000-000081030000}"/>
    <cellStyle name="20% - Accent2 5 2 7" xfId="1448" xr:uid="{00000000-0005-0000-0000-000082030000}"/>
    <cellStyle name="20% - Accent2 5 2 7 2" xfId="1449" xr:uid="{00000000-0005-0000-0000-000083030000}"/>
    <cellStyle name="20% - Accent2 5 2 8" xfId="1450" xr:uid="{00000000-0005-0000-0000-000084030000}"/>
    <cellStyle name="20% - Accent2 5 2 8 2" xfId="1451" xr:uid="{00000000-0005-0000-0000-000085030000}"/>
    <cellStyle name="20% - Accent2 5 2 9" xfId="1452" xr:uid="{00000000-0005-0000-0000-000086030000}"/>
    <cellStyle name="20% - Accent2 5 3" xfId="1453" xr:uid="{00000000-0005-0000-0000-000087030000}"/>
    <cellStyle name="20% - Accent2 5 3 2" xfId="1454" xr:uid="{00000000-0005-0000-0000-000088030000}"/>
    <cellStyle name="20% - Accent2 5 3 2 2" xfId="1455" xr:uid="{00000000-0005-0000-0000-000089030000}"/>
    <cellStyle name="20% - Accent2 5 3 2 2 2" xfId="1456" xr:uid="{00000000-0005-0000-0000-00008A030000}"/>
    <cellStyle name="20% - Accent2 5 3 2 2 2 2" xfId="1457" xr:uid="{00000000-0005-0000-0000-00008B030000}"/>
    <cellStyle name="20% - Accent2 5 3 2 2 2 2 2" xfId="1458" xr:uid="{00000000-0005-0000-0000-00008C030000}"/>
    <cellStyle name="20% - Accent2 5 3 2 2 2 3" xfId="1459" xr:uid="{00000000-0005-0000-0000-00008D030000}"/>
    <cellStyle name="20% - Accent2 5 3 2 2 3" xfId="1460" xr:uid="{00000000-0005-0000-0000-00008E030000}"/>
    <cellStyle name="20% - Accent2 5 3 2 2 3 2" xfId="1461" xr:uid="{00000000-0005-0000-0000-00008F030000}"/>
    <cellStyle name="20% - Accent2 5 3 2 2 3 2 2" xfId="1462" xr:uid="{00000000-0005-0000-0000-000090030000}"/>
    <cellStyle name="20% - Accent2 5 3 2 2 3 3" xfId="1463" xr:uid="{00000000-0005-0000-0000-000091030000}"/>
    <cellStyle name="20% - Accent2 5 3 2 2 4" xfId="1464" xr:uid="{00000000-0005-0000-0000-000092030000}"/>
    <cellStyle name="20% - Accent2 5 3 2 2 4 2" xfId="1465" xr:uid="{00000000-0005-0000-0000-000093030000}"/>
    <cellStyle name="20% - Accent2 5 3 2 2 5" xfId="1466" xr:uid="{00000000-0005-0000-0000-000094030000}"/>
    <cellStyle name="20% - Accent2 5 3 2 3" xfId="1467" xr:uid="{00000000-0005-0000-0000-000095030000}"/>
    <cellStyle name="20% - Accent2 5 3 2 3 2" xfId="1468" xr:uid="{00000000-0005-0000-0000-000096030000}"/>
    <cellStyle name="20% - Accent2 5 3 2 3 2 2" xfId="1469" xr:uid="{00000000-0005-0000-0000-000097030000}"/>
    <cellStyle name="20% - Accent2 5 3 2 3 3" xfId="1470" xr:uid="{00000000-0005-0000-0000-000098030000}"/>
    <cellStyle name="20% - Accent2 5 3 2 4" xfId="1471" xr:uid="{00000000-0005-0000-0000-000099030000}"/>
    <cellStyle name="20% - Accent2 5 3 2 4 2" xfId="1472" xr:uid="{00000000-0005-0000-0000-00009A030000}"/>
    <cellStyle name="20% - Accent2 5 3 2 4 2 2" xfId="1473" xr:uid="{00000000-0005-0000-0000-00009B030000}"/>
    <cellStyle name="20% - Accent2 5 3 2 4 3" xfId="1474" xr:uid="{00000000-0005-0000-0000-00009C030000}"/>
    <cellStyle name="20% - Accent2 5 3 2 5" xfId="1475" xr:uid="{00000000-0005-0000-0000-00009D030000}"/>
    <cellStyle name="20% - Accent2 5 3 2 5 2" xfId="1476" xr:uid="{00000000-0005-0000-0000-00009E030000}"/>
    <cellStyle name="20% - Accent2 5 3 2 6" xfId="1477" xr:uid="{00000000-0005-0000-0000-00009F030000}"/>
    <cellStyle name="20% - Accent2 5 3 2 6 2" xfId="1478" xr:uid="{00000000-0005-0000-0000-0000A0030000}"/>
    <cellStyle name="20% - Accent2 5 3 2 7" xfId="1479" xr:uid="{00000000-0005-0000-0000-0000A1030000}"/>
    <cellStyle name="20% - Accent2 5 3 3" xfId="1480" xr:uid="{00000000-0005-0000-0000-0000A2030000}"/>
    <cellStyle name="20% - Accent2 5 3 3 2" xfId="1481" xr:uid="{00000000-0005-0000-0000-0000A3030000}"/>
    <cellStyle name="20% - Accent2 5 3 3 2 2" xfId="1482" xr:uid="{00000000-0005-0000-0000-0000A4030000}"/>
    <cellStyle name="20% - Accent2 5 3 3 2 2 2" xfId="1483" xr:uid="{00000000-0005-0000-0000-0000A5030000}"/>
    <cellStyle name="20% - Accent2 5 3 3 2 3" xfId="1484" xr:uid="{00000000-0005-0000-0000-0000A6030000}"/>
    <cellStyle name="20% - Accent2 5 3 3 3" xfId="1485" xr:uid="{00000000-0005-0000-0000-0000A7030000}"/>
    <cellStyle name="20% - Accent2 5 3 3 3 2" xfId="1486" xr:uid="{00000000-0005-0000-0000-0000A8030000}"/>
    <cellStyle name="20% - Accent2 5 3 3 3 2 2" xfId="1487" xr:uid="{00000000-0005-0000-0000-0000A9030000}"/>
    <cellStyle name="20% - Accent2 5 3 3 3 3" xfId="1488" xr:uid="{00000000-0005-0000-0000-0000AA030000}"/>
    <cellStyle name="20% - Accent2 5 3 3 4" xfId="1489" xr:uid="{00000000-0005-0000-0000-0000AB030000}"/>
    <cellStyle name="20% - Accent2 5 3 3 4 2" xfId="1490" xr:uid="{00000000-0005-0000-0000-0000AC030000}"/>
    <cellStyle name="20% - Accent2 5 3 3 5" xfId="1491" xr:uid="{00000000-0005-0000-0000-0000AD030000}"/>
    <cellStyle name="20% - Accent2 5 3 4" xfId="1492" xr:uid="{00000000-0005-0000-0000-0000AE030000}"/>
    <cellStyle name="20% - Accent2 5 3 4 2" xfId="1493" xr:uid="{00000000-0005-0000-0000-0000AF030000}"/>
    <cellStyle name="20% - Accent2 5 3 4 2 2" xfId="1494" xr:uid="{00000000-0005-0000-0000-0000B0030000}"/>
    <cellStyle name="20% - Accent2 5 3 4 3" xfId="1495" xr:uid="{00000000-0005-0000-0000-0000B1030000}"/>
    <cellStyle name="20% - Accent2 5 3 5" xfId="1496" xr:uid="{00000000-0005-0000-0000-0000B2030000}"/>
    <cellStyle name="20% - Accent2 5 3 5 2" xfId="1497" xr:uid="{00000000-0005-0000-0000-0000B3030000}"/>
    <cellStyle name="20% - Accent2 5 3 5 2 2" xfId="1498" xr:uid="{00000000-0005-0000-0000-0000B4030000}"/>
    <cellStyle name="20% - Accent2 5 3 5 3" xfId="1499" xr:uid="{00000000-0005-0000-0000-0000B5030000}"/>
    <cellStyle name="20% - Accent2 5 3 6" xfId="1500" xr:uid="{00000000-0005-0000-0000-0000B6030000}"/>
    <cellStyle name="20% - Accent2 5 3 6 2" xfId="1501" xr:uid="{00000000-0005-0000-0000-0000B7030000}"/>
    <cellStyle name="20% - Accent2 5 3 7" xfId="1502" xr:uid="{00000000-0005-0000-0000-0000B8030000}"/>
    <cellStyle name="20% - Accent2 5 3 7 2" xfId="1503" xr:uid="{00000000-0005-0000-0000-0000B9030000}"/>
    <cellStyle name="20% - Accent2 5 3 8" xfId="1504" xr:uid="{00000000-0005-0000-0000-0000BA030000}"/>
    <cellStyle name="20% - Accent2 5 4" xfId="1505" xr:uid="{00000000-0005-0000-0000-0000BB030000}"/>
    <cellStyle name="20% - Accent2 5 4 2" xfId="1506" xr:uid="{00000000-0005-0000-0000-0000BC030000}"/>
    <cellStyle name="20% - Accent2 5 4 2 2" xfId="1507" xr:uid="{00000000-0005-0000-0000-0000BD030000}"/>
    <cellStyle name="20% - Accent2 5 4 2 2 2" xfId="1508" xr:uid="{00000000-0005-0000-0000-0000BE030000}"/>
    <cellStyle name="20% - Accent2 5 4 2 2 2 2" xfId="1509" xr:uid="{00000000-0005-0000-0000-0000BF030000}"/>
    <cellStyle name="20% - Accent2 5 4 2 2 3" xfId="1510" xr:uid="{00000000-0005-0000-0000-0000C0030000}"/>
    <cellStyle name="20% - Accent2 5 4 2 3" xfId="1511" xr:uid="{00000000-0005-0000-0000-0000C1030000}"/>
    <cellStyle name="20% - Accent2 5 4 2 3 2" xfId="1512" xr:uid="{00000000-0005-0000-0000-0000C2030000}"/>
    <cellStyle name="20% - Accent2 5 4 2 3 2 2" xfId="1513" xr:uid="{00000000-0005-0000-0000-0000C3030000}"/>
    <cellStyle name="20% - Accent2 5 4 2 3 3" xfId="1514" xr:uid="{00000000-0005-0000-0000-0000C4030000}"/>
    <cellStyle name="20% - Accent2 5 4 2 4" xfId="1515" xr:uid="{00000000-0005-0000-0000-0000C5030000}"/>
    <cellStyle name="20% - Accent2 5 4 2 4 2" xfId="1516" xr:uid="{00000000-0005-0000-0000-0000C6030000}"/>
    <cellStyle name="20% - Accent2 5 4 2 5" xfId="1517" xr:uid="{00000000-0005-0000-0000-0000C7030000}"/>
    <cellStyle name="20% - Accent2 5 4 2 5 2" xfId="1518" xr:uid="{00000000-0005-0000-0000-0000C8030000}"/>
    <cellStyle name="20% - Accent2 5 4 2 6" xfId="1519" xr:uid="{00000000-0005-0000-0000-0000C9030000}"/>
    <cellStyle name="20% - Accent2 5 4 3" xfId="1520" xr:uid="{00000000-0005-0000-0000-0000CA030000}"/>
    <cellStyle name="20% - Accent2 5 4 3 2" xfId="1521" xr:uid="{00000000-0005-0000-0000-0000CB030000}"/>
    <cellStyle name="20% - Accent2 5 4 3 2 2" xfId="1522" xr:uid="{00000000-0005-0000-0000-0000CC030000}"/>
    <cellStyle name="20% - Accent2 5 4 3 3" xfId="1523" xr:uid="{00000000-0005-0000-0000-0000CD030000}"/>
    <cellStyle name="20% - Accent2 5 4 4" xfId="1524" xr:uid="{00000000-0005-0000-0000-0000CE030000}"/>
    <cellStyle name="20% - Accent2 5 4 4 2" xfId="1525" xr:uid="{00000000-0005-0000-0000-0000CF030000}"/>
    <cellStyle name="20% - Accent2 5 4 4 2 2" xfId="1526" xr:uid="{00000000-0005-0000-0000-0000D0030000}"/>
    <cellStyle name="20% - Accent2 5 4 4 3" xfId="1527" xr:uid="{00000000-0005-0000-0000-0000D1030000}"/>
    <cellStyle name="20% - Accent2 5 4 5" xfId="1528" xr:uid="{00000000-0005-0000-0000-0000D2030000}"/>
    <cellStyle name="20% - Accent2 5 4 5 2" xfId="1529" xr:uid="{00000000-0005-0000-0000-0000D3030000}"/>
    <cellStyle name="20% - Accent2 5 4 6" xfId="1530" xr:uid="{00000000-0005-0000-0000-0000D4030000}"/>
    <cellStyle name="20% - Accent2 5 4 6 2" xfId="1531" xr:uid="{00000000-0005-0000-0000-0000D5030000}"/>
    <cellStyle name="20% - Accent2 5 4 7" xfId="1532" xr:uid="{00000000-0005-0000-0000-0000D6030000}"/>
    <cellStyle name="20% - Accent2 5 5" xfId="1533" xr:uid="{00000000-0005-0000-0000-0000D7030000}"/>
    <cellStyle name="20% - Accent2 5 5 2" xfId="1534" xr:uid="{00000000-0005-0000-0000-0000D8030000}"/>
    <cellStyle name="20% - Accent2 5 5 2 2" xfId="1535" xr:uid="{00000000-0005-0000-0000-0000D9030000}"/>
    <cellStyle name="20% - Accent2 5 5 2 2 2" xfId="1536" xr:uid="{00000000-0005-0000-0000-0000DA030000}"/>
    <cellStyle name="20% - Accent2 5 5 2 3" xfId="1537" xr:uid="{00000000-0005-0000-0000-0000DB030000}"/>
    <cellStyle name="20% - Accent2 5 5 2 3 2" xfId="1538" xr:uid="{00000000-0005-0000-0000-0000DC030000}"/>
    <cellStyle name="20% - Accent2 5 5 2 4" xfId="1539" xr:uid="{00000000-0005-0000-0000-0000DD030000}"/>
    <cellStyle name="20% - Accent2 5 5 3" xfId="1540" xr:uid="{00000000-0005-0000-0000-0000DE030000}"/>
    <cellStyle name="20% - Accent2 5 5 3 2" xfId="1541" xr:uid="{00000000-0005-0000-0000-0000DF030000}"/>
    <cellStyle name="20% - Accent2 5 5 3 2 2" xfId="1542" xr:uid="{00000000-0005-0000-0000-0000E0030000}"/>
    <cellStyle name="20% - Accent2 5 5 3 3" xfId="1543" xr:uid="{00000000-0005-0000-0000-0000E1030000}"/>
    <cellStyle name="20% - Accent2 5 5 4" xfId="1544" xr:uid="{00000000-0005-0000-0000-0000E2030000}"/>
    <cellStyle name="20% - Accent2 5 5 4 2" xfId="1545" xr:uid="{00000000-0005-0000-0000-0000E3030000}"/>
    <cellStyle name="20% - Accent2 5 5 5" xfId="1546" xr:uid="{00000000-0005-0000-0000-0000E4030000}"/>
    <cellStyle name="20% - Accent2 5 5 5 2" xfId="1547" xr:uid="{00000000-0005-0000-0000-0000E5030000}"/>
    <cellStyle name="20% - Accent2 5 5 6" xfId="1548" xr:uid="{00000000-0005-0000-0000-0000E6030000}"/>
    <cellStyle name="20% - Accent2 5 6" xfId="1549" xr:uid="{00000000-0005-0000-0000-0000E7030000}"/>
    <cellStyle name="20% - Accent2 5 6 2" xfId="1550" xr:uid="{00000000-0005-0000-0000-0000E8030000}"/>
    <cellStyle name="20% - Accent2 5 6 2 2" xfId="1551" xr:uid="{00000000-0005-0000-0000-0000E9030000}"/>
    <cellStyle name="20% - Accent2 5 6 3" xfId="1552" xr:uid="{00000000-0005-0000-0000-0000EA030000}"/>
    <cellStyle name="20% - Accent2 5 6 3 2" xfId="1553" xr:uid="{00000000-0005-0000-0000-0000EB030000}"/>
    <cellStyle name="20% - Accent2 5 6 4" xfId="1554" xr:uid="{00000000-0005-0000-0000-0000EC030000}"/>
    <cellStyle name="20% - Accent2 5 7" xfId="1555" xr:uid="{00000000-0005-0000-0000-0000ED030000}"/>
    <cellStyle name="20% - Accent2 5 7 2" xfId="1556" xr:uid="{00000000-0005-0000-0000-0000EE030000}"/>
    <cellStyle name="20% - Accent2 5 7 2 2" xfId="1557" xr:uid="{00000000-0005-0000-0000-0000EF030000}"/>
    <cellStyle name="20% - Accent2 5 7 3" xfId="1558" xr:uid="{00000000-0005-0000-0000-0000F0030000}"/>
    <cellStyle name="20% - Accent2 5 8" xfId="1559" xr:uid="{00000000-0005-0000-0000-0000F1030000}"/>
    <cellStyle name="20% - Accent2 5 8 2" xfId="1560" xr:uid="{00000000-0005-0000-0000-0000F2030000}"/>
    <cellStyle name="20% - Accent2 5 9" xfId="1561" xr:uid="{00000000-0005-0000-0000-0000F3030000}"/>
    <cellStyle name="20% - Accent2 5 9 2" xfId="1562" xr:uid="{00000000-0005-0000-0000-0000F4030000}"/>
    <cellStyle name="20% - Accent2 6" xfId="224" xr:uid="{00000000-0005-0000-0000-0000F5030000}"/>
    <cellStyle name="20% - Accent2 6 2" xfId="1563" xr:uid="{00000000-0005-0000-0000-0000F6030000}"/>
    <cellStyle name="20% - Accent2 6 2 2" xfId="1564" xr:uid="{00000000-0005-0000-0000-0000F7030000}"/>
    <cellStyle name="20% - Accent2 6 2 2 2" xfId="1565" xr:uid="{00000000-0005-0000-0000-0000F8030000}"/>
    <cellStyle name="20% - Accent2 6 2 2 2 2" xfId="1566" xr:uid="{00000000-0005-0000-0000-0000F9030000}"/>
    <cellStyle name="20% - Accent2 6 2 2 2 2 2" xfId="1567" xr:uid="{00000000-0005-0000-0000-0000FA030000}"/>
    <cellStyle name="20% - Accent2 6 2 2 2 2 2 2" xfId="1568" xr:uid="{00000000-0005-0000-0000-0000FB030000}"/>
    <cellStyle name="20% - Accent2 6 2 2 2 2 3" xfId="1569" xr:uid="{00000000-0005-0000-0000-0000FC030000}"/>
    <cellStyle name="20% - Accent2 6 2 2 2 3" xfId="1570" xr:uid="{00000000-0005-0000-0000-0000FD030000}"/>
    <cellStyle name="20% - Accent2 6 2 2 2 3 2" xfId="1571" xr:uid="{00000000-0005-0000-0000-0000FE030000}"/>
    <cellStyle name="20% - Accent2 6 2 2 2 3 2 2" xfId="1572" xr:uid="{00000000-0005-0000-0000-0000FF030000}"/>
    <cellStyle name="20% - Accent2 6 2 2 2 3 3" xfId="1573" xr:uid="{00000000-0005-0000-0000-000000040000}"/>
    <cellStyle name="20% - Accent2 6 2 2 2 4" xfId="1574" xr:uid="{00000000-0005-0000-0000-000001040000}"/>
    <cellStyle name="20% - Accent2 6 2 2 2 4 2" xfId="1575" xr:uid="{00000000-0005-0000-0000-000002040000}"/>
    <cellStyle name="20% - Accent2 6 2 2 2 5" xfId="1576" xr:uid="{00000000-0005-0000-0000-000003040000}"/>
    <cellStyle name="20% - Accent2 6 2 2 3" xfId="1577" xr:uid="{00000000-0005-0000-0000-000004040000}"/>
    <cellStyle name="20% - Accent2 6 2 2 3 2" xfId="1578" xr:uid="{00000000-0005-0000-0000-000005040000}"/>
    <cellStyle name="20% - Accent2 6 2 2 3 2 2" xfId="1579" xr:uid="{00000000-0005-0000-0000-000006040000}"/>
    <cellStyle name="20% - Accent2 6 2 2 3 3" xfId="1580" xr:uid="{00000000-0005-0000-0000-000007040000}"/>
    <cellStyle name="20% - Accent2 6 2 2 4" xfId="1581" xr:uid="{00000000-0005-0000-0000-000008040000}"/>
    <cellStyle name="20% - Accent2 6 2 2 4 2" xfId="1582" xr:uid="{00000000-0005-0000-0000-000009040000}"/>
    <cellStyle name="20% - Accent2 6 2 2 4 2 2" xfId="1583" xr:uid="{00000000-0005-0000-0000-00000A040000}"/>
    <cellStyle name="20% - Accent2 6 2 2 4 3" xfId="1584" xr:uid="{00000000-0005-0000-0000-00000B040000}"/>
    <cellStyle name="20% - Accent2 6 2 2 5" xfId="1585" xr:uid="{00000000-0005-0000-0000-00000C040000}"/>
    <cellStyle name="20% - Accent2 6 2 2 5 2" xfId="1586" xr:uid="{00000000-0005-0000-0000-00000D040000}"/>
    <cellStyle name="20% - Accent2 6 2 2 6" xfId="1587" xr:uid="{00000000-0005-0000-0000-00000E040000}"/>
    <cellStyle name="20% - Accent2 6 2 3" xfId="1588" xr:uid="{00000000-0005-0000-0000-00000F040000}"/>
    <cellStyle name="20% - Accent2 6 2 3 2" xfId="1589" xr:uid="{00000000-0005-0000-0000-000010040000}"/>
    <cellStyle name="20% - Accent2 6 2 3 2 2" xfId="1590" xr:uid="{00000000-0005-0000-0000-000011040000}"/>
    <cellStyle name="20% - Accent2 6 2 3 2 2 2" xfId="1591" xr:uid="{00000000-0005-0000-0000-000012040000}"/>
    <cellStyle name="20% - Accent2 6 2 3 2 3" xfId="1592" xr:uid="{00000000-0005-0000-0000-000013040000}"/>
    <cellStyle name="20% - Accent2 6 2 3 3" xfId="1593" xr:uid="{00000000-0005-0000-0000-000014040000}"/>
    <cellStyle name="20% - Accent2 6 2 3 3 2" xfId="1594" xr:uid="{00000000-0005-0000-0000-000015040000}"/>
    <cellStyle name="20% - Accent2 6 2 3 3 2 2" xfId="1595" xr:uid="{00000000-0005-0000-0000-000016040000}"/>
    <cellStyle name="20% - Accent2 6 2 3 3 3" xfId="1596" xr:uid="{00000000-0005-0000-0000-000017040000}"/>
    <cellStyle name="20% - Accent2 6 2 3 4" xfId="1597" xr:uid="{00000000-0005-0000-0000-000018040000}"/>
    <cellStyle name="20% - Accent2 6 2 3 4 2" xfId="1598" xr:uid="{00000000-0005-0000-0000-000019040000}"/>
    <cellStyle name="20% - Accent2 6 2 3 5" xfId="1599" xr:uid="{00000000-0005-0000-0000-00001A040000}"/>
    <cellStyle name="20% - Accent2 6 2 4" xfId="1600" xr:uid="{00000000-0005-0000-0000-00001B040000}"/>
    <cellStyle name="20% - Accent2 6 2 4 2" xfId="1601" xr:uid="{00000000-0005-0000-0000-00001C040000}"/>
    <cellStyle name="20% - Accent2 6 2 4 2 2" xfId="1602" xr:uid="{00000000-0005-0000-0000-00001D040000}"/>
    <cellStyle name="20% - Accent2 6 2 4 3" xfId="1603" xr:uid="{00000000-0005-0000-0000-00001E040000}"/>
    <cellStyle name="20% - Accent2 6 2 5" xfId="1604" xr:uid="{00000000-0005-0000-0000-00001F040000}"/>
    <cellStyle name="20% - Accent2 6 2 5 2" xfId="1605" xr:uid="{00000000-0005-0000-0000-000020040000}"/>
    <cellStyle name="20% - Accent2 6 2 5 2 2" xfId="1606" xr:uid="{00000000-0005-0000-0000-000021040000}"/>
    <cellStyle name="20% - Accent2 6 2 5 3" xfId="1607" xr:uid="{00000000-0005-0000-0000-000022040000}"/>
    <cellStyle name="20% - Accent2 6 2 6" xfId="1608" xr:uid="{00000000-0005-0000-0000-000023040000}"/>
    <cellStyle name="20% - Accent2 6 2 6 2" xfId="1609" xr:uid="{00000000-0005-0000-0000-000024040000}"/>
    <cellStyle name="20% - Accent2 6 2 7" xfId="1610" xr:uid="{00000000-0005-0000-0000-000025040000}"/>
    <cellStyle name="20% - Accent2 6 3" xfId="1611" xr:uid="{00000000-0005-0000-0000-000026040000}"/>
    <cellStyle name="20% - Accent2 6 3 2" xfId="1612" xr:uid="{00000000-0005-0000-0000-000027040000}"/>
    <cellStyle name="20% - Accent2 6 3 2 2" xfId="1613" xr:uid="{00000000-0005-0000-0000-000028040000}"/>
    <cellStyle name="20% - Accent2 6 3 2 2 2" xfId="1614" xr:uid="{00000000-0005-0000-0000-000029040000}"/>
    <cellStyle name="20% - Accent2 6 3 2 2 2 2" xfId="1615" xr:uid="{00000000-0005-0000-0000-00002A040000}"/>
    <cellStyle name="20% - Accent2 6 3 2 2 3" xfId="1616" xr:uid="{00000000-0005-0000-0000-00002B040000}"/>
    <cellStyle name="20% - Accent2 6 3 2 3" xfId="1617" xr:uid="{00000000-0005-0000-0000-00002C040000}"/>
    <cellStyle name="20% - Accent2 6 3 2 3 2" xfId="1618" xr:uid="{00000000-0005-0000-0000-00002D040000}"/>
    <cellStyle name="20% - Accent2 6 3 2 3 2 2" xfId="1619" xr:uid="{00000000-0005-0000-0000-00002E040000}"/>
    <cellStyle name="20% - Accent2 6 3 2 3 3" xfId="1620" xr:uid="{00000000-0005-0000-0000-00002F040000}"/>
    <cellStyle name="20% - Accent2 6 3 2 4" xfId="1621" xr:uid="{00000000-0005-0000-0000-000030040000}"/>
    <cellStyle name="20% - Accent2 6 3 2 4 2" xfId="1622" xr:uid="{00000000-0005-0000-0000-000031040000}"/>
    <cellStyle name="20% - Accent2 6 3 2 5" xfId="1623" xr:uid="{00000000-0005-0000-0000-000032040000}"/>
    <cellStyle name="20% - Accent2 6 3 3" xfId="1624" xr:uid="{00000000-0005-0000-0000-000033040000}"/>
    <cellStyle name="20% - Accent2 6 3 3 2" xfId="1625" xr:uid="{00000000-0005-0000-0000-000034040000}"/>
    <cellStyle name="20% - Accent2 6 3 3 2 2" xfId="1626" xr:uid="{00000000-0005-0000-0000-000035040000}"/>
    <cellStyle name="20% - Accent2 6 3 3 3" xfId="1627" xr:uid="{00000000-0005-0000-0000-000036040000}"/>
    <cellStyle name="20% - Accent2 6 3 4" xfId="1628" xr:uid="{00000000-0005-0000-0000-000037040000}"/>
    <cellStyle name="20% - Accent2 6 3 4 2" xfId="1629" xr:uid="{00000000-0005-0000-0000-000038040000}"/>
    <cellStyle name="20% - Accent2 6 3 4 2 2" xfId="1630" xr:uid="{00000000-0005-0000-0000-000039040000}"/>
    <cellStyle name="20% - Accent2 6 3 4 3" xfId="1631" xr:uid="{00000000-0005-0000-0000-00003A040000}"/>
    <cellStyle name="20% - Accent2 6 3 5" xfId="1632" xr:uid="{00000000-0005-0000-0000-00003B040000}"/>
    <cellStyle name="20% - Accent2 6 3 5 2" xfId="1633" xr:uid="{00000000-0005-0000-0000-00003C040000}"/>
    <cellStyle name="20% - Accent2 6 3 6" xfId="1634" xr:uid="{00000000-0005-0000-0000-00003D040000}"/>
    <cellStyle name="20% - Accent2 6 4" xfId="1635" xr:uid="{00000000-0005-0000-0000-00003E040000}"/>
    <cellStyle name="20% - Accent2 6 4 2" xfId="1636" xr:uid="{00000000-0005-0000-0000-00003F040000}"/>
    <cellStyle name="20% - Accent2 6 4 2 2" xfId="1637" xr:uid="{00000000-0005-0000-0000-000040040000}"/>
    <cellStyle name="20% - Accent2 6 4 2 2 2" xfId="1638" xr:uid="{00000000-0005-0000-0000-000041040000}"/>
    <cellStyle name="20% - Accent2 6 4 2 3" xfId="1639" xr:uid="{00000000-0005-0000-0000-000042040000}"/>
    <cellStyle name="20% - Accent2 6 4 3" xfId="1640" xr:uid="{00000000-0005-0000-0000-000043040000}"/>
    <cellStyle name="20% - Accent2 6 4 3 2" xfId="1641" xr:uid="{00000000-0005-0000-0000-000044040000}"/>
    <cellStyle name="20% - Accent2 6 4 3 2 2" xfId="1642" xr:uid="{00000000-0005-0000-0000-000045040000}"/>
    <cellStyle name="20% - Accent2 6 4 3 3" xfId="1643" xr:uid="{00000000-0005-0000-0000-000046040000}"/>
    <cellStyle name="20% - Accent2 6 4 4" xfId="1644" xr:uid="{00000000-0005-0000-0000-000047040000}"/>
    <cellStyle name="20% - Accent2 6 4 4 2" xfId="1645" xr:uid="{00000000-0005-0000-0000-000048040000}"/>
    <cellStyle name="20% - Accent2 6 4 5" xfId="1646" xr:uid="{00000000-0005-0000-0000-000049040000}"/>
    <cellStyle name="20% - Accent2 6 5" xfId="1647" xr:uid="{00000000-0005-0000-0000-00004A040000}"/>
    <cellStyle name="20% - Accent2 6 5 2" xfId="1648" xr:uid="{00000000-0005-0000-0000-00004B040000}"/>
    <cellStyle name="20% - Accent2 6 5 2 2" xfId="1649" xr:uid="{00000000-0005-0000-0000-00004C040000}"/>
    <cellStyle name="20% - Accent2 6 5 3" xfId="1650" xr:uid="{00000000-0005-0000-0000-00004D040000}"/>
    <cellStyle name="20% - Accent2 6 6" xfId="1651" xr:uid="{00000000-0005-0000-0000-00004E040000}"/>
    <cellStyle name="20% - Accent2 6 6 2" xfId="1652" xr:uid="{00000000-0005-0000-0000-00004F040000}"/>
    <cellStyle name="20% - Accent2 6 6 2 2" xfId="1653" xr:uid="{00000000-0005-0000-0000-000050040000}"/>
    <cellStyle name="20% - Accent2 6 6 3" xfId="1654" xr:uid="{00000000-0005-0000-0000-000051040000}"/>
    <cellStyle name="20% - Accent2 6 7" xfId="1655" xr:uid="{00000000-0005-0000-0000-000052040000}"/>
    <cellStyle name="20% - Accent2 6 7 2" xfId="1656" xr:uid="{00000000-0005-0000-0000-000053040000}"/>
    <cellStyle name="20% - Accent2 6 8" xfId="1657" xr:uid="{00000000-0005-0000-0000-000054040000}"/>
    <cellStyle name="20% - Accent2 6 8 2" xfId="1658" xr:uid="{00000000-0005-0000-0000-000055040000}"/>
    <cellStyle name="20% - Accent2 6 9" xfId="1659" xr:uid="{00000000-0005-0000-0000-000056040000}"/>
    <cellStyle name="20% - Accent2 7" xfId="1660" xr:uid="{00000000-0005-0000-0000-000057040000}"/>
    <cellStyle name="20% - Accent2 7 2" xfId="1661" xr:uid="{00000000-0005-0000-0000-000058040000}"/>
    <cellStyle name="20% - Accent3 2" xfId="9" xr:uid="{00000000-0005-0000-0000-000059040000}"/>
    <cellStyle name="20% - Accent3 2 10" xfId="1662" xr:uid="{00000000-0005-0000-0000-00005A040000}"/>
    <cellStyle name="20% - Accent3 2 18" xfId="1663" xr:uid="{00000000-0005-0000-0000-00005B040000}"/>
    <cellStyle name="20% - Accent3 2 2" xfId="1664" xr:uid="{00000000-0005-0000-0000-00005C040000}"/>
    <cellStyle name="20% - Accent3 2 2 2" xfId="1665" xr:uid="{00000000-0005-0000-0000-00005D040000}"/>
    <cellStyle name="20% - Accent3 2 2 2 2" xfId="1666" xr:uid="{00000000-0005-0000-0000-00005E040000}"/>
    <cellStyle name="20% - Accent3 2 2 2 2 2" xfId="1667" xr:uid="{00000000-0005-0000-0000-00005F040000}"/>
    <cellStyle name="20% - Accent3 2 2 2 2 2 2" xfId="1668" xr:uid="{00000000-0005-0000-0000-000060040000}"/>
    <cellStyle name="20% - Accent3 2 2 2 2 2 2 2" xfId="1669" xr:uid="{00000000-0005-0000-0000-000061040000}"/>
    <cellStyle name="20% - Accent3 2 2 2 2 2 2 2 2" xfId="1670" xr:uid="{00000000-0005-0000-0000-000062040000}"/>
    <cellStyle name="20% - Accent3 2 2 2 2 2 2 3" xfId="1671" xr:uid="{00000000-0005-0000-0000-000063040000}"/>
    <cellStyle name="20% - Accent3 2 2 2 2 2 3" xfId="1672" xr:uid="{00000000-0005-0000-0000-000064040000}"/>
    <cellStyle name="20% - Accent3 2 2 2 2 2 3 2" xfId="1673" xr:uid="{00000000-0005-0000-0000-000065040000}"/>
    <cellStyle name="20% - Accent3 2 2 2 2 2 3 2 2" xfId="1674" xr:uid="{00000000-0005-0000-0000-000066040000}"/>
    <cellStyle name="20% - Accent3 2 2 2 2 2 3 3" xfId="1675" xr:uid="{00000000-0005-0000-0000-000067040000}"/>
    <cellStyle name="20% - Accent3 2 2 2 2 2 4" xfId="1676" xr:uid="{00000000-0005-0000-0000-000068040000}"/>
    <cellStyle name="20% - Accent3 2 2 2 2 2 4 2" xfId="1677" xr:uid="{00000000-0005-0000-0000-000069040000}"/>
    <cellStyle name="20% - Accent3 2 2 2 2 2 5" xfId="1678" xr:uid="{00000000-0005-0000-0000-00006A040000}"/>
    <cellStyle name="20% - Accent3 2 2 2 2 3" xfId="1679" xr:uid="{00000000-0005-0000-0000-00006B040000}"/>
    <cellStyle name="20% - Accent3 2 2 2 2 3 2" xfId="1680" xr:uid="{00000000-0005-0000-0000-00006C040000}"/>
    <cellStyle name="20% - Accent3 2 2 2 2 3 2 2" xfId="1681" xr:uid="{00000000-0005-0000-0000-00006D040000}"/>
    <cellStyle name="20% - Accent3 2 2 2 2 3 3" xfId="1682" xr:uid="{00000000-0005-0000-0000-00006E040000}"/>
    <cellStyle name="20% - Accent3 2 2 2 2 4" xfId="1683" xr:uid="{00000000-0005-0000-0000-00006F040000}"/>
    <cellStyle name="20% - Accent3 2 2 2 2 4 2" xfId="1684" xr:uid="{00000000-0005-0000-0000-000070040000}"/>
    <cellStyle name="20% - Accent3 2 2 2 2 4 2 2" xfId="1685" xr:uid="{00000000-0005-0000-0000-000071040000}"/>
    <cellStyle name="20% - Accent3 2 2 2 2 4 3" xfId="1686" xr:uid="{00000000-0005-0000-0000-000072040000}"/>
    <cellStyle name="20% - Accent3 2 2 2 2 5" xfId="1687" xr:uid="{00000000-0005-0000-0000-000073040000}"/>
    <cellStyle name="20% - Accent3 2 2 2 2 5 2" xfId="1688" xr:uid="{00000000-0005-0000-0000-000074040000}"/>
    <cellStyle name="20% - Accent3 2 2 2 2 6" xfId="1689" xr:uid="{00000000-0005-0000-0000-000075040000}"/>
    <cellStyle name="20% - Accent3 2 2 2 2 6 2" xfId="1690" xr:uid="{00000000-0005-0000-0000-000076040000}"/>
    <cellStyle name="20% - Accent3 2 2 2 2 7" xfId="1691" xr:uid="{00000000-0005-0000-0000-000077040000}"/>
    <cellStyle name="20% - Accent3 2 2 2 3" xfId="1692" xr:uid="{00000000-0005-0000-0000-000078040000}"/>
    <cellStyle name="20% - Accent3 2 2 2 3 2" xfId="1693" xr:uid="{00000000-0005-0000-0000-000079040000}"/>
    <cellStyle name="20% - Accent3 2 2 2 3 2 2" xfId="1694" xr:uid="{00000000-0005-0000-0000-00007A040000}"/>
    <cellStyle name="20% - Accent3 2 2 2 3 2 2 2" xfId="1695" xr:uid="{00000000-0005-0000-0000-00007B040000}"/>
    <cellStyle name="20% - Accent3 2 2 2 3 2 3" xfId="1696" xr:uid="{00000000-0005-0000-0000-00007C040000}"/>
    <cellStyle name="20% - Accent3 2 2 2 3 3" xfId="1697" xr:uid="{00000000-0005-0000-0000-00007D040000}"/>
    <cellStyle name="20% - Accent3 2 2 2 3 3 2" xfId="1698" xr:uid="{00000000-0005-0000-0000-00007E040000}"/>
    <cellStyle name="20% - Accent3 2 2 2 3 3 2 2" xfId="1699" xr:uid="{00000000-0005-0000-0000-00007F040000}"/>
    <cellStyle name="20% - Accent3 2 2 2 3 3 3" xfId="1700" xr:uid="{00000000-0005-0000-0000-000080040000}"/>
    <cellStyle name="20% - Accent3 2 2 2 3 4" xfId="1701" xr:uid="{00000000-0005-0000-0000-000081040000}"/>
    <cellStyle name="20% - Accent3 2 2 2 3 4 2" xfId="1702" xr:uid="{00000000-0005-0000-0000-000082040000}"/>
    <cellStyle name="20% - Accent3 2 2 2 3 5" xfId="1703" xr:uid="{00000000-0005-0000-0000-000083040000}"/>
    <cellStyle name="20% - Accent3 2 2 2 4" xfId="1704" xr:uid="{00000000-0005-0000-0000-000084040000}"/>
    <cellStyle name="20% - Accent3 2 2 2 4 2" xfId="1705" xr:uid="{00000000-0005-0000-0000-000085040000}"/>
    <cellStyle name="20% - Accent3 2 2 2 4 2 2" xfId="1706" xr:uid="{00000000-0005-0000-0000-000086040000}"/>
    <cellStyle name="20% - Accent3 2 2 2 4 3" xfId="1707" xr:uid="{00000000-0005-0000-0000-000087040000}"/>
    <cellStyle name="20% - Accent3 2 2 2 5" xfId="1708" xr:uid="{00000000-0005-0000-0000-000088040000}"/>
    <cellStyle name="20% - Accent3 2 2 2 5 2" xfId="1709" xr:uid="{00000000-0005-0000-0000-000089040000}"/>
    <cellStyle name="20% - Accent3 2 2 2 5 2 2" xfId="1710" xr:uid="{00000000-0005-0000-0000-00008A040000}"/>
    <cellStyle name="20% - Accent3 2 2 2 5 3" xfId="1711" xr:uid="{00000000-0005-0000-0000-00008B040000}"/>
    <cellStyle name="20% - Accent3 2 2 2 6" xfId="1712" xr:uid="{00000000-0005-0000-0000-00008C040000}"/>
    <cellStyle name="20% - Accent3 2 2 2 6 2" xfId="1713" xr:uid="{00000000-0005-0000-0000-00008D040000}"/>
    <cellStyle name="20% - Accent3 2 2 2 7" xfId="1714" xr:uid="{00000000-0005-0000-0000-00008E040000}"/>
    <cellStyle name="20% - Accent3 2 2 2 7 2" xfId="1715" xr:uid="{00000000-0005-0000-0000-00008F040000}"/>
    <cellStyle name="20% - Accent3 2 2 2 8" xfId="1716" xr:uid="{00000000-0005-0000-0000-000090040000}"/>
    <cellStyle name="20% - Accent3 2 2 3" xfId="1717" xr:uid="{00000000-0005-0000-0000-000091040000}"/>
    <cellStyle name="20% - Accent3 2 2 3 2" xfId="1718" xr:uid="{00000000-0005-0000-0000-000092040000}"/>
    <cellStyle name="20% - Accent3 2 2 3 2 2" xfId="1719" xr:uid="{00000000-0005-0000-0000-000093040000}"/>
    <cellStyle name="20% - Accent3 2 2 3 2 2 2" xfId="1720" xr:uid="{00000000-0005-0000-0000-000094040000}"/>
    <cellStyle name="20% - Accent3 2 2 3 2 2 2 2" xfId="1721" xr:uid="{00000000-0005-0000-0000-000095040000}"/>
    <cellStyle name="20% - Accent3 2 2 3 2 2 3" xfId="1722" xr:uid="{00000000-0005-0000-0000-000096040000}"/>
    <cellStyle name="20% - Accent3 2 2 3 2 3" xfId="1723" xr:uid="{00000000-0005-0000-0000-000097040000}"/>
    <cellStyle name="20% - Accent3 2 2 3 2 3 2" xfId="1724" xr:uid="{00000000-0005-0000-0000-000098040000}"/>
    <cellStyle name="20% - Accent3 2 2 3 2 3 2 2" xfId="1725" xr:uid="{00000000-0005-0000-0000-000099040000}"/>
    <cellStyle name="20% - Accent3 2 2 3 2 3 3" xfId="1726" xr:uid="{00000000-0005-0000-0000-00009A040000}"/>
    <cellStyle name="20% - Accent3 2 2 3 2 4" xfId="1727" xr:uid="{00000000-0005-0000-0000-00009B040000}"/>
    <cellStyle name="20% - Accent3 2 2 3 2 4 2" xfId="1728" xr:uid="{00000000-0005-0000-0000-00009C040000}"/>
    <cellStyle name="20% - Accent3 2 2 3 2 5" xfId="1729" xr:uid="{00000000-0005-0000-0000-00009D040000}"/>
    <cellStyle name="20% - Accent3 2 2 3 2 5 2" xfId="1730" xr:uid="{00000000-0005-0000-0000-00009E040000}"/>
    <cellStyle name="20% - Accent3 2 2 3 2 6" xfId="1731" xr:uid="{00000000-0005-0000-0000-00009F040000}"/>
    <cellStyle name="20% - Accent3 2 2 3 3" xfId="1732" xr:uid="{00000000-0005-0000-0000-0000A0040000}"/>
    <cellStyle name="20% - Accent3 2 2 3 3 2" xfId="1733" xr:uid="{00000000-0005-0000-0000-0000A1040000}"/>
    <cellStyle name="20% - Accent3 2 2 3 3 2 2" xfId="1734" xr:uid="{00000000-0005-0000-0000-0000A2040000}"/>
    <cellStyle name="20% - Accent3 2 2 3 3 3" xfId="1735" xr:uid="{00000000-0005-0000-0000-0000A3040000}"/>
    <cellStyle name="20% - Accent3 2 2 3 4" xfId="1736" xr:uid="{00000000-0005-0000-0000-0000A4040000}"/>
    <cellStyle name="20% - Accent3 2 2 3 4 2" xfId="1737" xr:uid="{00000000-0005-0000-0000-0000A5040000}"/>
    <cellStyle name="20% - Accent3 2 2 3 4 2 2" xfId="1738" xr:uid="{00000000-0005-0000-0000-0000A6040000}"/>
    <cellStyle name="20% - Accent3 2 2 3 4 3" xfId="1739" xr:uid="{00000000-0005-0000-0000-0000A7040000}"/>
    <cellStyle name="20% - Accent3 2 2 3 5" xfId="1740" xr:uid="{00000000-0005-0000-0000-0000A8040000}"/>
    <cellStyle name="20% - Accent3 2 2 3 5 2" xfId="1741" xr:uid="{00000000-0005-0000-0000-0000A9040000}"/>
    <cellStyle name="20% - Accent3 2 2 3 6" xfId="1742" xr:uid="{00000000-0005-0000-0000-0000AA040000}"/>
    <cellStyle name="20% - Accent3 2 2 3 6 2" xfId="1743" xr:uid="{00000000-0005-0000-0000-0000AB040000}"/>
    <cellStyle name="20% - Accent3 2 2 3 7" xfId="1744" xr:uid="{00000000-0005-0000-0000-0000AC040000}"/>
    <cellStyle name="20% - Accent3 2 2 4" xfId="1745" xr:uid="{00000000-0005-0000-0000-0000AD040000}"/>
    <cellStyle name="20% - Accent3 2 2 4 2" xfId="1746" xr:uid="{00000000-0005-0000-0000-0000AE040000}"/>
    <cellStyle name="20% - Accent3 2 2 4 2 2" xfId="1747" xr:uid="{00000000-0005-0000-0000-0000AF040000}"/>
    <cellStyle name="20% - Accent3 2 2 4 2 2 2" xfId="1748" xr:uid="{00000000-0005-0000-0000-0000B0040000}"/>
    <cellStyle name="20% - Accent3 2 2 4 2 3" xfId="1749" xr:uid="{00000000-0005-0000-0000-0000B1040000}"/>
    <cellStyle name="20% - Accent3 2 2 4 2 3 2" xfId="1750" xr:uid="{00000000-0005-0000-0000-0000B2040000}"/>
    <cellStyle name="20% - Accent3 2 2 4 2 4" xfId="1751" xr:uid="{00000000-0005-0000-0000-0000B3040000}"/>
    <cellStyle name="20% - Accent3 2 2 4 3" xfId="1752" xr:uid="{00000000-0005-0000-0000-0000B4040000}"/>
    <cellStyle name="20% - Accent3 2 2 4 3 2" xfId="1753" xr:uid="{00000000-0005-0000-0000-0000B5040000}"/>
    <cellStyle name="20% - Accent3 2 2 4 3 2 2" xfId="1754" xr:uid="{00000000-0005-0000-0000-0000B6040000}"/>
    <cellStyle name="20% - Accent3 2 2 4 3 3" xfId="1755" xr:uid="{00000000-0005-0000-0000-0000B7040000}"/>
    <cellStyle name="20% - Accent3 2 2 4 4" xfId="1756" xr:uid="{00000000-0005-0000-0000-0000B8040000}"/>
    <cellStyle name="20% - Accent3 2 2 4 4 2" xfId="1757" xr:uid="{00000000-0005-0000-0000-0000B9040000}"/>
    <cellStyle name="20% - Accent3 2 2 4 5" xfId="1758" xr:uid="{00000000-0005-0000-0000-0000BA040000}"/>
    <cellStyle name="20% - Accent3 2 2 4 5 2" xfId="1759" xr:uid="{00000000-0005-0000-0000-0000BB040000}"/>
    <cellStyle name="20% - Accent3 2 2 4 6" xfId="1760" xr:uid="{00000000-0005-0000-0000-0000BC040000}"/>
    <cellStyle name="20% - Accent3 2 2 5" xfId="1761" xr:uid="{00000000-0005-0000-0000-0000BD040000}"/>
    <cellStyle name="20% - Accent3 2 2 5 2" xfId="1762" xr:uid="{00000000-0005-0000-0000-0000BE040000}"/>
    <cellStyle name="20% - Accent3 2 2 5 2 2" xfId="1763" xr:uid="{00000000-0005-0000-0000-0000BF040000}"/>
    <cellStyle name="20% - Accent3 2 2 5 3" xfId="1764" xr:uid="{00000000-0005-0000-0000-0000C0040000}"/>
    <cellStyle name="20% - Accent3 2 2 5 3 2" xfId="1765" xr:uid="{00000000-0005-0000-0000-0000C1040000}"/>
    <cellStyle name="20% - Accent3 2 2 5 4" xfId="1766" xr:uid="{00000000-0005-0000-0000-0000C2040000}"/>
    <cellStyle name="20% - Accent3 2 2 6" xfId="1767" xr:uid="{00000000-0005-0000-0000-0000C3040000}"/>
    <cellStyle name="20% - Accent3 2 2 6 2" xfId="1768" xr:uid="{00000000-0005-0000-0000-0000C4040000}"/>
    <cellStyle name="20% - Accent3 2 2 6 2 2" xfId="1769" xr:uid="{00000000-0005-0000-0000-0000C5040000}"/>
    <cellStyle name="20% - Accent3 2 2 6 3" xfId="1770" xr:uid="{00000000-0005-0000-0000-0000C6040000}"/>
    <cellStyle name="20% - Accent3 2 2 7" xfId="1771" xr:uid="{00000000-0005-0000-0000-0000C7040000}"/>
    <cellStyle name="20% - Accent3 2 2 7 2" xfId="1772" xr:uid="{00000000-0005-0000-0000-0000C8040000}"/>
    <cellStyle name="20% - Accent3 2 2 8" xfId="1773" xr:uid="{00000000-0005-0000-0000-0000C9040000}"/>
    <cellStyle name="20% - Accent3 2 2 8 2" xfId="1774" xr:uid="{00000000-0005-0000-0000-0000CA040000}"/>
    <cellStyle name="20% - Accent3 2 2 9" xfId="1775" xr:uid="{00000000-0005-0000-0000-0000CB040000}"/>
    <cellStyle name="20% - Accent3 2 3" xfId="1776" xr:uid="{00000000-0005-0000-0000-0000CC040000}"/>
    <cellStyle name="20% - Accent3 2 3 2" xfId="1777" xr:uid="{00000000-0005-0000-0000-0000CD040000}"/>
    <cellStyle name="20% - Accent3 2 3 2 2" xfId="1778" xr:uid="{00000000-0005-0000-0000-0000CE040000}"/>
    <cellStyle name="20% - Accent3 2 3 2 2 2" xfId="1779" xr:uid="{00000000-0005-0000-0000-0000CF040000}"/>
    <cellStyle name="20% - Accent3 2 3 2 2 2 2" xfId="1780" xr:uid="{00000000-0005-0000-0000-0000D0040000}"/>
    <cellStyle name="20% - Accent3 2 3 2 2 2 2 2" xfId="1781" xr:uid="{00000000-0005-0000-0000-0000D1040000}"/>
    <cellStyle name="20% - Accent3 2 3 2 2 2 3" xfId="1782" xr:uid="{00000000-0005-0000-0000-0000D2040000}"/>
    <cellStyle name="20% - Accent3 2 3 2 2 3" xfId="1783" xr:uid="{00000000-0005-0000-0000-0000D3040000}"/>
    <cellStyle name="20% - Accent3 2 3 2 2 3 2" xfId="1784" xr:uid="{00000000-0005-0000-0000-0000D4040000}"/>
    <cellStyle name="20% - Accent3 2 3 2 2 3 2 2" xfId="1785" xr:uid="{00000000-0005-0000-0000-0000D5040000}"/>
    <cellStyle name="20% - Accent3 2 3 2 2 3 3" xfId="1786" xr:uid="{00000000-0005-0000-0000-0000D6040000}"/>
    <cellStyle name="20% - Accent3 2 3 2 2 4" xfId="1787" xr:uid="{00000000-0005-0000-0000-0000D7040000}"/>
    <cellStyle name="20% - Accent3 2 3 2 2 4 2" xfId="1788" xr:uid="{00000000-0005-0000-0000-0000D8040000}"/>
    <cellStyle name="20% - Accent3 2 3 2 2 5" xfId="1789" xr:uid="{00000000-0005-0000-0000-0000D9040000}"/>
    <cellStyle name="20% - Accent3 2 3 2 3" xfId="1790" xr:uid="{00000000-0005-0000-0000-0000DA040000}"/>
    <cellStyle name="20% - Accent3 2 3 2 3 2" xfId="1791" xr:uid="{00000000-0005-0000-0000-0000DB040000}"/>
    <cellStyle name="20% - Accent3 2 3 2 3 2 2" xfId="1792" xr:uid="{00000000-0005-0000-0000-0000DC040000}"/>
    <cellStyle name="20% - Accent3 2 3 2 3 3" xfId="1793" xr:uid="{00000000-0005-0000-0000-0000DD040000}"/>
    <cellStyle name="20% - Accent3 2 3 2 4" xfId="1794" xr:uid="{00000000-0005-0000-0000-0000DE040000}"/>
    <cellStyle name="20% - Accent3 2 3 2 4 2" xfId="1795" xr:uid="{00000000-0005-0000-0000-0000DF040000}"/>
    <cellStyle name="20% - Accent3 2 3 2 4 2 2" xfId="1796" xr:uid="{00000000-0005-0000-0000-0000E0040000}"/>
    <cellStyle name="20% - Accent3 2 3 2 4 3" xfId="1797" xr:uid="{00000000-0005-0000-0000-0000E1040000}"/>
    <cellStyle name="20% - Accent3 2 3 2 5" xfId="1798" xr:uid="{00000000-0005-0000-0000-0000E2040000}"/>
    <cellStyle name="20% - Accent3 2 3 2 5 2" xfId="1799" xr:uid="{00000000-0005-0000-0000-0000E3040000}"/>
    <cellStyle name="20% - Accent3 2 3 2 6" xfId="1800" xr:uid="{00000000-0005-0000-0000-0000E4040000}"/>
    <cellStyle name="20% - Accent3 2 3 2 6 2" xfId="1801" xr:uid="{00000000-0005-0000-0000-0000E5040000}"/>
    <cellStyle name="20% - Accent3 2 3 2 7" xfId="1802" xr:uid="{00000000-0005-0000-0000-0000E6040000}"/>
    <cellStyle name="20% - Accent3 2 3 3" xfId="1803" xr:uid="{00000000-0005-0000-0000-0000E7040000}"/>
    <cellStyle name="20% - Accent3 2 3 3 2" xfId="1804" xr:uid="{00000000-0005-0000-0000-0000E8040000}"/>
    <cellStyle name="20% - Accent3 2 3 3 2 2" xfId="1805" xr:uid="{00000000-0005-0000-0000-0000E9040000}"/>
    <cellStyle name="20% - Accent3 2 3 3 2 2 2" xfId="1806" xr:uid="{00000000-0005-0000-0000-0000EA040000}"/>
    <cellStyle name="20% - Accent3 2 3 3 2 3" xfId="1807" xr:uid="{00000000-0005-0000-0000-0000EB040000}"/>
    <cellStyle name="20% - Accent3 2 3 3 3" xfId="1808" xr:uid="{00000000-0005-0000-0000-0000EC040000}"/>
    <cellStyle name="20% - Accent3 2 3 3 3 2" xfId="1809" xr:uid="{00000000-0005-0000-0000-0000ED040000}"/>
    <cellStyle name="20% - Accent3 2 3 3 3 2 2" xfId="1810" xr:uid="{00000000-0005-0000-0000-0000EE040000}"/>
    <cellStyle name="20% - Accent3 2 3 3 3 3" xfId="1811" xr:uid="{00000000-0005-0000-0000-0000EF040000}"/>
    <cellStyle name="20% - Accent3 2 3 3 4" xfId="1812" xr:uid="{00000000-0005-0000-0000-0000F0040000}"/>
    <cellStyle name="20% - Accent3 2 3 3 4 2" xfId="1813" xr:uid="{00000000-0005-0000-0000-0000F1040000}"/>
    <cellStyle name="20% - Accent3 2 3 3 5" xfId="1814" xr:uid="{00000000-0005-0000-0000-0000F2040000}"/>
    <cellStyle name="20% - Accent3 2 3 4" xfId="1815" xr:uid="{00000000-0005-0000-0000-0000F3040000}"/>
    <cellStyle name="20% - Accent3 2 3 4 2" xfId="1816" xr:uid="{00000000-0005-0000-0000-0000F4040000}"/>
    <cellStyle name="20% - Accent3 2 3 4 2 2" xfId="1817" xr:uid="{00000000-0005-0000-0000-0000F5040000}"/>
    <cellStyle name="20% - Accent3 2 3 4 3" xfId="1818" xr:uid="{00000000-0005-0000-0000-0000F6040000}"/>
    <cellStyle name="20% - Accent3 2 3 5" xfId="1819" xr:uid="{00000000-0005-0000-0000-0000F7040000}"/>
    <cellStyle name="20% - Accent3 2 3 5 2" xfId="1820" xr:uid="{00000000-0005-0000-0000-0000F8040000}"/>
    <cellStyle name="20% - Accent3 2 3 5 2 2" xfId="1821" xr:uid="{00000000-0005-0000-0000-0000F9040000}"/>
    <cellStyle name="20% - Accent3 2 3 5 3" xfId="1822" xr:uid="{00000000-0005-0000-0000-0000FA040000}"/>
    <cellStyle name="20% - Accent3 2 3 6" xfId="1823" xr:uid="{00000000-0005-0000-0000-0000FB040000}"/>
    <cellStyle name="20% - Accent3 2 3 6 2" xfId="1824" xr:uid="{00000000-0005-0000-0000-0000FC040000}"/>
    <cellStyle name="20% - Accent3 2 3 7" xfId="1825" xr:uid="{00000000-0005-0000-0000-0000FD040000}"/>
    <cellStyle name="20% - Accent3 2 3 7 2" xfId="1826" xr:uid="{00000000-0005-0000-0000-0000FE040000}"/>
    <cellStyle name="20% - Accent3 2 3 8" xfId="1827" xr:uid="{00000000-0005-0000-0000-0000FF040000}"/>
    <cellStyle name="20% - Accent3 2 4" xfId="1828" xr:uid="{00000000-0005-0000-0000-000000050000}"/>
    <cellStyle name="20% - Accent3 2 4 2" xfId="1829" xr:uid="{00000000-0005-0000-0000-000001050000}"/>
    <cellStyle name="20% - Accent3 2 4 2 2" xfId="1830" xr:uid="{00000000-0005-0000-0000-000002050000}"/>
    <cellStyle name="20% - Accent3 2 4 2 2 2" xfId="1831" xr:uid="{00000000-0005-0000-0000-000003050000}"/>
    <cellStyle name="20% - Accent3 2 4 2 2 2 2" xfId="1832" xr:uid="{00000000-0005-0000-0000-000004050000}"/>
    <cellStyle name="20% - Accent3 2 4 2 2 3" xfId="1833" xr:uid="{00000000-0005-0000-0000-000005050000}"/>
    <cellStyle name="20% - Accent3 2 4 2 3" xfId="1834" xr:uid="{00000000-0005-0000-0000-000006050000}"/>
    <cellStyle name="20% - Accent3 2 4 2 3 2" xfId="1835" xr:uid="{00000000-0005-0000-0000-000007050000}"/>
    <cellStyle name="20% - Accent3 2 4 2 3 2 2" xfId="1836" xr:uid="{00000000-0005-0000-0000-000008050000}"/>
    <cellStyle name="20% - Accent3 2 4 2 3 3" xfId="1837" xr:uid="{00000000-0005-0000-0000-000009050000}"/>
    <cellStyle name="20% - Accent3 2 4 2 4" xfId="1838" xr:uid="{00000000-0005-0000-0000-00000A050000}"/>
    <cellStyle name="20% - Accent3 2 4 2 4 2" xfId="1839" xr:uid="{00000000-0005-0000-0000-00000B050000}"/>
    <cellStyle name="20% - Accent3 2 4 2 5" xfId="1840" xr:uid="{00000000-0005-0000-0000-00000C050000}"/>
    <cellStyle name="20% - Accent3 2 4 2 5 2" xfId="1841" xr:uid="{00000000-0005-0000-0000-00000D050000}"/>
    <cellStyle name="20% - Accent3 2 4 2 6" xfId="1842" xr:uid="{00000000-0005-0000-0000-00000E050000}"/>
    <cellStyle name="20% - Accent3 2 4 3" xfId="1843" xr:uid="{00000000-0005-0000-0000-00000F050000}"/>
    <cellStyle name="20% - Accent3 2 4 3 2" xfId="1844" xr:uid="{00000000-0005-0000-0000-000010050000}"/>
    <cellStyle name="20% - Accent3 2 4 3 2 2" xfId="1845" xr:uid="{00000000-0005-0000-0000-000011050000}"/>
    <cellStyle name="20% - Accent3 2 4 3 3" xfId="1846" xr:uid="{00000000-0005-0000-0000-000012050000}"/>
    <cellStyle name="20% - Accent3 2 4 4" xfId="1847" xr:uid="{00000000-0005-0000-0000-000013050000}"/>
    <cellStyle name="20% - Accent3 2 4 4 2" xfId="1848" xr:uid="{00000000-0005-0000-0000-000014050000}"/>
    <cellStyle name="20% - Accent3 2 4 4 2 2" xfId="1849" xr:uid="{00000000-0005-0000-0000-000015050000}"/>
    <cellStyle name="20% - Accent3 2 4 4 3" xfId="1850" xr:uid="{00000000-0005-0000-0000-000016050000}"/>
    <cellStyle name="20% - Accent3 2 4 5" xfId="1851" xr:uid="{00000000-0005-0000-0000-000017050000}"/>
    <cellStyle name="20% - Accent3 2 4 5 2" xfId="1852" xr:uid="{00000000-0005-0000-0000-000018050000}"/>
    <cellStyle name="20% - Accent3 2 4 6" xfId="1853" xr:uid="{00000000-0005-0000-0000-000019050000}"/>
    <cellStyle name="20% - Accent3 2 4 6 2" xfId="1854" xr:uid="{00000000-0005-0000-0000-00001A050000}"/>
    <cellStyle name="20% - Accent3 2 4 7" xfId="1855" xr:uid="{00000000-0005-0000-0000-00001B050000}"/>
    <cellStyle name="20% - Accent3 2 5" xfId="1856" xr:uid="{00000000-0005-0000-0000-00001C050000}"/>
    <cellStyle name="20% - Accent3 2 5 2" xfId="1857" xr:uid="{00000000-0005-0000-0000-00001D050000}"/>
    <cellStyle name="20% - Accent3 2 5 2 2" xfId="1858" xr:uid="{00000000-0005-0000-0000-00001E050000}"/>
    <cellStyle name="20% - Accent3 2 5 2 2 2" xfId="1859" xr:uid="{00000000-0005-0000-0000-00001F050000}"/>
    <cellStyle name="20% - Accent3 2 5 2 3" xfId="1860" xr:uid="{00000000-0005-0000-0000-000020050000}"/>
    <cellStyle name="20% - Accent3 2 5 2 3 2" xfId="1861" xr:uid="{00000000-0005-0000-0000-000021050000}"/>
    <cellStyle name="20% - Accent3 2 5 2 4" xfId="1862" xr:uid="{00000000-0005-0000-0000-000022050000}"/>
    <cellStyle name="20% - Accent3 2 5 3" xfId="1863" xr:uid="{00000000-0005-0000-0000-000023050000}"/>
    <cellStyle name="20% - Accent3 2 5 3 2" xfId="1864" xr:uid="{00000000-0005-0000-0000-000024050000}"/>
    <cellStyle name="20% - Accent3 2 5 3 2 2" xfId="1865" xr:uid="{00000000-0005-0000-0000-000025050000}"/>
    <cellStyle name="20% - Accent3 2 5 3 3" xfId="1866" xr:uid="{00000000-0005-0000-0000-000026050000}"/>
    <cellStyle name="20% - Accent3 2 5 4" xfId="1867" xr:uid="{00000000-0005-0000-0000-000027050000}"/>
    <cellStyle name="20% - Accent3 2 5 4 2" xfId="1868" xr:uid="{00000000-0005-0000-0000-000028050000}"/>
    <cellStyle name="20% - Accent3 2 5 5" xfId="1869" xr:uid="{00000000-0005-0000-0000-000029050000}"/>
    <cellStyle name="20% - Accent3 2 5 5 2" xfId="1870" xr:uid="{00000000-0005-0000-0000-00002A050000}"/>
    <cellStyle name="20% - Accent3 2 5 6" xfId="1871" xr:uid="{00000000-0005-0000-0000-00002B050000}"/>
    <cellStyle name="20% - Accent3 2 6" xfId="1872" xr:uid="{00000000-0005-0000-0000-00002C050000}"/>
    <cellStyle name="20% - Accent3 2 6 2" xfId="1873" xr:uid="{00000000-0005-0000-0000-00002D050000}"/>
    <cellStyle name="20% - Accent3 2 6 2 2" xfId="1874" xr:uid="{00000000-0005-0000-0000-00002E050000}"/>
    <cellStyle name="20% - Accent3 2 6 3" xfId="1875" xr:uid="{00000000-0005-0000-0000-00002F050000}"/>
    <cellStyle name="20% - Accent3 2 6 3 2" xfId="1876" xr:uid="{00000000-0005-0000-0000-000030050000}"/>
    <cellStyle name="20% - Accent3 2 6 4" xfId="1877" xr:uid="{00000000-0005-0000-0000-000031050000}"/>
    <cellStyle name="20% - Accent3 2 7" xfId="1878" xr:uid="{00000000-0005-0000-0000-000032050000}"/>
    <cellStyle name="20% - Accent3 2 7 2" xfId="1879" xr:uid="{00000000-0005-0000-0000-000033050000}"/>
    <cellStyle name="20% - Accent3 2 7 2 2" xfId="1880" xr:uid="{00000000-0005-0000-0000-000034050000}"/>
    <cellStyle name="20% - Accent3 2 7 3" xfId="1881" xr:uid="{00000000-0005-0000-0000-000035050000}"/>
    <cellStyle name="20% - Accent3 2 8" xfId="1882" xr:uid="{00000000-0005-0000-0000-000036050000}"/>
    <cellStyle name="20% - Accent3 2 8 2" xfId="1883" xr:uid="{00000000-0005-0000-0000-000037050000}"/>
    <cellStyle name="20% - Accent3 2 9" xfId="1884" xr:uid="{00000000-0005-0000-0000-000038050000}"/>
    <cellStyle name="20% - Accent3 2 9 2" xfId="1885" xr:uid="{00000000-0005-0000-0000-000039050000}"/>
    <cellStyle name="20% - Accent3 2_Deferred Income Taxes" xfId="1886" xr:uid="{00000000-0005-0000-0000-00003A050000}"/>
    <cellStyle name="20% - Accent3 3" xfId="225" xr:uid="{00000000-0005-0000-0000-00003B050000}"/>
    <cellStyle name="20% - Accent3 3 2" xfId="1887" xr:uid="{00000000-0005-0000-0000-00003C050000}"/>
    <cellStyle name="20% - Accent3 4" xfId="226" xr:uid="{00000000-0005-0000-0000-00003D050000}"/>
    <cellStyle name="20% - Accent3 4 2" xfId="1888" xr:uid="{00000000-0005-0000-0000-00003E050000}"/>
    <cellStyle name="20% - Accent3 5" xfId="227" xr:uid="{00000000-0005-0000-0000-00003F050000}"/>
    <cellStyle name="20% - Accent3 5 10" xfId="1889" xr:uid="{00000000-0005-0000-0000-000040050000}"/>
    <cellStyle name="20% - Accent3 5 2" xfId="1890" xr:uid="{00000000-0005-0000-0000-000041050000}"/>
    <cellStyle name="20% - Accent3 5 2 2" xfId="1891" xr:uid="{00000000-0005-0000-0000-000042050000}"/>
    <cellStyle name="20% - Accent3 5 2 2 2" xfId="1892" xr:uid="{00000000-0005-0000-0000-000043050000}"/>
    <cellStyle name="20% - Accent3 5 2 2 2 2" xfId="1893" xr:uid="{00000000-0005-0000-0000-000044050000}"/>
    <cellStyle name="20% - Accent3 5 2 2 2 2 2" xfId="1894" xr:uid="{00000000-0005-0000-0000-000045050000}"/>
    <cellStyle name="20% - Accent3 5 2 2 2 2 2 2" xfId="1895" xr:uid="{00000000-0005-0000-0000-000046050000}"/>
    <cellStyle name="20% - Accent3 5 2 2 2 2 2 2 2" xfId="1896" xr:uid="{00000000-0005-0000-0000-000047050000}"/>
    <cellStyle name="20% - Accent3 5 2 2 2 2 2 3" xfId="1897" xr:uid="{00000000-0005-0000-0000-000048050000}"/>
    <cellStyle name="20% - Accent3 5 2 2 2 2 3" xfId="1898" xr:uid="{00000000-0005-0000-0000-000049050000}"/>
    <cellStyle name="20% - Accent3 5 2 2 2 2 3 2" xfId="1899" xr:uid="{00000000-0005-0000-0000-00004A050000}"/>
    <cellStyle name="20% - Accent3 5 2 2 2 2 3 2 2" xfId="1900" xr:uid="{00000000-0005-0000-0000-00004B050000}"/>
    <cellStyle name="20% - Accent3 5 2 2 2 2 3 3" xfId="1901" xr:uid="{00000000-0005-0000-0000-00004C050000}"/>
    <cellStyle name="20% - Accent3 5 2 2 2 2 4" xfId="1902" xr:uid="{00000000-0005-0000-0000-00004D050000}"/>
    <cellStyle name="20% - Accent3 5 2 2 2 2 4 2" xfId="1903" xr:uid="{00000000-0005-0000-0000-00004E050000}"/>
    <cellStyle name="20% - Accent3 5 2 2 2 2 5" xfId="1904" xr:uid="{00000000-0005-0000-0000-00004F050000}"/>
    <cellStyle name="20% - Accent3 5 2 2 2 3" xfId="1905" xr:uid="{00000000-0005-0000-0000-000050050000}"/>
    <cellStyle name="20% - Accent3 5 2 2 2 3 2" xfId="1906" xr:uid="{00000000-0005-0000-0000-000051050000}"/>
    <cellStyle name="20% - Accent3 5 2 2 2 3 2 2" xfId="1907" xr:uid="{00000000-0005-0000-0000-000052050000}"/>
    <cellStyle name="20% - Accent3 5 2 2 2 3 3" xfId="1908" xr:uid="{00000000-0005-0000-0000-000053050000}"/>
    <cellStyle name="20% - Accent3 5 2 2 2 4" xfId="1909" xr:uid="{00000000-0005-0000-0000-000054050000}"/>
    <cellStyle name="20% - Accent3 5 2 2 2 4 2" xfId="1910" xr:uid="{00000000-0005-0000-0000-000055050000}"/>
    <cellStyle name="20% - Accent3 5 2 2 2 4 2 2" xfId="1911" xr:uid="{00000000-0005-0000-0000-000056050000}"/>
    <cellStyle name="20% - Accent3 5 2 2 2 4 3" xfId="1912" xr:uid="{00000000-0005-0000-0000-000057050000}"/>
    <cellStyle name="20% - Accent3 5 2 2 2 5" xfId="1913" xr:uid="{00000000-0005-0000-0000-000058050000}"/>
    <cellStyle name="20% - Accent3 5 2 2 2 5 2" xfId="1914" xr:uid="{00000000-0005-0000-0000-000059050000}"/>
    <cellStyle name="20% - Accent3 5 2 2 2 6" xfId="1915" xr:uid="{00000000-0005-0000-0000-00005A050000}"/>
    <cellStyle name="20% - Accent3 5 2 2 2 6 2" xfId="1916" xr:uid="{00000000-0005-0000-0000-00005B050000}"/>
    <cellStyle name="20% - Accent3 5 2 2 2 7" xfId="1917" xr:uid="{00000000-0005-0000-0000-00005C050000}"/>
    <cellStyle name="20% - Accent3 5 2 2 3" xfId="1918" xr:uid="{00000000-0005-0000-0000-00005D050000}"/>
    <cellStyle name="20% - Accent3 5 2 2 3 2" xfId="1919" xr:uid="{00000000-0005-0000-0000-00005E050000}"/>
    <cellStyle name="20% - Accent3 5 2 2 3 2 2" xfId="1920" xr:uid="{00000000-0005-0000-0000-00005F050000}"/>
    <cellStyle name="20% - Accent3 5 2 2 3 2 2 2" xfId="1921" xr:uid="{00000000-0005-0000-0000-000060050000}"/>
    <cellStyle name="20% - Accent3 5 2 2 3 2 3" xfId="1922" xr:uid="{00000000-0005-0000-0000-000061050000}"/>
    <cellStyle name="20% - Accent3 5 2 2 3 3" xfId="1923" xr:uid="{00000000-0005-0000-0000-000062050000}"/>
    <cellStyle name="20% - Accent3 5 2 2 3 3 2" xfId="1924" xr:uid="{00000000-0005-0000-0000-000063050000}"/>
    <cellStyle name="20% - Accent3 5 2 2 3 3 2 2" xfId="1925" xr:uid="{00000000-0005-0000-0000-000064050000}"/>
    <cellStyle name="20% - Accent3 5 2 2 3 3 3" xfId="1926" xr:uid="{00000000-0005-0000-0000-000065050000}"/>
    <cellStyle name="20% - Accent3 5 2 2 3 4" xfId="1927" xr:uid="{00000000-0005-0000-0000-000066050000}"/>
    <cellStyle name="20% - Accent3 5 2 2 3 4 2" xfId="1928" xr:uid="{00000000-0005-0000-0000-000067050000}"/>
    <cellStyle name="20% - Accent3 5 2 2 3 5" xfId="1929" xr:uid="{00000000-0005-0000-0000-000068050000}"/>
    <cellStyle name="20% - Accent3 5 2 2 4" xfId="1930" xr:uid="{00000000-0005-0000-0000-000069050000}"/>
    <cellStyle name="20% - Accent3 5 2 2 4 2" xfId="1931" xr:uid="{00000000-0005-0000-0000-00006A050000}"/>
    <cellStyle name="20% - Accent3 5 2 2 4 2 2" xfId="1932" xr:uid="{00000000-0005-0000-0000-00006B050000}"/>
    <cellStyle name="20% - Accent3 5 2 2 4 3" xfId="1933" xr:uid="{00000000-0005-0000-0000-00006C050000}"/>
    <cellStyle name="20% - Accent3 5 2 2 5" xfId="1934" xr:uid="{00000000-0005-0000-0000-00006D050000}"/>
    <cellStyle name="20% - Accent3 5 2 2 5 2" xfId="1935" xr:uid="{00000000-0005-0000-0000-00006E050000}"/>
    <cellStyle name="20% - Accent3 5 2 2 5 2 2" xfId="1936" xr:uid="{00000000-0005-0000-0000-00006F050000}"/>
    <cellStyle name="20% - Accent3 5 2 2 5 3" xfId="1937" xr:uid="{00000000-0005-0000-0000-000070050000}"/>
    <cellStyle name="20% - Accent3 5 2 2 6" xfId="1938" xr:uid="{00000000-0005-0000-0000-000071050000}"/>
    <cellStyle name="20% - Accent3 5 2 2 6 2" xfId="1939" xr:uid="{00000000-0005-0000-0000-000072050000}"/>
    <cellStyle name="20% - Accent3 5 2 2 7" xfId="1940" xr:uid="{00000000-0005-0000-0000-000073050000}"/>
    <cellStyle name="20% - Accent3 5 2 2 7 2" xfId="1941" xr:uid="{00000000-0005-0000-0000-000074050000}"/>
    <cellStyle name="20% - Accent3 5 2 2 8" xfId="1942" xr:uid="{00000000-0005-0000-0000-000075050000}"/>
    <cellStyle name="20% - Accent3 5 2 3" xfId="1943" xr:uid="{00000000-0005-0000-0000-000076050000}"/>
    <cellStyle name="20% - Accent3 5 2 3 2" xfId="1944" xr:uid="{00000000-0005-0000-0000-000077050000}"/>
    <cellStyle name="20% - Accent3 5 2 3 2 2" xfId="1945" xr:uid="{00000000-0005-0000-0000-000078050000}"/>
    <cellStyle name="20% - Accent3 5 2 3 2 2 2" xfId="1946" xr:uid="{00000000-0005-0000-0000-000079050000}"/>
    <cellStyle name="20% - Accent3 5 2 3 2 2 2 2" xfId="1947" xr:uid="{00000000-0005-0000-0000-00007A050000}"/>
    <cellStyle name="20% - Accent3 5 2 3 2 2 3" xfId="1948" xr:uid="{00000000-0005-0000-0000-00007B050000}"/>
    <cellStyle name="20% - Accent3 5 2 3 2 3" xfId="1949" xr:uid="{00000000-0005-0000-0000-00007C050000}"/>
    <cellStyle name="20% - Accent3 5 2 3 2 3 2" xfId="1950" xr:uid="{00000000-0005-0000-0000-00007D050000}"/>
    <cellStyle name="20% - Accent3 5 2 3 2 3 2 2" xfId="1951" xr:uid="{00000000-0005-0000-0000-00007E050000}"/>
    <cellStyle name="20% - Accent3 5 2 3 2 3 3" xfId="1952" xr:uid="{00000000-0005-0000-0000-00007F050000}"/>
    <cellStyle name="20% - Accent3 5 2 3 2 4" xfId="1953" xr:uid="{00000000-0005-0000-0000-000080050000}"/>
    <cellStyle name="20% - Accent3 5 2 3 2 4 2" xfId="1954" xr:uid="{00000000-0005-0000-0000-000081050000}"/>
    <cellStyle name="20% - Accent3 5 2 3 2 5" xfId="1955" xr:uid="{00000000-0005-0000-0000-000082050000}"/>
    <cellStyle name="20% - Accent3 5 2 3 2 5 2" xfId="1956" xr:uid="{00000000-0005-0000-0000-000083050000}"/>
    <cellStyle name="20% - Accent3 5 2 3 2 6" xfId="1957" xr:uid="{00000000-0005-0000-0000-000084050000}"/>
    <cellStyle name="20% - Accent3 5 2 3 3" xfId="1958" xr:uid="{00000000-0005-0000-0000-000085050000}"/>
    <cellStyle name="20% - Accent3 5 2 3 3 2" xfId="1959" xr:uid="{00000000-0005-0000-0000-000086050000}"/>
    <cellStyle name="20% - Accent3 5 2 3 3 2 2" xfId="1960" xr:uid="{00000000-0005-0000-0000-000087050000}"/>
    <cellStyle name="20% - Accent3 5 2 3 3 3" xfId="1961" xr:uid="{00000000-0005-0000-0000-000088050000}"/>
    <cellStyle name="20% - Accent3 5 2 3 4" xfId="1962" xr:uid="{00000000-0005-0000-0000-000089050000}"/>
    <cellStyle name="20% - Accent3 5 2 3 4 2" xfId="1963" xr:uid="{00000000-0005-0000-0000-00008A050000}"/>
    <cellStyle name="20% - Accent3 5 2 3 4 2 2" xfId="1964" xr:uid="{00000000-0005-0000-0000-00008B050000}"/>
    <cellStyle name="20% - Accent3 5 2 3 4 3" xfId="1965" xr:uid="{00000000-0005-0000-0000-00008C050000}"/>
    <cellStyle name="20% - Accent3 5 2 3 5" xfId="1966" xr:uid="{00000000-0005-0000-0000-00008D050000}"/>
    <cellStyle name="20% - Accent3 5 2 3 5 2" xfId="1967" xr:uid="{00000000-0005-0000-0000-00008E050000}"/>
    <cellStyle name="20% - Accent3 5 2 3 6" xfId="1968" xr:uid="{00000000-0005-0000-0000-00008F050000}"/>
    <cellStyle name="20% - Accent3 5 2 3 6 2" xfId="1969" xr:uid="{00000000-0005-0000-0000-000090050000}"/>
    <cellStyle name="20% - Accent3 5 2 3 7" xfId="1970" xr:uid="{00000000-0005-0000-0000-000091050000}"/>
    <cellStyle name="20% - Accent3 5 2 4" xfId="1971" xr:uid="{00000000-0005-0000-0000-000092050000}"/>
    <cellStyle name="20% - Accent3 5 2 4 2" xfId="1972" xr:uid="{00000000-0005-0000-0000-000093050000}"/>
    <cellStyle name="20% - Accent3 5 2 4 2 2" xfId="1973" xr:uid="{00000000-0005-0000-0000-000094050000}"/>
    <cellStyle name="20% - Accent3 5 2 4 2 2 2" xfId="1974" xr:uid="{00000000-0005-0000-0000-000095050000}"/>
    <cellStyle name="20% - Accent3 5 2 4 2 3" xfId="1975" xr:uid="{00000000-0005-0000-0000-000096050000}"/>
    <cellStyle name="20% - Accent3 5 2 4 2 3 2" xfId="1976" xr:uid="{00000000-0005-0000-0000-000097050000}"/>
    <cellStyle name="20% - Accent3 5 2 4 2 4" xfId="1977" xr:uid="{00000000-0005-0000-0000-000098050000}"/>
    <cellStyle name="20% - Accent3 5 2 4 3" xfId="1978" xr:uid="{00000000-0005-0000-0000-000099050000}"/>
    <cellStyle name="20% - Accent3 5 2 4 3 2" xfId="1979" xr:uid="{00000000-0005-0000-0000-00009A050000}"/>
    <cellStyle name="20% - Accent3 5 2 4 3 2 2" xfId="1980" xr:uid="{00000000-0005-0000-0000-00009B050000}"/>
    <cellStyle name="20% - Accent3 5 2 4 3 3" xfId="1981" xr:uid="{00000000-0005-0000-0000-00009C050000}"/>
    <cellStyle name="20% - Accent3 5 2 4 4" xfId="1982" xr:uid="{00000000-0005-0000-0000-00009D050000}"/>
    <cellStyle name="20% - Accent3 5 2 4 4 2" xfId="1983" xr:uid="{00000000-0005-0000-0000-00009E050000}"/>
    <cellStyle name="20% - Accent3 5 2 4 5" xfId="1984" xr:uid="{00000000-0005-0000-0000-00009F050000}"/>
    <cellStyle name="20% - Accent3 5 2 4 5 2" xfId="1985" xr:uid="{00000000-0005-0000-0000-0000A0050000}"/>
    <cellStyle name="20% - Accent3 5 2 4 6" xfId="1986" xr:uid="{00000000-0005-0000-0000-0000A1050000}"/>
    <cellStyle name="20% - Accent3 5 2 5" xfId="1987" xr:uid="{00000000-0005-0000-0000-0000A2050000}"/>
    <cellStyle name="20% - Accent3 5 2 5 2" xfId="1988" xr:uid="{00000000-0005-0000-0000-0000A3050000}"/>
    <cellStyle name="20% - Accent3 5 2 5 2 2" xfId="1989" xr:uid="{00000000-0005-0000-0000-0000A4050000}"/>
    <cellStyle name="20% - Accent3 5 2 5 3" xfId="1990" xr:uid="{00000000-0005-0000-0000-0000A5050000}"/>
    <cellStyle name="20% - Accent3 5 2 5 3 2" xfId="1991" xr:uid="{00000000-0005-0000-0000-0000A6050000}"/>
    <cellStyle name="20% - Accent3 5 2 5 4" xfId="1992" xr:uid="{00000000-0005-0000-0000-0000A7050000}"/>
    <cellStyle name="20% - Accent3 5 2 6" xfId="1993" xr:uid="{00000000-0005-0000-0000-0000A8050000}"/>
    <cellStyle name="20% - Accent3 5 2 6 2" xfId="1994" xr:uid="{00000000-0005-0000-0000-0000A9050000}"/>
    <cellStyle name="20% - Accent3 5 2 6 2 2" xfId="1995" xr:uid="{00000000-0005-0000-0000-0000AA050000}"/>
    <cellStyle name="20% - Accent3 5 2 6 3" xfId="1996" xr:uid="{00000000-0005-0000-0000-0000AB050000}"/>
    <cellStyle name="20% - Accent3 5 2 7" xfId="1997" xr:uid="{00000000-0005-0000-0000-0000AC050000}"/>
    <cellStyle name="20% - Accent3 5 2 7 2" xfId="1998" xr:uid="{00000000-0005-0000-0000-0000AD050000}"/>
    <cellStyle name="20% - Accent3 5 2 8" xfId="1999" xr:uid="{00000000-0005-0000-0000-0000AE050000}"/>
    <cellStyle name="20% - Accent3 5 2 8 2" xfId="2000" xr:uid="{00000000-0005-0000-0000-0000AF050000}"/>
    <cellStyle name="20% - Accent3 5 2 9" xfId="2001" xr:uid="{00000000-0005-0000-0000-0000B0050000}"/>
    <cellStyle name="20% - Accent3 5 3" xfId="2002" xr:uid="{00000000-0005-0000-0000-0000B1050000}"/>
    <cellStyle name="20% - Accent3 5 3 2" xfId="2003" xr:uid="{00000000-0005-0000-0000-0000B2050000}"/>
    <cellStyle name="20% - Accent3 5 3 2 2" xfId="2004" xr:uid="{00000000-0005-0000-0000-0000B3050000}"/>
    <cellStyle name="20% - Accent3 5 3 2 2 2" xfId="2005" xr:uid="{00000000-0005-0000-0000-0000B4050000}"/>
    <cellStyle name="20% - Accent3 5 3 2 2 2 2" xfId="2006" xr:uid="{00000000-0005-0000-0000-0000B5050000}"/>
    <cellStyle name="20% - Accent3 5 3 2 2 2 2 2" xfId="2007" xr:uid="{00000000-0005-0000-0000-0000B6050000}"/>
    <cellStyle name="20% - Accent3 5 3 2 2 2 3" xfId="2008" xr:uid="{00000000-0005-0000-0000-0000B7050000}"/>
    <cellStyle name="20% - Accent3 5 3 2 2 3" xfId="2009" xr:uid="{00000000-0005-0000-0000-0000B8050000}"/>
    <cellStyle name="20% - Accent3 5 3 2 2 3 2" xfId="2010" xr:uid="{00000000-0005-0000-0000-0000B9050000}"/>
    <cellStyle name="20% - Accent3 5 3 2 2 3 2 2" xfId="2011" xr:uid="{00000000-0005-0000-0000-0000BA050000}"/>
    <cellStyle name="20% - Accent3 5 3 2 2 3 3" xfId="2012" xr:uid="{00000000-0005-0000-0000-0000BB050000}"/>
    <cellStyle name="20% - Accent3 5 3 2 2 4" xfId="2013" xr:uid="{00000000-0005-0000-0000-0000BC050000}"/>
    <cellStyle name="20% - Accent3 5 3 2 2 4 2" xfId="2014" xr:uid="{00000000-0005-0000-0000-0000BD050000}"/>
    <cellStyle name="20% - Accent3 5 3 2 2 5" xfId="2015" xr:uid="{00000000-0005-0000-0000-0000BE050000}"/>
    <cellStyle name="20% - Accent3 5 3 2 3" xfId="2016" xr:uid="{00000000-0005-0000-0000-0000BF050000}"/>
    <cellStyle name="20% - Accent3 5 3 2 3 2" xfId="2017" xr:uid="{00000000-0005-0000-0000-0000C0050000}"/>
    <cellStyle name="20% - Accent3 5 3 2 3 2 2" xfId="2018" xr:uid="{00000000-0005-0000-0000-0000C1050000}"/>
    <cellStyle name="20% - Accent3 5 3 2 3 3" xfId="2019" xr:uid="{00000000-0005-0000-0000-0000C2050000}"/>
    <cellStyle name="20% - Accent3 5 3 2 4" xfId="2020" xr:uid="{00000000-0005-0000-0000-0000C3050000}"/>
    <cellStyle name="20% - Accent3 5 3 2 4 2" xfId="2021" xr:uid="{00000000-0005-0000-0000-0000C4050000}"/>
    <cellStyle name="20% - Accent3 5 3 2 4 2 2" xfId="2022" xr:uid="{00000000-0005-0000-0000-0000C5050000}"/>
    <cellStyle name="20% - Accent3 5 3 2 4 3" xfId="2023" xr:uid="{00000000-0005-0000-0000-0000C6050000}"/>
    <cellStyle name="20% - Accent3 5 3 2 5" xfId="2024" xr:uid="{00000000-0005-0000-0000-0000C7050000}"/>
    <cellStyle name="20% - Accent3 5 3 2 5 2" xfId="2025" xr:uid="{00000000-0005-0000-0000-0000C8050000}"/>
    <cellStyle name="20% - Accent3 5 3 2 6" xfId="2026" xr:uid="{00000000-0005-0000-0000-0000C9050000}"/>
    <cellStyle name="20% - Accent3 5 3 2 6 2" xfId="2027" xr:uid="{00000000-0005-0000-0000-0000CA050000}"/>
    <cellStyle name="20% - Accent3 5 3 2 7" xfId="2028" xr:uid="{00000000-0005-0000-0000-0000CB050000}"/>
    <cellStyle name="20% - Accent3 5 3 3" xfId="2029" xr:uid="{00000000-0005-0000-0000-0000CC050000}"/>
    <cellStyle name="20% - Accent3 5 3 3 2" xfId="2030" xr:uid="{00000000-0005-0000-0000-0000CD050000}"/>
    <cellStyle name="20% - Accent3 5 3 3 2 2" xfId="2031" xr:uid="{00000000-0005-0000-0000-0000CE050000}"/>
    <cellStyle name="20% - Accent3 5 3 3 2 2 2" xfId="2032" xr:uid="{00000000-0005-0000-0000-0000CF050000}"/>
    <cellStyle name="20% - Accent3 5 3 3 2 3" xfId="2033" xr:uid="{00000000-0005-0000-0000-0000D0050000}"/>
    <cellStyle name="20% - Accent3 5 3 3 3" xfId="2034" xr:uid="{00000000-0005-0000-0000-0000D1050000}"/>
    <cellStyle name="20% - Accent3 5 3 3 3 2" xfId="2035" xr:uid="{00000000-0005-0000-0000-0000D2050000}"/>
    <cellStyle name="20% - Accent3 5 3 3 3 2 2" xfId="2036" xr:uid="{00000000-0005-0000-0000-0000D3050000}"/>
    <cellStyle name="20% - Accent3 5 3 3 3 3" xfId="2037" xr:uid="{00000000-0005-0000-0000-0000D4050000}"/>
    <cellStyle name="20% - Accent3 5 3 3 4" xfId="2038" xr:uid="{00000000-0005-0000-0000-0000D5050000}"/>
    <cellStyle name="20% - Accent3 5 3 3 4 2" xfId="2039" xr:uid="{00000000-0005-0000-0000-0000D6050000}"/>
    <cellStyle name="20% - Accent3 5 3 3 5" xfId="2040" xr:uid="{00000000-0005-0000-0000-0000D7050000}"/>
    <cellStyle name="20% - Accent3 5 3 4" xfId="2041" xr:uid="{00000000-0005-0000-0000-0000D8050000}"/>
    <cellStyle name="20% - Accent3 5 3 4 2" xfId="2042" xr:uid="{00000000-0005-0000-0000-0000D9050000}"/>
    <cellStyle name="20% - Accent3 5 3 4 2 2" xfId="2043" xr:uid="{00000000-0005-0000-0000-0000DA050000}"/>
    <cellStyle name="20% - Accent3 5 3 4 3" xfId="2044" xr:uid="{00000000-0005-0000-0000-0000DB050000}"/>
    <cellStyle name="20% - Accent3 5 3 5" xfId="2045" xr:uid="{00000000-0005-0000-0000-0000DC050000}"/>
    <cellStyle name="20% - Accent3 5 3 5 2" xfId="2046" xr:uid="{00000000-0005-0000-0000-0000DD050000}"/>
    <cellStyle name="20% - Accent3 5 3 5 2 2" xfId="2047" xr:uid="{00000000-0005-0000-0000-0000DE050000}"/>
    <cellStyle name="20% - Accent3 5 3 5 3" xfId="2048" xr:uid="{00000000-0005-0000-0000-0000DF050000}"/>
    <cellStyle name="20% - Accent3 5 3 6" xfId="2049" xr:uid="{00000000-0005-0000-0000-0000E0050000}"/>
    <cellStyle name="20% - Accent3 5 3 6 2" xfId="2050" xr:uid="{00000000-0005-0000-0000-0000E1050000}"/>
    <cellStyle name="20% - Accent3 5 3 7" xfId="2051" xr:uid="{00000000-0005-0000-0000-0000E2050000}"/>
    <cellStyle name="20% - Accent3 5 3 7 2" xfId="2052" xr:uid="{00000000-0005-0000-0000-0000E3050000}"/>
    <cellStyle name="20% - Accent3 5 3 8" xfId="2053" xr:uid="{00000000-0005-0000-0000-0000E4050000}"/>
    <cellStyle name="20% - Accent3 5 4" xfId="2054" xr:uid="{00000000-0005-0000-0000-0000E5050000}"/>
    <cellStyle name="20% - Accent3 5 4 2" xfId="2055" xr:uid="{00000000-0005-0000-0000-0000E6050000}"/>
    <cellStyle name="20% - Accent3 5 4 2 2" xfId="2056" xr:uid="{00000000-0005-0000-0000-0000E7050000}"/>
    <cellStyle name="20% - Accent3 5 4 2 2 2" xfId="2057" xr:uid="{00000000-0005-0000-0000-0000E8050000}"/>
    <cellStyle name="20% - Accent3 5 4 2 2 2 2" xfId="2058" xr:uid="{00000000-0005-0000-0000-0000E9050000}"/>
    <cellStyle name="20% - Accent3 5 4 2 2 3" xfId="2059" xr:uid="{00000000-0005-0000-0000-0000EA050000}"/>
    <cellStyle name="20% - Accent3 5 4 2 3" xfId="2060" xr:uid="{00000000-0005-0000-0000-0000EB050000}"/>
    <cellStyle name="20% - Accent3 5 4 2 3 2" xfId="2061" xr:uid="{00000000-0005-0000-0000-0000EC050000}"/>
    <cellStyle name="20% - Accent3 5 4 2 3 2 2" xfId="2062" xr:uid="{00000000-0005-0000-0000-0000ED050000}"/>
    <cellStyle name="20% - Accent3 5 4 2 3 3" xfId="2063" xr:uid="{00000000-0005-0000-0000-0000EE050000}"/>
    <cellStyle name="20% - Accent3 5 4 2 4" xfId="2064" xr:uid="{00000000-0005-0000-0000-0000EF050000}"/>
    <cellStyle name="20% - Accent3 5 4 2 4 2" xfId="2065" xr:uid="{00000000-0005-0000-0000-0000F0050000}"/>
    <cellStyle name="20% - Accent3 5 4 2 5" xfId="2066" xr:uid="{00000000-0005-0000-0000-0000F1050000}"/>
    <cellStyle name="20% - Accent3 5 4 2 5 2" xfId="2067" xr:uid="{00000000-0005-0000-0000-0000F2050000}"/>
    <cellStyle name="20% - Accent3 5 4 2 6" xfId="2068" xr:uid="{00000000-0005-0000-0000-0000F3050000}"/>
    <cellStyle name="20% - Accent3 5 4 3" xfId="2069" xr:uid="{00000000-0005-0000-0000-0000F4050000}"/>
    <cellStyle name="20% - Accent3 5 4 3 2" xfId="2070" xr:uid="{00000000-0005-0000-0000-0000F5050000}"/>
    <cellStyle name="20% - Accent3 5 4 3 2 2" xfId="2071" xr:uid="{00000000-0005-0000-0000-0000F6050000}"/>
    <cellStyle name="20% - Accent3 5 4 3 3" xfId="2072" xr:uid="{00000000-0005-0000-0000-0000F7050000}"/>
    <cellStyle name="20% - Accent3 5 4 4" xfId="2073" xr:uid="{00000000-0005-0000-0000-0000F8050000}"/>
    <cellStyle name="20% - Accent3 5 4 4 2" xfId="2074" xr:uid="{00000000-0005-0000-0000-0000F9050000}"/>
    <cellStyle name="20% - Accent3 5 4 4 2 2" xfId="2075" xr:uid="{00000000-0005-0000-0000-0000FA050000}"/>
    <cellStyle name="20% - Accent3 5 4 4 3" xfId="2076" xr:uid="{00000000-0005-0000-0000-0000FB050000}"/>
    <cellStyle name="20% - Accent3 5 4 5" xfId="2077" xr:uid="{00000000-0005-0000-0000-0000FC050000}"/>
    <cellStyle name="20% - Accent3 5 4 5 2" xfId="2078" xr:uid="{00000000-0005-0000-0000-0000FD050000}"/>
    <cellStyle name="20% - Accent3 5 4 6" xfId="2079" xr:uid="{00000000-0005-0000-0000-0000FE050000}"/>
    <cellStyle name="20% - Accent3 5 4 6 2" xfId="2080" xr:uid="{00000000-0005-0000-0000-0000FF050000}"/>
    <cellStyle name="20% - Accent3 5 4 7" xfId="2081" xr:uid="{00000000-0005-0000-0000-000000060000}"/>
    <cellStyle name="20% - Accent3 5 5" xfId="2082" xr:uid="{00000000-0005-0000-0000-000001060000}"/>
    <cellStyle name="20% - Accent3 5 5 2" xfId="2083" xr:uid="{00000000-0005-0000-0000-000002060000}"/>
    <cellStyle name="20% - Accent3 5 5 2 2" xfId="2084" xr:uid="{00000000-0005-0000-0000-000003060000}"/>
    <cellStyle name="20% - Accent3 5 5 2 2 2" xfId="2085" xr:uid="{00000000-0005-0000-0000-000004060000}"/>
    <cellStyle name="20% - Accent3 5 5 2 3" xfId="2086" xr:uid="{00000000-0005-0000-0000-000005060000}"/>
    <cellStyle name="20% - Accent3 5 5 2 3 2" xfId="2087" xr:uid="{00000000-0005-0000-0000-000006060000}"/>
    <cellStyle name="20% - Accent3 5 5 2 4" xfId="2088" xr:uid="{00000000-0005-0000-0000-000007060000}"/>
    <cellStyle name="20% - Accent3 5 5 3" xfId="2089" xr:uid="{00000000-0005-0000-0000-000008060000}"/>
    <cellStyle name="20% - Accent3 5 5 3 2" xfId="2090" xr:uid="{00000000-0005-0000-0000-000009060000}"/>
    <cellStyle name="20% - Accent3 5 5 3 2 2" xfId="2091" xr:uid="{00000000-0005-0000-0000-00000A060000}"/>
    <cellStyle name="20% - Accent3 5 5 3 3" xfId="2092" xr:uid="{00000000-0005-0000-0000-00000B060000}"/>
    <cellStyle name="20% - Accent3 5 5 4" xfId="2093" xr:uid="{00000000-0005-0000-0000-00000C060000}"/>
    <cellStyle name="20% - Accent3 5 5 4 2" xfId="2094" xr:uid="{00000000-0005-0000-0000-00000D060000}"/>
    <cellStyle name="20% - Accent3 5 5 5" xfId="2095" xr:uid="{00000000-0005-0000-0000-00000E060000}"/>
    <cellStyle name="20% - Accent3 5 5 5 2" xfId="2096" xr:uid="{00000000-0005-0000-0000-00000F060000}"/>
    <cellStyle name="20% - Accent3 5 5 6" xfId="2097" xr:uid="{00000000-0005-0000-0000-000010060000}"/>
    <cellStyle name="20% - Accent3 5 6" xfId="2098" xr:uid="{00000000-0005-0000-0000-000011060000}"/>
    <cellStyle name="20% - Accent3 5 6 2" xfId="2099" xr:uid="{00000000-0005-0000-0000-000012060000}"/>
    <cellStyle name="20% - Accent3 5 6 2 2" xfId="2100" xr:uid="{00000000-0005-0000-0000-000013060000}"/>
    <cellStyle name="20% - Accent3 5 6 3" xfId="2101" xr:uid="{00000000-0005-0000-0000-000014060000}"/>
    <cellStyle name="20% - Accent3 5 6 3 2" xfId="2102" xr:uid="{00000000-0005-0000-0000-000015060000}"/>
    <cellStyle name="20% - Accent3 5 6 4" xfId="2103" xr:uid="{00000000-0005-0000-0000-000016060000}"/>
    <cellStyle name="20% - Accent3 5 7" xfId="2104" xr:uid="{00000000-0005-0000-0000-000017060000}"/>
    <cellStyle name="20% - Accent3 5 7 2" xfId="2105" xr:uid="{00000000-0005-0000-0000-000018060000}"/>
    <cellStyle name="20% - Accent3 5 7 2 2" xfId="2106" xr:uid="{00000000-0005-0000-0000-000019060000}"/>
    <cellStyle name="20% - Accent3 5 7 3" xfId="2107" xr:uid="{00000000-0005-0000-0000-00001A060000}"/>
    <cellStyle name="20% - Accent3 5 8" xfId="2108" xr:uid="{00000000-0005-0000-0000-00001B060000}"/>
    <cellStyle name="20% - Accent3 5 8 2" xfId="2109" xr:uid="{00000000-0005-0000-0000-00001C060000}"/>
    <cellStyle name="20% - Accent3 5 9" xfId="2110" xr:uid="{00000000-0005-0000-0000-00001D060000}"/>
    <cellStyle name="20% - Accent3 5 9 2" xfId="2111" xr:uid="{00000000-0005-0000-0000-00001E060000}"/>
    <cellStyle name="20% - Accent3 6" xfId="228" xr:uid="{00000000-0005-0000-0000-00001F060000}"/>
    <cellStyle name="20% - Accent3 6 2" xfId="2112" xr:uid="{00000000-0005-0000-0000-000020060000}"/>
    <cellStyle name="20% - Accent3 6 2 2" xfId="2113" xr:uid="{00000000-0005-0000-0000-000021060000}"/>
    <cellStyle name="20% - Accent3 6 2 2 2" xfId="2114" xr:uid="{00000000-0005-0000-0000-000022060000}"/>
    <cellStyle name="20% - Accent3 6 2 2 2 2" xfId="2115" xr:uid="{00000000-0005-0000-0000-000023060000}"/>
    <cellStyle name="20% - Accent3 6 2 2 2 2 2" xfId="2116" xr:uid="{00000000-0005-0000-0000-000024060000}"/>
    <cellStyle name="20% - Accent3 6 2 2 2 2 2 2" xfId="2117" xr:uid="{00000000-0005-0000-0000-000025060000}"/>
    <cellStyle name="20% - Accent3 6 2 2 2 2 3" xfId="2118" xr:uid="{00000000-0005-0000-0000-000026060000}"/>
    <cellStyle name="20% - Accent3 6 2 2 2 3" xfId="2119" xr:uid="{00000000-0005-0000-0000-000027060000}"/>
    <cellStyle name="20% - Accent3 6 2 2 2 3 2" xfId="2120" xr:uid="{00000000-0005-0000-0000-000028060000}"/>
    <cellStyle name="20% - Accent3 6 2 2 2 3 2 2" xfId="2121" xr:uid="{00000000-0005-0000-0000-000029060000}"/>
    <cellStyle name="20% - Accent3 6 2 2 2 3 3" xfId="2122" xr:uid="{00000000-0005-0000-0000-00002A060000}"/>
    <cellStyle name="20% - Accent3 6 2 2 2 4" xfId="2123" xr:uid="{00000000-0005-0000-0000-00002B060000}"/>
    <cellStyle name="20% - Accent3 6 2 2 2 4 2" xfId="2124" xr:uid="{00000000-0005-0000-0000-00002C060000}"/>
    <cellStyle name="20% - Accent3 6 2 2 2 5" xfId="2125" xr:uid="{00000000-0005-0000-0000-00002D060000}"/>
    <cellStyle name="20% - Accent3 6 2 2 3" xfId="2126" xr:uid="{00000000-0005-0000-0000-00002E060000}"/>
    <cellStyle name="20% - Accent3 6 2 2 3 2" xfId="2127" xr:uid="{00000000-0005-0000-0000-00002F060000}"/>
    <cellStyle name="20% - Accent3 6 2 2 3 2 2" xfId="2128" xr:uid="{00000000-0005-0000-0000-000030060000}"/>
    <cellStyle name="20% - Accent3 6 2 2 3 3" xfId="2129" xr:uid="{00000000-0005-0000-0000-000031060000}"/>
    <cellStyle name="20% - Accent3 6 2 2 4" xfId="2130" xr:uid="{00000000-0005-0000-0000-000032060000}"/>
    <cellStyle name="20% - Accent3 6 2 2 4 2" xfId="2131" xr:uid="{00000000-0005-0000-0000-000033060000}"/>
    <cellStyle name="20% - Accent3 6 2 2 4 2 2" xfId="2132" xr:uid="{00000000-0005-0000-0000-000034060000}"/>
    <cellStyle name="20% - Accent3 6 2 2 4 3" xfId="2133" xr:uid="{00000000-0005-0000-0000-000035060000}"/>
    <cellStyle name="20% - Accent3 6 2 2 5" xfId="2134" xr:uid="{00000000-0005-0000-0000-000036060000}"/>
    <cellStyle name="20% - Accent3 6 2 2 5 2" xfId="2135" xr:uid="{00000000-0005-0000-0000-000037060000}"/>
    <cellStyle name="20% - Accent3 6 2 2 6" xfId="2136" xr:uid="{00000000-0005-0000-0000-000038060000}"/>
    <cellStyle name="20% - Accent3 6 2 3" xfId="2137" xr:uid="{00000000-0005-0000-0000-000039060000}"/>
    <cellStyle name="20% - Accent3 6 2 3 2" xfId="2138" xr:uid="{00000000-0005-0000-0000-00003A060000}"/>
    <cellStyle name="20% - Accent3 6 2 3 2 2" xfId="2139" xr:uid="{00000000-0005-0000-0000-00003B060000}"/>
    <cellStyle name="20% - Accent3 6 2 3 2 2 2" xfId="2140" xr:uid="{00000000-0005-0000-0000-00003C060000}"/>
    <cellStyle name="20% - Accent3 6 2 3 2 3" xfId="2141" xr:uid="{00000000-0005-0000-0000-00003D060000}"/>
    <cellStyle name="20% - Accent3 6 2 3 3" xfId="2142" xr:uid="{00000000-0005-0000-0000-00003E060000}"/>
    <cellStyle name="20% - Accent3 6 2 3 3 2" xfId="2143" xr:uid="{00000000-0005-0000-0000-00003F060000}"/>
    <cellStyle name="20% - Accent3 6 2 3 3 2 2" xfId="2144" xr:uid="{00000000-0005-0000-0000-000040060000}"/>
    <cellStyle name="20% - Accent3 6 2 3 3 3" xfId="2145" xr:uid="{00000000-0005-0000-0000-000041060000}"/>
    <cellStyle name="20% - Accent3 6 2 3 4" xfId="2146" xr:uid="{00000000-0005-0000-0000-000042060000}"/>
    <cellStyle name="20% - Accent3 6 2 3 4 2" xfId="2147" xr:uid="{00000000-0005-0000-0000-000043060000}"/>
    <cellStyle name="20% - Accent3 6 2 3 5" xfId="2148" xr:uid="{00000000-0005-0000-0000-000044060000}"/>
    <cellStyle name="20% - Accent3 6 2 4" xfId="2149" xr:uid="{00000000-0005-0000-0000-000045060000}"/>
    <cellStyle name="20% - Accent3 6 2 4 2" xfId="2150" xr:uid="{00000000-0005-0000-0000-000046060000}"/>
    <cellStyle name="20% - Accent3 6 2 4 2 2" xfId="2151" xr:uid="{00000000-0005-0000-0000-000047060000}"/>
    <cellStyle name="20% - Accent3 6 2 4 3" xfId="2152" xr:uid="{00000000-0005-0000-0000-000048060000}"/>
    <cellStyle name="20% - Accent3 6 2 5" xfId="2153" xr:uid="{00000000-0005-0000-0000-000049060000}"/>
    <cellStyle name="20% - Accent3 6 2 5 2" xfId="2154" xr:uid="{00000000-0005-0000-0000-00004A060000}"/>
    <cellStyle name="20% - Accent3 6 2 5 2 2" xfId="2155" xr:uid="{00000000-0005-0000-0000-00004B060000}"/>
    <cellStyle name="20% - Accent3 6 2 5 3" xfId="2156" xr:uid="{00000000-0005-0000-0000-00004C060000}"/>
    <cellStyle name="20% - Accent3 6 2 6" xfId="2157" xr:uid="{00000000-0005-0000-0000-00004D060000}"/>
    <cellStyle name="20% - Accent3 6 2 6 2" xfId="2158" xr:uid="{00000000-0005-0000-0000-00004E060000}"/>
    <cellStyle name="20% - Accent3 6 2 7" xfId="2159" xr:uid="{00000000-0005-0000-0000-00004F060000}"/>
    <cellStyle name="20% - Accent3 6 3" xfId="2160" xr:uid="{00000000-0005-0000-0000-000050060000}"/>
    <cellStyle name="20% - Accent3 6 3 2" xfId="2161" xr:uid="{00000000-0005-0000-0000-000051060000}"/>
    <cellStyle name="20% - Accent3 6 3 2 2" xfId="2162" xr:uid="{00000000-0005-0000-0000-000052060000}"/>
    <cellStyle name="20% - Accent3 6 3 2 2 2" xfId="2163" xr:uid="{00000000-0005-0000-0000-000053060000}"/>
    <cellStyle name="20% - Accent3 6 3 2 2 2 2" xfId="2164" xr:uid="{00000000-0005-0000-0000-000054060000}"/>
    <cellStyle name="20% - Accent3 6 3 2 2 3" xfId="2165" xr:uid="{00000000-0005-0000-0000-000055060000}"/>
    <cellStyle name="20% - Accent3 6 3 2 3" xfId="2166" xr:uid="{00000000-0005-0000-0000-000056060000}"/>
    <cellStyle name="20% - Accent3 6 3 2 3 2" xfId="2167" xr:uid="{00000000-0005-0000-0000-000057060000}"/>
    <cellStyle name="20% - Accent3 6 3 2 3 2 2" xfId="2168" xr:uid="{00000000-0005-0000-0000-000058060000}"/>
    <cellStyle name="20% - Accent3 6 3 2 3 3" xfId="2169" xr:uid="{00000000-0005-0000-0000-000059060000}"/>
    <cellStyle name="20% - Accent3 6 3 2 4" xfId="2170" xr:uid="{00000000-0005-0000-0000-00005A060000}"/>
    <cellStyle name="20% - Accent3 6 3 2 4 2" xfId="2171" xr:uid="{00000000-0005-0000-0000-00005B060000}"/>
    <cellStyle name="20% - Accent3 6 3 2 5" xfId="2172" xr:uid="{00000000-0005-0000-0000-00005C060000}"/>
    <cellStyle name="20% - Accent3 6 3 3" xfId="2173" xr:uid="{00000000-0005-0000-0000-00005D060000}"/>
    <cellStyle name="20% - Accent3 6 3 3 2" xfId="2174" xr:uid="{00000000-0005-0000-0000-00005E060000}"/>
    <cellStyle name="20% - Accent3 6 3 3 2 2" xfId="2175" xr:uid="{00000000-0005-0000-0000-00005F060000}"/>
    <cellStyle name="20% - Accent3 6 3 3 3" xfId="2176" xr:uid="{00000000-0005-0000-0000-000060060000}"/>
    <cellStyle name="20% - Accent3 6 3 4" xfId="2177" xr:uid="{00000000-0005-0000-0000-000061060000}"/>
    <cellStyle name="20% - Accent3 6 3 4 2" xfId="2178" xr:uid="{00000000-0005-0000-0000-000062060000}"/>
    <cellStyle name="20% - Accent3 6 3 4 2 2" xfId="2179" xr:uid="{00000000-0005-0000-0000-000063060000}"/>
    <cellStyle name="20% - Accent3 6 3 4 3" xfId="2180" xr:uid="{00000000-0005-0000-0000-000064060000}"/>
    <cellStyle name="20% - Accent3 6 3 5" xfId="2181" xr:uid="{00000000-0005-0000-0000-000065060000}"/>
    <cellStyle name="20% - Accent3 6 3 5 2" xfId="2182" xr:uid="{00000000-0005-0000-0000-000066060000}"/>
    <cellStyle name="20% - Accent3 6 3 6" xfId="2183" xr:uid="{00000000-0005-0000-0000-000067060000}"/>
    <cellStyle name="20% - Accent3 6 4" xfId="2184" xr:uid="{00000000-0005-0000-0000-000068060000}"/>
    <cellStyle name="20% - Accent3 6 4 2" xfId="2185" xr:uid="{00000000-0005-0000-0000-000069060000}"/>
    <cellStyle name="20% - Accent3 6 4 2 2" xfId="2186" xr:uid="{00000000-0005-0000-0000-00006A060000}"/>
    <cellStyle name="20% - Accent3 6 4 2 2 2" xfId="2187" xr:uid="{00000000-0005-0000-0000-00006B060000}"/>
    <cellStyle name="20% - Accent3 6 4 2 3" xfId="2188" xr:uid="{00000000-0005-0000-0000-00006C060000}"/>
    <cellStyle name="20% - Accent3 6 4 3" xfId="2189" xr:uid="{00000000-0005-0000-0000-00006D060000}"/>
    <cellStyle name="20% - Accent3 6 4 3 2" xfId="2190" xr:uid="{00000000-0005-0000-0000-00006E060000}"/>
    <cellStyle name="20% - Accent3 6 4 3 2 2" xfId="2191" xr:uid="{00000000-0005-0000-0000-00006F060000}"/>
    <cellStyle name="20% - Accent3 6 4 3 3" xfId="2192" xr:uid="{00000000-0005-0000-0000-000070060000}"/>
    <cellStyle name="20% - Accent3 6 4 4" xfId="2193" xr:uid="{00000000-0005-0000-0000-000071060000}"/>
    <cellStyle name="20% - Accent3 6 4 4 2" xfId="2194" xr:uid="{00000000-0005-0000-0000-000072060000}"/>
    <cellStyle name="20% - Accent3 6 4 5" xfId="2195" xr:uid="{00000000-0005-0000-0000-000073060000}"/>
    <cellStyle name="20% - Accent3 6 5" xfId="2196" xr:uid="{00000000-0005-0000-0000-000074060000}"/>
    <cellStyle name="20% - Accent3 6 5 2" xfId="2197" xr:uid="{00000000-0005-0000-0000-000075060000}"/>
    <cellStyle name="20% - Accent3 6 5 2 2" xfId="2198" xr:uid="{00000000-0005-0000-0000-000076060000}"/>
    <cellStyle name="20% - Accent3 6 5 3" xfId="2199" xr:uid="{00000000-0005-0000-0000-000077060000}"/>
    <cellStyle name="20% - Accent3 6 6" xfId="2200" xr:uid="{00000000-0005-0000-0000-000078060000}"/>
    <cellStyle name="20% - Accent3 6 6 2" xfId="2201" xr:uid="{00000000-0005-0000-0000-000079060000}"/>
    <cellStyle name="20% - Accent3 6 6 2 2" xfId="2202" xr:uid="{00000000-0005-0000-0000-00007A060000}"/>
    <cellStyle name="20% - Accent3 6 6 3" xfId="2203" xr:uid="{00000000-0005-0000-0000-00007B060000}"/>
    <cellStyle name="20% - Accent3 6 7" xfId="2204" xr:uid="{00000000-0005-0000-0000-00007C060000}"/>
    <cellStyle name="20% - Accent3 6 7 2" xfId="2205" xr:uid="{00000000-0005-0000-0000-00007D060000}"/>
    <cellStyle name="20% - Accent3 6 8" xfId="2206" xr:uid="{00000000-0005-0000-0000-00007E060000}"/>
    <cellStyle name="20% - Accent3 6 8 2" xfId="2207" xr:uid="{00000000-0005-0000-0000-00007F060000}"/>
    <cellStyle name="20% - Accent3 6 9" xfId="2208" xr:uid="{00000000-0005-0000-0000-000080060000}"/>
    <cellStyle name="20% - Accent3 7" xfId="2209" xr:uid="{00000000-0005-0000-0000-000081060000}"/>
    <cellStyle name="20% - Accent3 7 2" xfId="2210" xr:uid="{00000000-0005-0000-0000-000082060000}"/>
    <cellStyle name="20% - Accent4 2" xfId="10" xr:uid="{00000000-0005-0000-0000-000083060000}"/>
    <cellStyle name="20% - Accent4 2 10" xfId="2211" xr:uid="{00000000-0005-0000-0000-000084060000}"/>
    <cellStyle name="20% - Accent4 2 18" xfId="2212" xr:uid="{00000000-0005-0000-0000-000085060000}"/>
    <cellStyle name="20% - Accent4 2 2" xfId="2213" xr:uid="{00000000-0005-0000-0000-000086060000}"/>
    <cellStyle name="20% - Accent4 2 2 2" xfId="2214" xr:uid="{00000000-0005-0000-0000-000087060000}"/>
    <cellStyle name="20% - Accent4 2 2 2 2" xfId="2215" xr:uid="{00000000-0005-0000-0000-000088060000}"/>
    <cellStyle name="20% - Accent4 2 2 2 2 2" xfId="2216" xr:uid="{00000000-0005-0000-0000-000089060000}"/>
    <cellStyle name="20% - Accent4 2 2 2 2 2 2" xfId="2217" xr:uid="{00000000-0005-0000-0000-00008A060000}"/>
    <cellStyle name="20% - Accent4 2 2 2 2 2 2 2" xfId="2218" xr:uid="{00000000-0005-0000-0000-00008B060000}"/>
    <cellStyle name="20% - Accent4 2 2 2 2 2 2 2 2" xfId="2219" xr:uid="{00000000-0005-0000-0000-00008C060000}"/>
    <cellStyle name="20% - Accent4 2 2 2 2 2 2 3" xfId="2220" xr:uid="{00000000-0005-0000-0000-00008D060000}"/>
    <cellStyle name="20% - Accent4 2 2 2 2 2 3" xfId="2221" xr:uid="{00000000-0005-0000-0000-00008E060000}"/>
    <cellStyle name="20% - Accent4 2 2 2 2 2 3 2" xfId="2222" xr:uid="{00000000-0005-0000-0000-00008F060000}"/>
    <cellStyle name="20% - Accent4 2 2 2 2 2 3 2 2" xfId="2223" xr:uid="{00000000-0005-0000-0000-000090060000}"/>
    <cellStyle name="20% - Accent4 2 2 2 2 2 3 3" xfId="2224" xr:uid="{00000000-0005-0000-0000-000091060000}"/>
    <cellStyle name="20% - Accent4 2 2 2 2 2 4" xfId="2225" xr:uid="{00000000-0005-0000-0000-000092060000}"/>
    <cellStyle name="20% - Accent4 2 2 2 2 2 4 2" xfId="2226" xr:uid="{00000000-0005-0000-0000-000093060000}"/>
    <cellStyle name="20% - Accent4 2 2 2 2 2 5" xfId="2227" xr:uid="{00000000-0005-0000-0000-000094060000}"/>
    <cellStyle name="20% - Accent4 2 2 2 2 3" xfId="2228" xr:uid="{00000000-0005-0000-0000-000095060000}"/>
    <cellStyle name="20% - Accent4 2 2 2 2 3 2" xfId="2229" xr:uid="{00000000-0005-0000-0000-000096060000}"/>
    <cellStyle name="20% - Accent4 2 2 2 2 3 2 2" xfId="2230" xr:uid="{00000000-0005-0000-0000-000097060000}"/>
    <cellStyle name="20% - Accent4 2 2 2 2 3 3" xfId="2231" xr:uid="{00000000-0005-0000-0000-000098060000}"/>
    <cellStyle name="20% - Accent4 2 2 2 2 4" xfId="2232" xr:uid="{00000000-0005-0000-0000-000099060000}"/>
    <cellStyle name="20% - Accent4 2 2 2 2 4 2" xfId="2233" xr:uid="{00000000-0005-0000-0000-00009A060000}"/>
    <cellStyle name="20% - Accent4 2 2 2 2 4 2 2" xfId="2234" xr:uid="{00000000-0005-0000-0000-00009B060000}"/>
    <cellStyle name="20% - Accent4 2 2 2 2 4 3" xfId="2235" xr:uid="{00000000-0005-0000-0000-00009C060000}"/>
    <cellStyle name="20% - Accent4 2 2 2 2 5" xfId="2236" xr:uid="{00000000-0005-0000-0000-00009D060000}"/>
    <cellStyle name="20% - Accent4 2 2 2 2 5 2" xfId="2237" xr:uid="{00000000-0005-0000-0000-00009E060000}"/>
    <cellStyle name="20% - Accent4 2 2 2 2 6" xfId="2238" xr:uid="{00000000-0005-0000-0000-00009F060000}"/>
    <cellStyle name="20% - Accent4 2 2 2 2 6 2" xfId="2239" xr:uid="{00000000-0005-0000-0000-0000A0060000}"/>
    <cellStyle name="20% - Accent4 2 2 2 2 7" xfId="2240" xr:uid="{00000000-0005-0000-0000-0000A1060000}"/>
    <cellStyle name="20% - Accent4 2 2 2 3" xfId="2241" xr:uid="{00000000-0005-0000-0000-0000A2060000}"/>
    <cellStyle name="20% - Accent4 2 2 2 3 2" xfId="2242" xr:uid="{00000000-0005-0000-0000-0000A3060000}"/>
    <cellStyle name="20% - Accent4 2 2 2 3 2 2" xfId="2243" xr:uid="{00000000-0005-0000-0000-0000A4060000}"/>
    <cellStyle name="20% - Accent4 2 2 2 3 2 2 2" xfId="2244" xr:uid="{00000000-0005-0000-0000-0000A5060000}"/>
    <cellStyle name="20% - Accent4 2 2 2 3 2 3" xfId="2245" xr:uid="{00000000-0005-0000-0000-0000A6060000}"/>
    <cellStyle name="20% - Accent4 2 2 2 3 3" xfId="2246" xr:uid="{00000000-0005-0000-0000-0000A7060000}"/>
    <cellStyle name="20% - Accent4 2 2 2 3 3 2" xfId="2247" xr:uid="{00000000-0005-0000-0000-0000A8060000}"/>
    <cellStyle name="20% - Accent4 2 2 2 3 3 2 2" xfId="2248" xr:uid="{00000000-0005-0000-0000-0000A9060000}"/>
    <cellStyle name="20% - Accent4 2 2 2 3 3 3" xfId="2249" xr:uid="{00000000-0005-0000-0000-0000AA060000}"/>
    <cellStyle name="20% - Accent4 2 2 2 3 4" xfId="2250" xr:uid="{00000000-0005-0000-0000-0000AB060000}"/>
    <cellStyle name="20% - Accent4 2 2 2 3 4 2" xfId="2251" xr:uid="{00000000-0005-0000-0000-0000AC060000}"/>
    <cellStyle name="20% - Accent4 2 2 2 3 5" xfId="2252" xr:uid="{00000000-0005-0000-0000-0000AD060000}"/>
    <cellStyle name="20% - Accent4 2 2 2 4" xfId="2253" xr:uid="{00000000-0005-0000-0000-0000AE060000}"/>
    <cellStyle name="20% - Accent4 2 2 2 4 2" xfId="2254" xr:uid="{00000000-0005-0000-0000-0000AF060000}"/>
    <cellStyle name="20% - Accent4 2 2 2 4 2 2" xfId="2255" xr:uid="{00000000-0005-0000-0000-0000B0060000}"/>
    <cellStyle name="20% - Accent4 2 2 2 4 3" xfId="2256" xr:uid="{00000000-0005-0000-0000-0000B1060000}"/>
    <cellStyle name="20% - Accent4 2 2 2 5" xfId="2257" xr:uid="{00000000-0005-0000-0000-0000B2060000}"/>
    <cellStyle name="20% - Accent4 2 2 2 5 2" xfId="2258" xr:uid="{00000000-0005-0000-0000-0000B3060000}"/>
    <cellStyle name="20% - Accent4 2 2 2 5 2 2" xfId="2259" xr:uid="{00000000-0005-0000-0000-0000B4060000}"/>
    <cellStyle name="20% - Accent4 2 2 2 5 3" xfId="2260" xr:uid="{00000000-0005-0000-0000-0000B5060000}"/>
    <cellStyle name="20% - Accent4 2 2 2 6" xfId="2261" xr:uid="{00000000-0005-0000-0000-0000B6060000}"/>
    <cellStyle name="20% - Accent4 2 2 2 6 2" xfId="2262" xr:uid="{00000000-0005-0000-0000-0000B7060000}"/>
    <cellStyle name="20% - Accent4 2 2 2 7" xfId="2263" xr:uid="{00000000-0005-0000-0000-0000B8060000}"/>
    <cellStyle name="20% - Accent4 2 2 2 7 2" xfId="2264" xr:uid="{00000000-0005-0000-0000-0000B9060000}"/>
    <cellStyle name="20% - Accent4 2 2 2 8" xfId="2265" xr:uid="{00000000-0005-0000-0000-0000BA060000}"/>
    <cellStyle name="20% - Accent4 2 2 3" xfId="2266" xr:uid="{00000000-0005-0000-0000-0000BB060000}"/>
    <cellStyle name="20% - Accent4 2 2 3 2" xfId="2267" xr:uid="{00000000-0005-0000-0000-0000BC060000}"/>
    <cellStyle name="20% - Accent4 2 2 3 2 2" xfId="2268" xr:uid="{00000000-0005-0000-0000-0000BD060000}"/>
    <cellStyle name="20% - Accent4 2 2 3 2 2 2" xfId="2269" xr:uid="{00000000-0005-0000-0000-0000BE060000}"/>
    <cellStyle name="20% - Accent4 2 2 3 2 2 2 2" xfId="2270" xr:uid="{00000000-0005-0000-0000-0000BF060000}"/>
    <cellStyle name="20% - Accent4 2 2 3 2 2 3" xfId="2271" xr:uid="{00000000-0005-0000-0000-0000C0060000}"/>
    <cellStyle name="20% - Accent4 2 2 3 2 3" xfId="2272" xr:uid="{00000000-0005-0000-0000-0000C1060000}"/>
    <cellStyle name="20% - Accent4 2 2 3 2 3 2" xfId="2273" xr:uid="{00000000-0005-0000-0000-0000C2060000}"/>
    <cellStyle name="20% - Accent4 2 2 3 2 3 2 2" xfId="2274" xr:uid="{00000000-0005-0000-0000-0000C3060000}"/>
    <cellStyle name="20% - Accent4 2 2 3 2 3 3" xfId="2275" xr:uid="{00000000-0005-0000-0000-0000C4060000}"/>
    <cellStyle name="20% - Accent4 2 2 3 2 4" xfId="2276" xr:uid="{00000000-0005-0000-0000-0000C5060000}"/>
    <cellStyle name="20% - Accent4 2 2 3 2 4 2" xfId="2277" xr:uid="{00000000-0005-0000-0000-0000C6060000}"/>
    <cellStyle name="20% - Accent4 2 2 3 2 5" xfId="2278" xr:uid="{00000000-0005-0000-0000-0000C7060000}"/>
    <cellStyle name="20% - Accent4 2 2 3 2 5 2" xfId="2279" xr:uid="{00000000-0005-0000-0000-0000C8060000}"/>
    <cellStyle name="20% - Accent4 2 2 3 2 6" xfId="2280" xr:uid="{00000000-0005-0000-0000-0000C9060000}"/>
    <cellStyle name="20% - Accent4 2 2 3 3" xfId="2281" xr:uid="{00000000-0005-0000-0000-0000CA060000}"/>
    <cellStyle name="20% - Accent4 2 2 3 3 2" xfId="2282" xr:uid="{00000000-0005-0000-0000-0000CB060000}"/>
    <cellStyle name="20% - Accent4 2 2 3 3 2 2" xfId="2283" xr:uid="{00000000-0005-0000-0000-0000CC060000}"/>
    <cellStyle name="20% - Accent4 2 2 3 3 3" xfId="2284" xr:uid="{00000000-0005-0000-0000-0000CD060000}"/>
    <cellStyle name="20% - Accent4 2 2 3 4" xfId="2285" xr:uid="{00000000-0005-0000-0000-0000CE060000}"/>
    <cellStyle name="20% - Accent4 2 2 3 4 2" xfId="2286" xr:uid="{00000000-0005-0000-0000-0000CF060000}"/>
    <cellStyle name="20% - Accent4 2 2 3 4 2 2" xfId="2287" xr:uid="{00000000-0005-0000-0000-0000D0060000}"/>
    <cellStyle name="20% - Accent4 2 2 3 4 3" xfId="2288" xr:uid="{00000000-0005-0000-0000-0000D1060000}"/>
    <cellStyle name="20% - Accent4 2 2 3 5" xfId="2289" xr:uid="{00000000-0005-0000-0000-0000D2060000}"/>
    <cellStyle name="20% - Accent4 2 2 3 5 2" xfId="2290" xr:uid="{00000000-0005-0000-0000-0000D3060000}"/>
    <cellStyle name="20% - Accent4 2 2 3 6" xfId="2291" xr:uid="{00000000-0005-0000-0000-0000D4060000}"/>
    <cellStyle name="20% - Accent4 2 2 3 6 2" xfId="2292" xr:uid="{00000000-0005-0000-0000-0000D5060000}"/>
    <cellStyle name="20% - Accent4 2 2 3 7" xfId="2293" xr:uid="{00000000-0005-0000-0000-0000D6060000}"/>
    <cellStyle name="20% - Accent4 2 2 4" xfId="2294" xr:uid="{00000000-0005-0000-0000-0000D7060000}"/>
    <cellStyle name="20% - Accent4 2 2 4 2" xfId="2295" xr:uid="{00000000-0005-0000-0000-0000D8060000}"/>
    <cellStyle name="20% - Accent4 2 2 4 2 2" xfId="2296" xr:uid="{00000000-0005-0000-0000-0000D9060000}"/>
    <cellStyle name="20% - Accent4 2 2 4 2 2 2" xfId="2297" xr:uid="{00000000-0005-0000-0000-0000DA060000}"/>
    <cellStyle name="20% - Accent4 2 2 4 2 3" xfId="2298" xr:uid="{00000000-0005-0000-0000-0000DB060000}"/>
    <cellStyle name="20% - Accent4 2 2 4 2 3 2" xfId="2299" xr:uid="{00000000-0005-0000-0000-0000DC060000}"/>
    <cellStyle name="20% - Accent4 2 2 4 2 4" xfId="2300" xr:uid="{00000000-0005-0000-0000-0000DD060000}"/>
    <cellStyle name="20% - Accent4 2 2 4 3" xfId="2301" xr:uid="{00000000-0005-0000-0000-0000DE060000}"/>
    <cellStyle name="20% - Accent4 2 2 4 3 2" xfId="2302" xr:uid="{00000000-0005-0000-0000-0000DF060000}"/>
    <cellStyle name="20% - Accent4 2 2 4 3 2 2" xfId="2303" xr:uid="{00000000-0005-0000-0000-0000E0060000}"/>
    <cellStyle name="20% - Accent4 2 2 4 3 3" xfId="2304" xr:uid="{00000000-0005-0000-0000-0000E1060000}"/>
    <cellStyle name="20% - Accent4 2 2 4 4" xfId="2305" xr:uid="{00000000-0005-0000-0000-0000E2060000}"/>
    <cellStyle name="20% - Accent4 2 2 4 4 2" xfId="2306" xr:uid="{00000000-0005-0000-0000-0000E3060000}"/>
    <cellStyle name="20% - Accent4 2 2 4 5" xfId="2307" xr:uid="{00000000-0005-0000-0000-0000E4060000}"/>
    <cellStyle name="20% - Accent4 2 2 4 5 2" xfId="2308" xr:uid="{00000000-0005-0000-0000-0000E5060000}"/>
    <cellStyle name="20% - Accent4 2 2 4 6" xfId="2309" xr:uid="{00000000-0005-0000-0000-0000E6060000}"/>
    <cellStyle name="20% - Accent4 2 2 5" xfId="2310" xr:uid="{00000000-0005-0000-0000-0000E7060000}"/>
    <cellStyle name="20% - Accent4 2 2 5 2" xfId="2311" xr:uid="{00000000-0005-0000-0000-0000E8060000}"/>
    <cellStyle name="20% - Accent4 2 2 5 2 2" xfId="2312" xr:uid="{00000000-0005-0000-0000-0000E9060000}"/>
    <cellStyle name="20% - Accent4 2 2 5 3" xfId="2313" xr:uid="{00000000-0005-0000-0000-0000EA060000}"/>
    <cellStyle name="20% - Accent4 2 2 5 3 2" xfId="2314" xr:uid="{00000000-0005-0000-0000-0000EB060000}"/>
    <cellStyle name="20% - Accent4 2 2 5 4" xfId="2315" xr:uid="{00000000-0005-0000-0000-0000EC060000}"/>
    <cellStyle name="20% - Accent4 2 2 6" xfId="2316" xr:uid="{00000000-0005-0000-0000-0000ED060000}"/>
    <cellStyle name="20% - Accent4 2 2 6 2" xfId="2317" xr:uid="{00000000-0005-0000-0000-0000EE060000}"/>
    <cellStyle name="20% - Accent4 2 2 6 2 2" xfId="2318" xr:uid="{00000000-0005-0000-0000-0000EF060000}"/>
    <cellStyle name="20% - Accent4 2 2 6 3" xfId="2319" xr:uid="{00000000-0005-0000-0000-0000F0060000}"/>
    <cellStyle name="20% - Accent4 2 2 7" xfId="2320" xr:uid="{00000000-0005-0000-0000-0000F1060000}"/>
    <cellStyle name="20% - Accent4 2 2 7 2" xfId="2321" xr:uid="{00000000-0005-0000-0000-0000F2060000}"/>
    <cellStyle name="20% - Accent4 2 2 8" xfId="2322" xr:uid="{00000000-0005-0000-0000-0000F3060000}"/>
    <cellStyle name="20% - Accent4 2 2 8 2" xfId="2323" xr:uid="{00000000-0005-0000-0000-0000F4060000}"/>
    <cellStyle name="20% - Accent4 2 2 9" xfId="2324" xr:uid="{00000000-0005-0000-0000-0000F5060000}"/>
    <cellStyle name="20% - Accent4 2 3" xfId="2325" xr:uid="{00000000-0005-0000-0000-0000F6060000}"/>
    <cellStyle name="20% - Accent4 2 3 2" xfId="2326" xr:uid="{00000000-0005-0000-0000-0000F7060000}"/>
    <cellStyle name="20% - Accent4 2 3 2 2" xfId="2327" xr:uid="{00000000-0005-0000-0000-0000F8060000}"/>
    <cellStyle name="20% - Accent4 2 3 2 2 2" xfId="2328" xr:uid="{00000000-0005-0000-0000-0000F9060000}"/>
    <cellStyle name="20% - Accent4 2 3 2 2 2 2" xfId="2329" xr:uid="{00000000-0005-0000-0000-0000FA060000}"/>
    <cellStyle name="20% - Accent4 2 3 2 2 2 2 2" xfId="2330" xr:uid="{00000000-0005-0000-0000-0000FB060000}"/>
    <cellStyle name="20% - Accent4 2 3 2 2 2 3" xfId="2331" xr:uid="{00000000-0005-0000-0000-0000FC060000}"/>
    <cellStyle name="20% - Accent4 2 3 2 2 3" xfId="2332" xr:uid="{00000000-0005-0000-0000-0000FD060000}"/>
    <cellStyle name="20% - Accent4 2 3 2 2 3 2" xfId="2333" xr:uid="{00000000-0005-0000-0000-0000FE060000}"/>
    <cellStyle name="20% - Accent4 2 3 2 2 3 2 2" xfId="2334" xr:uid="{00000000-0005-0000-0000-0000FF060000}"/>
    <cellStyle name="20% - Accent4 2 3 2 2 3 3" xfId="2335" xr:uid="{00000000-0005-0000-0000-000000070000}"/>
    <cellStyle name="20% - Accent4 2 3 2 2 4" xfId="2336" xr:uid="{00000000-0005-0000-0000-000001070000}"/>
    <cellStyle name="20% - Accent4 2 3 2 2 4 2" xfId="2337" xr:uid="{00000000-0005-0000-0000-000002070000}"/>
    <cellStyle name="20% - Accent4 2 3 2 2 5" xfId="2338" xr:uid="{00000000-0005-0000-0000-000003070000}"/>
    <cellStyle name="20% - Accent4 2 3 2 3" xfId="2339" xr:uid="{00000000-0005-0000-0000-000004070000}"/>
    <cellStyle name="20% - Accent4 2 3 2 3 2" xfId="2340" xr:uid="{00000000-0005-0000-0000-000005070000}"/>
    <cellStyle name="20% - Accent4 2 3 2 3 2 2" xfId="2341" xr:uid="{00000000-0005-0000-0000-000006070000}"/>
    <cellStyle name="20% - Accent4 2 3 2 3 3" xfId="2342" xr:uid="{00000000-0005-0000-0000-000007070000}"/>
    <cellStyle name="20% - Accent4 2 3 2 4" xfId="2343" xr:uid="{00000000-0005-0000-0000-000008070000}"/>
    <cellStyle name="20% - Accent4 2 3 2 4 2" xfId="2344" xr:uid="{00000000-0005-0000-0000-000009070000}"/>
    <cellStyle name="20% - Accent4 2 3 2 4 2 2" xfId="2345" xr:uid="{00000000-0005-0000-0000-00000A070000}"/>
    <cellStyle name="20% - Accent4 2 3 2 4 3" xfId="2346" xr:uid="{00000000-0005-0000-0000-00000B070000}"/>
    <cellStyle name="20% - Accent4 2 3 2 5" xfId="2347" xr:uid="{00000000-0005-0000-0000-00000C070000}"/>
    <cellStyle name="20% - Accent4 2 3 2 5 2" xfId="2348" xr:uid="{00000000-0005-0000-0000-00000D070000}"/>
    <cellStyle name="20% - Accent4 2 3 2 6" xfId="2349" xr:uid="{00000000-0005-0000-0000-00000E070000}"/>
    <cellStyle name="20% - Accent4 2 3 2 6 2" xfId="2350" xr:uid="{00000000-0005-0000-0000-00000F070000}"/>
    <cellStyle name="20% - Accent4 2 3 2 7" xfId="2351" xr:uid="{00000000-0005-0000-0000-000010070000}"/>
    <cellStyle name="20% - Accent4 2 3 3" xfId="2352" xr:uid="{00000000-0005-0000-0000-000011070000}"/>
    <cellStyle name="20% - Accent4 2 3 3 2" xfId="2353" xr:uid="{00000000-0005-0000-0000-000012070000}"/>
    <cellStyle name="20% - Accent4 2 3 3 2 2" xfId="2354" xr:uid="{00000000-0005-0000-0000-000013070000}"/>
    <cellStyle name="20% - Accent4 2 3 3 2 2 2" xfId="2355" xr:uid="{00000000-0005-0000-0000-000014070000}"/>
    <cellStyle name="20% - Accent4 2 3 3 2 3" xfId="2356" xr:uid="{00000000-0005-0000-0000-000015070000}"/>
    <cellStyle name="20% - Accent4 2 3 3 3" xfId="2357" xr:uid="{00000000-0005-0000-0000-000016070000}"/>
    <cellStyle name="20% - Accent4 2 3 3 3 2" xfId="2358" xr:uid="{00000000-0005-0000-0000-000017070000}"/>
    <cellStyle name="20% - Accent4 2 3 3 3 2 2" xfId="2359" xr:uid="{00000000-0005-0000-0000-000018070000}"/>
    <cellStyle name="20% - Accent4 2 3 3 3 3" xfId="2360" xr:uid="{00000000-0005-0000-0000-000019070000}"/>
    <cellStyle name="20% - Accent4 2 3 3 4" xfId="2361" xr:uid="{00000000-0005-0000-0000-00001A070000}"/>
    <cellStyle name="20% - Accent4 2 3 3 4 2" xfId="2362" xr:uid="{00000000-0005-0000-0000-00001B070000}"/>
    <cellStyle name="20% - Accent4 2 3 3 5" xfId="2363" xr:uid="{00000000-0005-0000-0000-00001C070000}"/>
    <cellStyle name="20% - Accent4 2 3 4" xfId="2364" xr:uid="{00000000-0005-0000-0000-00001D070000}"/>
    <cellStyle name="20% - Accent4 2 3 4 2" xfId="2365" xr:uid="{00000000-0005-0000-0000-00001E070000}"/>
    <cellStyle name="20% - Accent4 2 3 4 2 2" xfId="2366" xr:uid="{00000000-0005-0000-0000-00001F070000}"/>
    <cellStyle name="20% - Accent4 2 3 4 3" xfId="2367" xr:uid="{00000000-0005-0000-0000-000020070000}"/>
    <cellStyle name="20% - Accent4 2 3 5" xfId="2368" xr:uid="{00000000-0005-0000-0000-000021070000}"/>
    <cellStyle name="20% - Accent4 2 3 5 2" xfId="2369" xr:uid="{00000000-0005-0000-0000-000022070000}"/>
    <cellStyle name="20% - Accent4 2 3 5 2 2" xfId="2370" xr:uid="{00000000-0005-0000-0000-000023070000}"/>
    <cellStyle name="20% - Accent4 2 3 5 3" xfId="2371" xr:uid="{00000000-0005-0000-0000-000024070000}"/>
    <cellStyle name="20% - Accent4 2 3 6" xfId="2372" xr:uid="{00000000-0005-0000-0000-000025070000}"/>
    <cellStyle name="20% - Accent4 2 3 6 2" xfId="2373" xr:uid="{00000000-0005-0000-0000-000026070000}"/>
    <cellStyle name="20% - Accent4 2 3 7" xfId="2374" xr:uid="{00000000-0005-0000-0000-000027070000}"/>
    <cellStyle name="20% - Accent4 2 3 7 2" xfId="2375" xr:uid="{00000000-0005-0000-0000-000028070000}"/>
    <cellStyle name="20% - Accent4 2 3 8" xfId="2376" xr:uid="{00000000-0005-0000-0000-000029070000}"/>
    <cellStyle name="20% - Accent4 2 4" xfId="2377" xr:uid="{00000000-0005-0000-0000-00002A070000}"/>
    <cellStyle name="20% - Accent4 2 4 2" xfId="2378" xr:uid="{00000000-0005-0000-0000-00002B070000}"/>
    <cellStyle name="20% - Accent4 2 4 2 2" xfId="2379" xr:uid="{00000000-0005-0000-0000-00002C070000}"/>
    <cellStyle name="20% - Accent4 2 4 2 2 2" xfId="2380" xr:uid="{00000000-0005-0000-0000-00002D070000}"/>
    <cellStyle name="20% - Accent4 2 4 2 2 2 2" xfId="2381" xr:uid="{00000000-0005-0000-0000-00002E070000}"/>
    <cellStyle name="20% - Accent4 2 4 2 2 3" xfId="2382" xr:uid="{00000000-0005-0000-0000-00002F070000}"/>
    <cellStyle name="20% - Accent4 2 4 2 3" xfId="2383" xr:uid="{00000000-0005-0000-0000-000030070000}"/>
    <cellStyle name="20% - Accent4 2 4 2 3 2" xfId="2384" xr:uid="{00000000-0005-0000-0000-000031070000}"/>
    <cellStyle name="20% - Accent4 2 4 2 3 2 2" xfId="2385" xr:uid="{00000000-0005-0000-0000-000032070000}"/>
    <cellStyle name="20% - Accent4 2 4 2 3 3" xfId="2386" xr:uid="{00000000-0005-0000-0000-000033070000}"/>
    <cellStyle name="20% - Accent4 2 4 2 4" xfId="2387" xr:uid="{00000000-0005-0000-0000-000034070000}"/>
    <cellStyle name="20% - Accent4 2 4 2 4 2" xfId="2388" xr:uid="{00000000-0005-0000-0000-000035070000}"/>
    <cellStyle name="20% - Accent4 2 4 2 5" xfId="2389" xr:uid="{00000000-0005-0000-0000-000036070000}"/>
    <cellStyle name="20% - Accent4 2 4 2 5 2" xfId="2390" xr:uid="{00000000-0005-0000-0000-000037070000}"/>
    <cellStyle name="20% - Accent4 2 4 2 6" xfId="2391" xr:uid="{00000000-0005-0000-0000-000038070000}"/>
    <cellStyle name="20% - Accent4 2 4 3" xfId="2392" xr:uid="{00000000-0005-0000-0000-000039070000}"/>
    <cellStyle name="20% - Accent4 2 4 3 2" xfId="2393" xr:uid="{00000000-0005-0000-0000-00003A070000}"/>
    <cellStyle name="20% - Accent4 2 4 3 2 2" xfId="2394" xr:uid="{00000000-0005-0000-0000-00003B070000}"/>
    <cellStyle name="20% - Accent4 2 4 3 3" xfId="2395" xr:uid="{00000000-0005-0000-0000-00003C070000}"/>
    <cellStyle name="20% - Accent4 2 4 4" xfId="2396" xr:uid="{00000000-0005-0000-0000-00003D070000}"/>
    <cellStyle name="20% - Accent4 2 4 4 2" xfId="2397" xr:uid="{00000000-0005-0000-0000-00003E070000}"/>
    <cellStyle name="20% - Accent4 2 4 4 2 2" xfId="2398" xr:uid="{00000000-0005-0000-0000-00003F070000}"/>
    <cellStyle name="20% - Accent4 2 4 4 3" xfId="2399" xr:uid="{00000000-0005-0000-0000-000040070000}"/>
    <cellStyle name="20% - Accent4 2 4 5" xfId="2400" xr:uid="{00000000-0005-0000-0000-000041070000}"/>
    <cellStyle name="20% - Accent4 2 4 5 2" xfId="2401" xr:uid="{00000000-0005-0000-0000-000042070000}"/>
    <cellStyle name="20% - Accent4 2 4 6" xfId="2402" xr:uid="{00000000-0005-0000-0000-000043070000}"/>
    <cellStyle name="20% - Accent4 2 4 6 2" xfId="2403" xr:uid="{00000000-0005-0000-0000-000044070000}"/>
    <cellStyle name="20% - Accent4 2 4 7" xfId="2404" xr:uid="{00000000-0005-0000-0000-000045070000}"/>
    <cellStyle name="20% - Accent4 2 5" xfId="2405" xr:uid="{00000000-0005-0000-0000-000046070000}"/>
    <cellStyle name="20% - Accent4 2 5 2" xfId="2406" xr:uid="{00000000-0005-0000-0000-000047070000}"/>
    <cellStyle name="20% - Accent4 2 5 2 2" xfId="2407" xr:uid="{00000000-0005-0000-0000-000048070000}"/>
    <cellStyle name="20% - Accent4 2 5 2 2 2" xfId="2408" xr:uid="{00000000-0005-0000-0000-000049070000}"/>
    <cellStyle name="20% - Accent4 2 5 2 3" xfId="2409" xr:uid="{00000000-0005-0000-0000-00004A070000}"/>
    <cellStyle name="20% - Accent4 2 5 2 3 2" xfId="2410" xr:uid="{00000000-0005-0000-0000-00004B070000}"/>
    <cellStyle name="20% - Accent4 2 5 2 4" xfId="2411" xr:uid="{00000000-0005-0000-0000-00004C070000}"/>
    <cellStyle name="20% - Accent4 2 5 3" xfId="2412" xr:uid="{00000000-0005-0000-0000-00004D070000}"/>
    <cellStyle name="20% - Accent4 2 5 3 2" xfId="2413" xr:uid="{00000000-0005-0000-0000-00004E070000}"/>
    <cellStyle name="20% - Accent4 2 5 3 2 2" xfId="2414" xr:uid="{00000000-0005-0000-0000-00004F070000}"/>
    <cellStyle name="20% - Accent4 2 5 3 3" xfId="2415" xr:uid="{00000000-0005-0000-0000-000050070000}"/>
    <cellStyle name="20% - Accent4 2 5 4" xfId="2416" xr:uid="{00000000-0005-0000-0000-000051070000}"/>
    <cellStyle name="20% - Accent4 2 5 4 2" xfId="2417" xr:uid="{00000000-0005-0000-0000-000052070000}"/>
    <cellStyle name="20% - Accent4 2 5 5" xfId="2418" xr:uid="{00000000-0005-0000-0000-000053070000}"/>
    <cellStyle name="20% - Accent4 2 5 5 2" xfId="2419" xr:uid="{00000000-0005-0000-0000-000054070000}"/>
    <cellStyle name="20% - Accent4 2 5 6" xfId="2420" xr:uid="{00000000-0005-0000-0000-000055070000}"/>
    <cellStyle name="20% - Accent4 2 6" xfId="2421" xr:uid="{00000000-0005-0000-0000-000056070000}"/>
    <cellStyle name="20% - Accent4 2 6 2" xfId="2422" xr:uid="{00000000-0005-0000-0000-000057070000}"/>
    <cellStyle name="20% - Accent4 2 6 2 2" xfId="2423" xr:uid="{00000000-0005-0000-0000-000058070000}"/>
    <cellStyle name="20% - Accent4 2 6 3" xfId="2424" xr:uid="{00000000-0005-0000-0000-000059070000}"/>
    <cellStyle name="20% - Accent4 2 6 3 2" xfId="2425" xr:uid="{00000000-0005-0000-0000-00005A070000}"/>
    <cellStyle name="20% - Accent4 2 6 4" xfId="2426" xr:uid="{00000000-0005-0000-0000-00005B070000}"/>
    <cellStyle name="20% - Accent4 2 7" xfId="2427" xr:uid="{00000000-0005-0000-0000-00005C070000}"/>
    <cellStyle name="20% - Accent4 2 7 2" xfId="2428" xr:uid="{00000000-0005-0000-0000-00005D070000}"/>
    <cellStyle name="20% - Accent4 2 7 2 2" xfId="2429" xr:uid="{00000000-0005-0000-0000-00005E070000}"/>
    <cellStyle name="20% - Accent4 2 7 3" xfId="2430" xr:uid="{00000000-0005-0000-0000-00005F070000}"/>
    <cellStyle name="20% - Accent4 2 8" xfId="2431" xr:uid="{00000000-0005-0000-0000-000060070000}"/>
    <cellStyle name="20% - Accent4 2 8 2" xfId="2432" xr:uid="{00000000-0005-0000-0000-000061070000}"/>
    <cellStyle name="20% - Accent4 2 9" xfId="2433" xr:uid="{00000000-0005-0000-0000-000062070000}"/>
    <cellStyle name="20% - Accent4 2 9 2" xfId="2434" xr:uid="{00000000-0005-0000-0000-000063070000}"/>
    <cellStyle name="20% - Accent4 2_Deferred Income Taxes" xfId="2435" xr:uid="{00000000-0005-0000-0000-000064070000}"/>
    <cellStyle name="20% - Accent4 3" xfId="229" xr:uid="{00000000-0005-0000-0000-000065070000}"/>
    <cellStyle name="20% - Accent4 3 2" xfId="2436" xr:uid="{00000000-0005-0000-0000-000066070000}"/>
    <cellStyle name="20% - Accent4 4" xfId="230" xr:uid="{00000000-0005-0000-0000-000067070000}"/>
    <cellStyle name="20% - Accent4 4 2" xfId="2437" xr:uid="{00000000-0005-0000-0000-000068070000}"/>
    <cellStyle name="20% - Accent4 4 2 2" xfId="2438" xr:uid="{00000000-0005-0000-0000-000069070000}"/>
    <cellStyle name="20% - Accent4 4 2 2 2" xfId="2439" xr:uid="{00000000-0005-0000-0000-00006A070000}"/>
    <cellStyle name="20% - Accent4 4 2 2 2 2" xfId="2440" xr:uid="{00000000-0005-0000-0000-00006B070000}"/>
    <cellStyle name="20% - Accent4 4 2 2 2 2 2" xfId="2441" xr:uid="{00000000-0005-0000-0000-00006C070000}"/>
    <cellStyle name="20% - Accent4 4 2 2 2 2 2 2" xfId="2442" xr:uid="{00000000-0005-0000-0000-00006D070000}"/>
    <cellStyle name="20% - Accent4 4 2 2 2 2 3" xfId="2443" xr:uid="{00000000-0005-0000-0000-00006E070000}"/>
    <cellStyle name="20% - Accent4 4 2 2 2 3" xfId="2444" xr:uid="{00000000-0005-0000-0000-00006F070000}"/>
    <cellStyle name="20% - Accent4 4 2 2 2 3 2" xfId="2445" xr:uid="{00000000-0005-0000-0000-000070070000}"/>
    <cellStyle name="20% - Accent4 4 2 2 2 3 2 2" xfId="2446" xr:uid="{00000000-0005-0000-0000-000071070000}"/>
    <cellStyle name="20% - Accent4 4 2 2 2 3 3" xfId="2447" xr:uid="{00000000-0005-0000-0000-000072070000}"/>
    <cellStyle name="20% - Accent4 4 2 2 2 4" xfId="2448" xr:uid="{00000000-0005-0000-0000-000073070000}"/>
    <cellStyle name="20% - Accent4 4 2 2 2 4 2" xfId="2449" xr:uid="{00000000-0005-0000-0000-000074070000}"/>
    <cellStyle name="20% - Accent4 4 2 2 2 5" xfId="2450" xr:uid="{00000000-0005-0000-0000-000075070000}"/>
    <cellStyle name="20% - Accent4 4 2 2 3" xfId="2451" xr:uid="{00000000-0005-0000-0000-000076070000}"/>
    <cellStyle name="20% - Accent4 4 2 2 3 2" xfId="2452" xr:uid="{00000000-0005-0000-0000-000077070000}"/>
    <cellStyle name="20% - Accent4 4 2 2 3 2 2" xfId="2453" xr:uid="{00000000-0005-0000-0000-000078070000}"/>
    <cellStyle name="20% - Accent4 4 2 2 3 3" xfId="2454" xr:uid="{00000000-0005-0000-0000-000079070000}"/>
    <cellStyle name="20% - Accent4 4 2 2 4" xfId="2455" xr:uid="{00000000-0005-0000-0000-00007A070000}"/>
    <cellStyle name="20% - Accent4 4 2 2 4 2" xfId="2456" xr:uid="{00000000-0005-0000-0000-00007B070000}"/>
    <cellStyle name="20% - Accent4 4 2 2 4 2 2" xfId="2457" xr:uid="{00000000-0005-0000-0000-00007C070000}"/>
    <cellStyle name="20% - Accent4 4 2 2 4 3" xfId="2458" xr:uid="{00000000-0005-0000-0000-00007D070000}"/>
    <cellStyle name="20% - Accent4 4 2 2 5" xfId="2459" xr:uid="{00000000-0005-0000-0000-00007E070000}"/>
    <cellStyle name="20% - Accent4 4 2 2 5 2" xfId="2460" xr:uid="{00000000-0005-0000-0000-00007F070000}"/>
    <cellStyle name="20% - Accent4 4 2 2 6" xfId="2461" xr:uid="{00000000-0005-0000-0000-000080070000}"/>
    <cellStyle name="20% - Accent4 4 2 3" xfId="2462" xr:uid="{00000000-0005-0000-0000-000081070000}"/>
    <cellStyle name="20% - Accent4 4 2 3 2" xfId="2463" xr:uid="{00000000-0005-0000-0000-000082070000}"/>
    <cellStyle name="20% - Accent4 4 2 3 2 2" xfId="2464" xr:uid="{00000000-0005-0000-0000-000083070000}"/>
    <cellStyle name="20% - Accent4 4 2 3 2 2 2" xfId="2465" xr:uid="{00000000-0005-0000-0000-000084070000}"/>
    <cellStyle name="20% - Accent4 4 2 3 2 3" xfId="2466" xr:uid="{00000000-0005-0000-0000-000085070000}"/>
    <cellStyle name="20% - Accent4 4 2 3 3" xfId="2467" xr:uid="{00000000-0005-0000-0000-000086070000}"/>
    <cellStyle name="20% - Accent4 4 2 3 3 2" xfId="2468" xr:uid="{00000000-0005-0000-0000-000087070000}"/>
    <cellStyle name="20% - Accent4 4 2 3 3 2 2" xfId="2469" xr:uid="{00000000-0005-0000-0000-000088070000}"/>
    <cellStyle name="20% - Accent4 4 2 3 3 3" xfId="2470" xr:uid="{00000000-0005-0000-0000-000089070000}"/>
    <cellStyle name="20% - Accent4 4 2 3 4" xfId="2471" xr:uid="{00000000-0005-0000-0000-00008A070000}"/>
    <cellStyle name="20% - Accent4 4 2 3 4 2" xfId="2472" xr:uid="{00000000-0005-0000-0000-00008B070000}"/>
    <cellStyle name="20% - Accent4 4 2 3 5" xfId="2473" xr:uid="{00000000-0005-0000-0000-00008C070000}"/>
    <cellStyle name="20% - Accent4 4 2 4" xfId="2474" xr:uid="{00000000-0005-0000-0000-00008D070000}"/>
    <cellStyle name="20% - Accent4 4 2 4 2" xfId="2475" xr:uid="{00000000-0005-0000-0000-00008E070000}"/>
    <cellStyle name="20% - Accent4 4 2 4 2 2" xfId="2476" xr:uid="{00000000-0005-0000-0000-00008F070000}"/>
    <cellStyle name="20% - Accent4 4 2 4 3" xfId="2477" xr:uid="{00000000-0005-0000-0000-000090070000}"/>
    <cellStyle name="20% - Accent4 4 2 5" xfId="2478" xr:uid="{00000000-0005-0000-0000-000091070000}"/>
    <cellStyle name="20% - Accent4 4 2 5 2" xfId="2479" xr:uid="{00000000-0005-0000-0000-000092070000}"/>
    <cellStyle name="20% - Accent4 4 2 5 2 2" xfId="2480" xr:uid="{00000000-0005-0000-0000-000093070000}"/>
    <cellStyle name="20% - Accent4 4 2 5 3" xfId="2481" xr:uid="{00000000-0005-0000-0000-000094070000}"/>
    <cellStyle name="20% - Accent4 4 2 6" xfId="2482" xr:uid="{00000000-0005-0000-0000-000095070000}"/>
    <cellStyle name="20% - Accent4 4 2 6 2" xfId="2483" xr:uid="{00000000-0005-0000-0000-000096070000}"/>
    <cellStyle name="20% - Accent4 4 2 7" xfId="2484" xr:uid="{00000000-0005-0000-0000-000097070000}"/>
    <cellStyle name="20% - Accent4 4 3" xfId="2485" xr:uid="{00000000-0005-0000-0000-000098070000}"/>
    <cellStyle name="20% - Accent4 4 3 2" xfId="2486" xr:uid="{00000000-0005-0000-0000-000099070000}"/>
    <cellStyle name="20% - Accent4 4 3 2 2" xfId="2487" xr:uid="{00000000-0005-0000-0000-00009A070000}"/>
    <cellStyle name="20% - Accent4 4 3 2 2 2" xfId="2488" xr:uid="{00000000-0005-0000-0000-00009B070000}"/>
    <cellStyle name="20% - Accent4 4 3 2 2 2 2" xfId="2489" xr:uid="{00000000-0005-0000-0000-00009C070000}"/>
    <cellStyle name="20% - Accent4 4 3 2 2 3" xfId="2490" xr:uid="{00000000-0005-0000-0000-00009D070000}"/>
    <cellStyle name="20% - Accent4 4 3 2 3" xfId="2491" xr:uid="{00000000-0005-0000-0000-00009E070000}"/>
    <cellStyle name="20% - Accent4 4 3 2 3 2" xfId="2492" xr:uid="{00000000-0005-0000-0000-00009F070000}"/>
    <cellStyle name="20% - Accent4 4 3 2 3 2 2" xfId="2493" xr:uid="{00000000-0005-0000-0000-0000A0070000}"/>
    <cellStyle name="20% - Accent4 4 3 2 3 3" xfId="2494" xr:uid="{00000000-0005-0000-0000-0000A1070000}"/>
    <cellStyle name="20% - Accent4 4 3 2 4" xfId="2495" xr:uid="{00000000-0005-0000-0000-0000A2070000}"/>
    <cellStyle name="20% - Accent4 4 3 2 4 2" xfId="2496" xr:uid="{00000000-0005-0000-0000-0000A3070000}"/>
    <cellStyle name="20% - Accent4 4 3 2 5" xfId="2497" xr:uid="{00000000-0005-0000-0000-0000A4070000}"/>
    <cellStyle name="20% - Accent4 4 3 3" xfId="2498" xr:uid="{00000000-0005-0000-0000-0000A5070000}"/>
    <cellStyle name="20% - Accent4 4 3 3 2" xfId="2499" xr:uid="{00000000-0005-0000-0000-0000A6070000}"/>
    <cellStyle name="20% - Accent4 4 3 3 2 2" xfId="2500" xr:uid="{00000000-0005-0000-0000-0000A7070000}"/>
    <cellStyle name="20% - Accent4 4 3 3 3" xfId="2501" xr:uid="{00000000-0005-0000-0000-0000A8070000}"/>
    <cellStyle name="20% - Accent4 4 3 4" xfId="2502" xr:uid="{00000000-0005-0000-0000-0000A9070000}"/>
    <cellStyle name="20% - Accent4 4 3 4 2" xfId="2503" xr:uid="{00000000-0005-0000-0000-0000AA070000}"/>
    <cellStyle name="20% - Accent4 4 3 4 2 2" xfId="2504" xr:uid="{00000000-0005-0000-0000-0000AB070000}"/>
    <cellStyle name="20% - Accent4 4 3 4 3" xfId="2505" xr:uid="{00000000-0005-0000-0000-0000AC070000}"/>
    <cellStyle name="20% - Accent4 4 3 5" xfId="2506" xr:uid="{00000000-0005-0000-0000-0000AD070000}"/>
    <cellStyle name="20% - Accent4 4 3 5 2" xfId="2507" xr:uid="{00000000-0005-0000-0000-0000AE070000}"/>
    <cellStyle name="20% - Accent4 4 3 6" xfId="2508" xr:uid="{00000000-0005-0000-0000-0000AF070000}"/>
    <cellStyle name="20% - Accent4 4 4" xfId="2509" xr:uid="{00000000-0005-0000-0000-0000B0070000}"/>
    <cellStyle name="20% - Accent4 4 4 2" xfId="2510" xr:uid="{00000000-0005-0000-0000-0000B1070000}"/>
    <cellStyle name="20% - Accent4 4 4 2 2" xfId="2511" xr:uid="{00000000-0005-0000-0000-0000B2070000}"/>
    <cellStyle name="20% - Accent4 4 4 2 2 2" xfId="2512" xr:uid="{00000000-0005-0000-0000-0000B3070000}"/>
    <cellStyle name="20% - Accent4 4 4 2 3" xfId="2513" xr:uid="{00000000-0005-0000-0000-0000B4070000}"/>
    <cellStyle name="20% - Accent4 4 4 3" xfId="2514" xr:uid="{00000000-0005-0000-0000-0000B5070000}"/>
    <cellStyle name="20% - Accent4 4 4 3 2" xfId="2515" xr:uid="{00000000-0005-0000-0000-0000B6070000}"/>
    <cellStyle name="20% - Accent4 4 4 3 2 2" xfId="2516" xr:uid="{00000000-0005-0000-0000-0000B7070000}"/>
    <cellStyle name="20% - Accent4 4 4 3 3" xfId="2517" xr:uid="{00000000-0005-0000-0000-0000B8070000}"/>
    <cellStyle name="20% - Accent4 4 4 4" xfId="2518" xr:uid="{00000000-0005-0000-0000-0000B9070000}"/>
    <cellStyle name="20% - Accent4 4 4 4 2" xfId="2519" xr:uid="{00000000-0005-0000-0000-0000BA070000}"/>
    <cellStyle name="20% - Accent4 4 4 5" xfId="2520" xr:uid="{00000000-0005-0000-0000-0000BB070000}"/>
    <cellStyle name="20% - Accent4 4 5" xfId="2521" xr:uid="{00000000-0005-0000-0000-0000BC070000}"/>
    <cellStyle name="20% - Accent4 4 5 2" xfId="2522" xr:uid="{00000000-0005-0000-0000-0000BD070000}"/>
    <cellStyle name="20% - Accent4 4 5 2 2" xfId="2523" xr:uid="{00000000-0005-0000-0000-0000BE070000}"/>
    <cellStyle name="20% - Accent4 4 5 3" xfId="2524" xr:uid="{00000000-0005-0000-0000-0000BF070000}"/>
    <cellStyle name="20% - Accent4 4 6" xfId="2525" xr:uid="{00000000-0005-0000-0000-0000C0070000}"/>
    <cellStyle name="20% - Accent4 4 6 2" xfId="2526" xr:uid="{00000000-0005-0000-0000-0000C1070000}"/>
    <cellStyle name="20% - Accent4 4 6 2 2" xfId="2527" xr:uid="{00000000-0005-0000-0000-0000C2070000}"/>
    <cellStyle name="20% - Accent4 4 6 3" xfId="2528" xr:uid="{00000000-0005-0000-0000-0000C3070000}"/>
    <cellStyle name="20% - Accent4 4 7" xfId="2529" xr:uid="{00000000-0005-0000-0000-0000C4070000}"/>
    <cellStyle name="20% - Accent4 4 7 2" xfId="2530" xr:uid="{00000000-0005-0000-0000-0000C5070000}"/>
    <cellStyle name="20% - Accent4 4 8" xfId="2531" xr:uid="{00000000-0005-0000-0000-0000C6070000}"/>
    <cellStyle name="20% - Accent4 4 8 2" xfId="2532" xr:uid="{00000000-0005-0000-0000-0000C7070000}"/>
    <cellStyle name="20% - Accent4 4 9" xfId="2533" xr:uid="{00000000-0005-0000-0000-0000C8070000}"/>
    <cellStyle name="20% - Accent4 5" xfId="231" xr:uid="{00000000-0005-0000-0000-0000C9070000}"/>
    <cellStyle name="20% - Accent4 5 10" xfId="2534" xr:uid="{00000000-0005-0000-0000-0000CA070000}"/>
    <cellStyle name="20% - Accent4 5 2" xfId="2535" xr:uid="{00000000-0005-0000-0000-0000CB070000}"/>
    <cellStyle name="20% - Accent4 5 2 2" xfId="2536" xr:uid="{00000000-0005-0000-0000-0000CC070000}"/>
    <cellStyle name="20% - Accent4 5 2 2 2" xfId="2537" xr:uid="{00000000-0005-0000-0000-0000CD070000}"/>
    <cellStyle name="20% - Accent4 5 2 2 2 2" xfId="2538" xr:uid="{00000000-0005-0000-0000-0000CE070000}"/>
    <cellStyle name="20% - Accent4 5 2 2 2 2 2" xfId="2539" xr:uid="{00000000-0005-0000-0000-0000CF070000}"/>
    <cellStyle name="20% - Accent4 5 2 2 2 2 2 2" xfId="2540" xr:uid="{00000000-0005-0000-0000-0000D0070000}"/>
    <cellStyle name="20% - Accent4 5 2 2 2 2 2 2 2" xfId="2541" xr:uid="{00000000-0005-0000-0000-0000D1070000}"/>
    <cellStyle name="20% - Accent4 5 2 2 2 2 2 3" xfId="2542" xr:uid="{00000000-0005-0000-0000-0000D2070000}"/>
    <cellStyle name="20% - Accent4 5 2 2 2 2 3" xfId="2543" xr:uid="{00000000-0005-0000-0000-0000D3070000}"/>
    <cellStyle name="20% - Accent4 5 2 2 2 2 3 2" xfId="2544" xr:uid="{00000000-0005-0000-0000-0000D4070000}"/>
    <cellStyle name="20% - Accent4 5 2 2 2 2 3 2 2" xfId="2545" xr:uid="{00000000-0005-0000-0000-0000D5070000}"/>
    <cellStyle name="20% - Accent4 5 2 2 2 2 3 3" xfId="2546" xr:uid="{00000000-0005-0000-0000-0000D6070000}"/>
    <cellStyle name="20% - Accent4 5 2 2 2 2 4" xfId="2547" xr:uid="{00000000-0005-0000-0000-0000D7070000}"/>
    <cellStyle name="20% - Accent4 5 2 2 2 2 4 2" xfId="2548" xr:uid="{00000000-0005-0000-0000-0000D8070000}"/>
    <cellStyle name="20% - Accent4 5 2 2 2 2 5" xfId="2549" xr:uid="{00000000-0005-0000-0000-0000D9070000}"/>
    <cellStyle name="20% - Accent4 5 2 2 2 3" xfId="2550" xr:uid="{00000000-0005-0000-0000-0000DA070000}"/>
    <cellStyle name="20% - Accent4 5 2 2 2 3 2" xfId="2551" xr:uid="{00000000-0005-0000-0000-0000DB070000}"/>
    <cellStyle name="20% - Accent4 5 2 2 2 3 2 2" xfId="2552" xr:uid="{00000000-0005-0000-0000-0000DC070000}"/>
    <cellStyle name="20% - Accent4 5 2 2 2 3 3" xfId="2553" xr:uid="{00000000-0005-0000-0000-0000DD070000}"/>
    <cellStyle name="20% - Accent4 5 2 2 2 4" xfId="2554" xr:uid="{00000000-0005-0000-0000-0000DE070000}"/>
    <cellStyle name="20% - Accent4 5 2 2 2 4 2" xfId="2555" xr:uid="{00000000-0005-0000-0000-0000DF070000}"/>
    <cellStyle name="20% - Accent4 5 2 2 2 4 2 2" xfId="2556" xr:uid="{00000000-0005-0000-0000-0000E0070000}"/>
    <cellStyle name="20% - Accent4 5 2 2 2 4 3" xfId="2557" xr:uid="{00000000-0005-0000-0000-0000E1070000}"/>
    <cellStyle name="20% - Accent4 5 2 2 2 5" xfId="2558" xr:uid="{00000000-0005-0000-0000-0000E2070000}"/>
    <cellStyle name="20% - Accent4 5 2 2 2 5 2" xfId="2559" xr:uid="{00000000-0005-0000-0000-0000E3070000}"/>
    <cellStyle name="20% - Accent4 5 2 2 2 6" xfId="2560" xr:uid="{00000000-0005-0000-0000-0000E4070000}"/>
    <cellStyle name="20% - Accent4 5 2 2 2 6 2" xfId="2561" xr:uid="{00000000-0005-0000-0000-0000E5070000}"/>
    <cellStyle name="20% - Accent4 5 2 2 2 7" xfId="2562" xr:uid="{00000000-0005-0000-0000-0000E6070000}"/>
    <cellStyle name="20% - Accent4 5 2 2 3" xfId="2563" xr:uid="{00000000-0005-0000-0000-0000E7070000}"/>
    <cellStyle name="20% - Accent4 5 2 2 3 2" xfId="2564" xr:uid="{00000000-0005-0000-0000-0000E8070000}"/>
    <cellStyle name="20% - Accent4 5 2 2 3 2 2" xfId="2565" xr:uid="{00000000-0005-0000-0000-0000E9070000}"/>
    <cellStyle name="20% - Accent4 5 2 2 3 2 2 2" xfId="2566" xr:uid="{00000000-0005-0000-0000-0000EA070000}"/>
    <cellStyle name="20% - Accent4 5 2 2 3 2 3" xfId="2567" xr:uid="{00000000-0005-0000-0000-0000EB070000}"/>
    <cellStyle name="20% - Accent4 5 2 2 3 3" xfId="2568" xr:uid="{00000000-0005-0000-0000-0000EC070000}"/>
    <cellStyle name="20% - Accent4 5 2 2 3 3 2" xfId="2569" xr:uid="{00000000-0005-0000-0000-0000ED070000}"/>
    <cellStyle name="20% - Accent4 5 2 2 3 3 2 2" xfId="2570" xr:uid="{00000000-0005-0000-0000-0000EE070000}"/>
    <cellStyle name="20% - Accent4 5 2 2 3 3 3" xfId="2571" xr:uid="{00000000-0005-0000-0000-0000EF070000}"/>
    <cellStyle name="20% - Accent4 5 2 2 3 4" xfId="2572" xr:uid="{00000000-0005-0000-0000-0000F0070000}"/>
    <cellStyle name="20% - Accent4 5 2 2 3 4 2" xfId="2573" xr:uid="{00000000-0005-0000-0000-0000F1070000}"/>
    <cellStyle name="20% - Accent4 5 2 2 3 5" xfId="2574" xr:uid="{00000000-0005-0000-0000-0000F2070000}"/>
    <cellStyle name="20% - Accent4 5 2 2 4" xfId="2575" xr:uid="{00000000-0005-0000-0000-0000F3070000}"/>
    <cellStyle name="20% - Accent4 5 2 2 4 2" xfId="2576" xr:uid="{00000000-0005-0000-0000-0000F4070000}"/>
    <cellStyle name="20% - Accent4 5 2 2 4 2 2" xfId="2577" xr:uid="{00000000-0005-0000-0000-0000F5070000}"/>
    <cellStyle name="20% - Accent4 5 2 2 4 3" xfId="2578" xr:uid="{00000000-0005-0000-0000-0000F6070000}"/>
    <cellStyle name="20% - Accent4 5 2 2 5" xfId="2579" xr:uid="{00000000-0005-0000-0000-0000F7070000}"/>
    <cellStyle name="20% - Accent4 5 2 2 5 2" xfId="2580" xr:uid="{00000000-0005-0000-0000-0000F8070000}"/>
    <cellStyle name="20% - Accent4 5 2 2 5 2 2" xfId="2581" xr:uid="{00000000-0005-0000-0000-0000F9070000}"/>
    <cellStyle name="20% - Accent4 5 2 2 5 3" xfId="2582" xr:uid="{00000000-0005-0000-0000-0000FA070000}"/>
    <cellStyle name="20% - Accent4 5 2 2 6" xfId="2583" xr:uid="{00000000-0005-0000-0000-0000FB070000}"/>
    <cellStyle name="20% - Accent4 5 2 2 6 2" xfId="2584" xr:uid="{00000000-0005-0000-0000-0000FC070000}"/>
    <cellStyle name="20% - Accent4 5 2 2 7" xfId="2585" xr:uid="{00000000-0005-0000-0000-0000FD070000}"/>
    <cellStyle name="20% - Accent4 5 2 2 7 2" xfId="2586" xr:uid="{00000000-0005-0000-0000-0000FE070000}"/>
    <cellStyle name="20% - Accent4 5 2 2 8" xfId="2587" xr:uid="{00000000-0005-0000-0000-0000FF070000}"/>
    <cellStyle name="20% - Accent4 5 2 3" xfId="2588" xr:uid="{00000000-0005-0000-0000-000000080000}"/>
    <cellStyle name="20% - Accent4 5 2 3 2" xfId="2589" xr:uid="{00000000-0005-0000-0000-000001080000}"/>
    <cellStyle name="20% - Accent4 5 2 3 2 2" xfId="2590" xr:uid="{00000000-0005-0000-0000-000002080000}"/>
    <cellStyle name="20% - Accent4 5 2 3 2 2 2" xfId="2591" xr:uid="{00000000-0005-0000-0000-000003080000}"/>
    <cellStyle name="20% - Accent4 5 2 3 2 2 2 2" xfId="2592" xr:uid="{00000000-0005-0000-0000-000004080000}"/>
    <cellStyle name="20% - Accent4 5 2 3 2 2 3" xfId="2593" xr:uid="{00000000-0005-0000-0000-000005080000}"/>
    <cellStyle name="20% - Accent4 5 2 3 2 3" xfId="2594" xr:uid="{00000000-0005-0000-0000-000006080000}"/>
    <cellStyle name="20% - Accent4 5 2 3 2 3 2" xfId="2595" xr:uid="{00000000-0005-0000-0000-000007080000}"/>
    <cellStyle name="20% - Accent4 5 2 3 2 3 2 2" xfId="2596" xr:uid="{00000000-0005-0000-0000-000008080000}"/>
    <cellStyle name="20% - Accent4 5 2 3 2 3 3" xfId="2597" xr:uid="{00000000-0005-0000-0000-000009080000}"/>
    <cellStyle name="20% - Accent4 5 2 3 2 4" xfId="2598" xr:uid="{00000000-0005-0000-0000-00000A080000}"/>
    <cellStyle name="20% - Accent4 5 2 3 2 4 2" xfId="2599" xr:uid="{00000000-0005-0000-0000-00000B080000}"/>
    <cellStyle name="20% - Accent4 5 2 3 2 5" xfId="2600" xr:uid="{00000000-0005-0000-0000-00000C080000}"/>
    <cellStyle name="20% - Accent4 5 2 3 2 5 2" xfId="2601" xr:uid="{00000000-0005-0000-0000-00000D080000}"/>
    <cellStyle name="20% - Accent4 5 2 3 2 6" xfId="2602" xr:uid="{00000000-0005-0000-0000-00000E080000}"/>
    <cellStyle name="20% - Accent4 5 2 3 3" xfId="2603" xr:uid="{00000000-0005-0000-0000-00000F080000}"/>
    <cellStyle name="20% - Accent4 5 2 3 3 2" xfId="2604" xr:uid="{00000000-0005-0000-0000-000010080000}"/>
    <cellStyle name="20% - Accent4 5 2 3 3 2 2" xfId="2605" xr:uid="{00000000-0005-0000-0000-000011080000}"/>
    <cellStyle name="20% - Accent4 5 2 3 3 3" xfId="2606" xr:uid="{00000000-0005-0000-0000-000012080000}"/>
    <cellStyle name="20% - Accent4 5 2 3 4" xfId="2607" xr:uid="{00000000-0005-0000-0000-000013080000}"/>
    <cellStyle name="20% - Accent4 5 2 3 4 2" xfId="2608" xr:uid="{00000000-0005-0000-0000-000014080000}"/>
    <cellStyle name="20% - Accent4 5 2 3 4 2 2" xfId="2609" xr:uid="{00000000-0005-0000-0000-000015080000}"/>
    <cellStyle name="20% - Accent4 5 2 3 4 3" xfId="2610" xr:uid="{00000000-0005-0000-0000-000016080000}"/>
    <cellStyle name="20% - Accent4 5 2 3 5" xfId="2611" xr:uid="{00000000-0005-0000-0000-000017080000}"/>
    <cellStyle name="20% - Accent4 5 2 3 5 2" xfId="2612" xr:uid="{00000000-0005-0000-0000-000018080000}"/>
    <cellStyle name="20% - Accent4 5 2 3 6" xfId="2613" xr:uid="{00000000-0005-0000-0000-000019080000}"/>
    <cellStyle name="20% - Accent4 5 2 3 6 2" xfId="2614" xr:uid="{00000000-0005-0000-0000-00001A080000}"/>
    <cellStyle name="20% - Accent4 5 2 3 7" xfId="2615" xr:uid="{00000000-0005-0000-0000-00001B080000}"/>
    <cellStyle name="20% - Accent4 5 2 4" xfId="2616" xr:uid="{00000000-0005-0000-0000-00001C080000}"/>
    <cellStyle name="20% - Accent4 5 2 4 2" xfId="2617" xr:uid="{00000000-0005-0000-0000-00001D080000}"/>
    <cellStyle name="20% - Accent4 5 2 4 2 2" xfId="2618" xr:uid="{00000000-0005-0000-0000-00001E080000}"/>
    <cellStyle name="20% - Accent4 5 2 4 2 2 2" xfId="2619" xr:uid="{00000000-0005-0000-0000-00001F080000}"/>
    <cellStyle name="20% - Accent4 5 2 4 2 3" xfId="2620" xr:uid="{00000000-0005-0000-0000-000020080000}"/>
    <cellStyle name="20% - Accent4 5 2 4 2 3 2" xfId="2621" xr:uid="{00000000-0005-0000-0000-000021080000}"/>
    <cellStyle name="20% - Accent4 5 2 4 2 4" xfId="2622" xr:uid="{00000000-0005-0000-0000-000022080000}"/>
    <cellStyle name="20% - Accent4 5 2 4 3" xfId="2623" xr:uid="{00000000-0005-0000-0000-000023080000}"/>
    <cellStyle name="20% - Accent4 5 2 4 3 2" xfId="2624" xr:uid="{00000000-0005-0000-0000-000024080000}"/>
    <cellStyle name="20% - Accent4 5 2 4 3 2 2" xfId="2625" xr:uid="{00000000-0005-0000-0000-000025080000}"/>
    <cellStyle name="20% - Accent4 5 2 4 3 3" xfId="2626" xr:uid="{00000000-0005-0000-0000-000026080000}"/>
    <cellStyle name="20% - Accent4 5 2 4 4" xfId="2627" xr:uid="{00000000-0005-0000-0000-000027080000}"/>
    <cellStyle name="20% - Accent4 5 2 4 4 2" xfId="2628" xr:uid="{00000000-0005-0000-0000-000028080000}"/>
    <cellStyle name="20% - Accent4 5 2 4 5" xfId="2629" xr:uid="{00000000-0005-0000-0000-000029080000}"/>
    <cellStyle name="20% - Accent4 5 2 4 5 2" xfId="2630" xr:uid="{00000000-0005-0000-0000-00002A080000}"/>
    <cellStyle name="20% - Accent4 5 2 4 6" xfId="2631" xr:uid="{00000000-0005-0000-0000-00002B080000}"/>
    <cellStyle name="20% - Accent4 5 2 5" xfId="2632" xr:uid="{00000000-0005-0000-0000-00002C080000}"/>
    <cellStyle name="20% - Accent4 5 2 5 2" xfId="2633" xr:uid="{00000000-0005-0000-0000-00002D080000}"/>
    <cellStyle name="20% - Accent4 5 2 5 2 2" xfId="2634" xr:uid="{00000000-0005-0000-0000-00002E080000}"/>
    <cellStyle name="20% - Accent4 5 2 5 3" xfId="2635" xr:uid="{00000000-0005-0000-0000-00002F080000}"/>
    <cellStyle name="20% - Accent4 5 2 5 3 2" xfId="2636" xr:uid="{00000000-0005-0000-0000-000030080000}"/>
    <cellStyle name="20% - Accent4 5 2 5 4" xfId="2637" xr:uid="{00000000-0005-0000-0000-000031080000}"/>
    <cellStyle name="20% - Accent4 5 2 6" xfId="2638" xr:uid="{00000000-0005-0000-0000-000032080000}"/>
    <cellStyle name="20% - Accent4 5 2 6 2" xfId="2639" xr:uid="{00000000-0005-0000-0000-000033080000}"/>
    <cellStyle name="20% - Accent4 5 2 6 2 2" xfId="2640" xr:uid="{00000000-0005-0000-0000-000034080000}"/>
    <cellStyle name="20% - Accent4 5 2 6 3" xfId="2641" xr:uid="{00000000-0005-0000-0000-000035080000}"/>
    <cellStyle name="20% - Accent4 5 2 7" xfId="2642" xr:uid="{00000000-0005-0000-0000-000036080000}"/>
    <cellStyle name="20% - Accent4 5 2 7 2" xfId="2643" xr:uid="{00000000-0005-0000-0000-000037080000}"/>
    <cellStyle name="20% - Accent4 5 2 8" xfId="2644" xr:uid="{00000000-0005-0000-0000-000038080000}"/>
    <cellStyle name="20% - Accent4 5 2 8 2" xfId="2645" xr:uid="{00000000-0005-0000-0000-000039080000}"/>
    <cellStyle name="20% - Accent4 5 2 9" xfId="2646" xr:uid="{00000000-0005-0000-0000-00003A080000}"/>
    <cellStyle name="20% - Accent4 5 3" xfId="2647" xr:uid="{00000000-0005-0000-0000-00003B080000}"/>
    <cellStyle name="20% - Accent4 5 3 2" xfId="2648" xr:uid="{00000000-0005-0000-0000-00003C080000}"/>
    <cellStyle name="20% - Accent4 5 3 2 2" xfId="2649" xr:uid="{00000000-0005-0000-0000-00003D080000}"/>
    <cellStyle name="20% - Accent4 5 3 2 2 2" xfId="2650" xr:uid="{00000000-0005-0000-0000-00003E080000}"/>
    <cellStyle name="20% - Accent4 5 3 2 2 2 2" xfId="2651" xr:uid="{00000000-0005-0000-0000-00003F080000}"/>
    <cellStyle name="20% - Accent4 5 3 2 2 2 2 2" xfId="2652" xr:uid="{00000000-0005-0000-0000-000040080000}"/>
    <cellStyle name="20% - Accent4 5 3 2 2 2 3" xfId="2653" xr:uid="{00000000-0005-0000-0000-000041080000}"/>
    <cellStyle name="20% - Accent4 5 3 2 2 3" xfId="2654" xr:uid="{00000000-0005-0000-0000-000042080000}"/>
    <cellStyle name="20% - Accent4 5 3 2 2 3 2" xfId="2655" xr:uid="{00000000-0005-0000-0000-000043080000}"/>
    <cellStyle name="20% - Accent4 5 3 2 2 3 2 2" xfId="2656" xr:uid="{00000000-0005-0000-0000-000044080000}"/>
    <cellStyle name="20% - Accent4 5 3 2 2 3 3" xfId="2657" xr:uid="{00000000-0005-0000-0000-000045080000}"/>
    <cellStyle name="20% - Accent4 5 3 2 2 4" xfId="2658" xr:uid="{00000000-0005-0000-0000-000046080000}"/>
    <cellStyle name="20% - Accent4 5 3 2 2 4 2" xfId="2659" xr:uid="{00000000-0005-0000-0000-000047080000}"/>
    <cellStyle name="20% - Accent4 5 3 2 2 5" xfId="2660" xr:uid="{00000000-0005-0000-0000-000048080000}"/>
    <cellStyle name="20% - Accent4 5 3 2 3" xfId="2661" xr:uid="{00000000-0005-0000-0000-000049080000}"/>
    <cellStyle name="20% - Accent4 5 3 2 3 2" xfId="2662" xr:uid="{00000000-0005-0000-0000-00004A080000}"/>
    <cellStyle name="20% - Accent4 5 3 2 3 2 2" xfId="2663" xr:uid="{00000000-0005-0000-0000-00004B080000}"/>
    <cellStyle name="20% - Accent4 5 3 2 3 3" xfId="2664" xr:uid="{00000000-0005-0000-0000-00004C080000}"/>
    <cellStyle name="20% - Accent4 5 3 2 4" xfId="2665" xr:uid="{00000000-0005-0000-0000-00004D080000}"/>
    <cellStyle name="20% - Accent4 5 3 2 4 2" xfId="2666" xr:uid="{00000000-0005-0000-0000-00004E080000}"/>
    <cellStyle name="20% - Accent4 5 3 2 4 2 2" xfId="2667" xr:uid="{00000000-0005-0000-0000-00004F080000}"/>
    <cellStyle name="20% - Accent4 5 3 2 4 3" xfId="2668" xr:uid="{00000000-0005-0000-0000-000050080000}"/>
    <cellStyle name="20% - Accent4 5 3 2 5" xfId="2669" xr:uid="{00000000-0005-0000-0000-000051080000}"/>
    <cellStyle name="20% - Accent4 5 3 2 5 2" xfId="2670" xr:uid="{00000000-0005-0000-0000-000052080000}"/>
    <cellStyle name="20% - Accent4 5 3 2 6" xfId="2671" xr:uid="{00000000-0005-0000-0000-000053080000}"/>
    <cellStyle name="20% - Accent4 5 3 2 6 2" xfId="2672" xr:uid="{00000000-0005-0000-0000-000054080000}"/>
    <cellStyle name="20% - Accent4 5 3 2 7" xfId="2673" xr:uid="{00000000-0005-0000-0000-000055080000}"/>
    <cellStyle name="20% - Accent4 5 3 3" xfId="2674" xr:uid="{00000000-0005-0000-0000-000056080000}"/>
    <cellStyle name="20% - Accent4 5 3 3 2" xfId="2675" xr:uid="{00000000-0005-0000-0000-000057080000}"/>
    <cellStyle name="20% - Accent4 5 3 3 2 2" xfId="2676" xr:uid="{00000000-0005-0000-0000-000058080000}"/>
    <cellStyle name="20% - Accent4 5 3 3 2 2 2" xfId="2677" xr:uid="{00000000-0005-0000-0000-000059080000}"/>
    <cellStyle name="20% - Accent4 5 3 3 2 3" xfId="2678" xr:uid="{00000000-0005-0000-0000-00005A080000}"/>
    <cellStyle name="20% - Accent4 5 3 3 3" xfId="2679" xr:uid="{00000000-0005-0000-0000-00005B080000}"/>
    <cellStyle name="20% - Accent4 5 3 3 3 2" xfId="2680" xr:uid="{00000000-0005-0000-0000-00005C080000}"/>
    <cellStyle name="20% - Accent4 5 3 3 3 2 2" xfId="2681" xr:uid="{00000000-0005-0000-0000-00005D080000}"/>
    <cellStyle name="20% - Accent4 5 3 3 3 3" xfId="2682" xr:uid="{00000000-0005-0000-0000-00005E080000}"/>
    <cellStyle name="20% - Accent4 5 3 3 4" xfId="2683" xr:uid="{00000000-0005-0000-0000-00005F080000}"/>
    <cellStyle name="20% - Accent4 5 3 3 4 2" xfId="2684" xr:uid="{00000000-0005-0000-0000-000060080000}"/>
    <cellStyle name="20% - Accent4 5 3 3 5" xfId="2685" xr:uid="{00000000-0005-0000-0000-000061080000}"/>
    <cellStyle name="20% - Accent4 5 3 4" xfId="2686" xr:uid="{00000000-0005-0000-0000-000062080000}"/>
    <cellStyle name="20% - Accent4 5 3 4 2" xfId="2687" xr:uid="{00000000-0005-0000-0000-000063080000}"/>
    <cellStyle name="20% - Accent4 5 3 4 2 2" xfId="2688" xr:uid="{00000000-0005-0000-0000-000064080000}"/>
    <cellStyle name="20% - Accent4 5 3 4 3" xfId="2689" xr:uid="{00000000-0005-0000-0000-000065080000}"/>
    <cellStyle name="20% - Accent4 5 3 5" xfId="2690" xr:uid="{00000000-0005-0000-0000-000066080000}"/>
    <cellStyle name="20% - Accent4 5 3 5 2" xfId="2691" xr:uid="{00000000-0005-0000-0000-000067080000}"/>
    <cellStyle name="20% - Accent4 5 3 5 2 2" xfId="2692" xr:uid="{00000000-0005-0000-0000-000068080000}"/>
    <cellStyle name="20% - Accent4 5 3 5 3" xfId="2693" xr:uid="{00000000-0005-0000-0000-000069080000}"/>
    <cellStyle name="20% - Accent4 5 3 6" xfId="2694" xr:uid="{00000000-0005-0000-0000-00006A080000}"/>
    <cellStyle name="20% - Accent4 5 3 6 2" xfId="2695" xr:uid="{00000000-0005-0000-0000-00006B080000}"/>
    <cellStyle name="20% - Accent4 5 3 7" xfId="2696" xr:uid="{00000000-0005-0000-0000-00006C080000}"/>
    <cellStyle name="20% - Accent4 5 3 7 2" xfId="2697" xr:uid="{00000000-0005-0000-0000-00006D080000}"/>
    <cellStyle name="20% - Accent4 5 3 8" xfId="2698" xr:uid="{00000000-0005-0000-0000-00006E080000}"/>
    <cellStyle name="20% - Accent4 5 4" xfId="2699" xr:uid="{00000000-0005-0000-0000-00006F080000}"/>
    <cellStyle name="20% - Accent4 5 4 2" xfId="2700" xr:uid="{00000000-0005-0000-0000-000070080000}"/>
    <cellStyle name="20% - Accent4 5 4 2 2" xfId="2701" xr:uid="{00000000-0005-0000-0000-000071080000}"/>
    <cellStyle name="20% - Accent4 5 4 2 2 2" xfId="2702" xr:uid="{00000000-0005-0000-0000-000072080000}"/>
    <cellStyle name="20% - Accent4 5 4 2 2 2 2" xfId="2703" xr:uid="{00000000-0005-0000-0000-000073080000}"/>
    <cellStyle name="20% - Accent4 5 4 2 2 3" xfId="2704" xr:uid="{00000000-0005-0000-0000-000074080000}"/>
    <cellStyle name="20% - Accent4 5 4 2 3" xfId="2705" xr:uid="{00000000-0005-0000-0000-000075080000}"/>
    <cellStyle name="20% - Accent4 5 4 2 3 2" xfId="2706" xr:uid="{00000000-0005-0000-0000-000076080000}"/>
    <cellStyle name="20% - Accent4 5 4 2 3 2 2" xfId="2707" xr:uid="{00000000-0005-0000-0000-000077080000}"/>
    <cellStyle name="20% - Accent4 5 4 2 3 3" xfId="2708" xr:uid="{00000000-0005-0000-0000-000078080000}"/>
    <cellStyle name="20% - Accent4 5 4 2 4" xfId="2709" xr:uid="{00000000-0005-0000-0000-000079080000}"/>
    <cellStyle name="20% - Accent4 5 4 2 4 2" xfId="2710" xr:uid="{00000000-0005-0000-0000-00007A080000}"/>
    <cellStyle name="20% - Accent4 5 4 2 5" xfId="2711" xr:uid="{00000000-0005-0000-0000-00007B080000}"/>
    <cellStyle name="20% - Accent4 5 4 2 5 2" xfId="2712" xr:uid="{00000000-0005-0000-0000-00007C080000}"/>
    <cellStyle name="20% - Accent4 5 4 2 6" xfId="2713" xr:uid="{00000000-0005-0000-0000-00007D080000}"/>
    <cellStyle name="20% - Accent4 5 4 3" xfId="2714" xr:uid="{00000000-0005-0000-0000-00007E080000}"/>
    <cellStyle name="20% - Accent4 5 4 3 2" xfId="2715" xr:uid="{00000000-0005-0000-0000-00007F080000}"/>
    <cellStyle name="20% - Accent4 5 4 3 2 2" xfId="2716" xr:uid="{00000000-0005-0000-0000-000080080000}"/>
    <cellStyle name="20% - Accent4 5 4 3 3" xfId="2717" xr:uid="{00000000-0005-0000-0000-000081080000}"/>
    <cellStyle name="20% - Accent4 5 4 4" xfId="2718" xr:uid="{00000000-0005-0000-0000-000082080000}"/>
    <cellStyle name="20% - Accent4 5 4 4 2" xfId="2719" xr:uid="{00000000-0005-0000-0000-000083080000}"/>
    <cellStyle name="20% - Accent4 5 4 4 2 2" xfId="2720" xr:uid="{00000000-0005-0000-0000-000084080000}"/>
    <cellStyle name="20% - Accent4 5 4 4 3" xfId="2721" xr:uid="{00000000-0005-0000-0000-000085080000}"/>
    <cellStyle name="20% - Accent4 5 4 5" xfId="2722" xr:uid="{00000000-0005-0000-0000-000086080000}"/>
    <cellStyle name="20% - Accent4 5 4 5 2" xfId="2723" xr:uid="{00000000-0005-0000-0000-000087080000}"/>
    <cellStyle name="20% - Accent4 5 4 6" xfId="2724" xr:uid="{00000000-0005-0000-0000-000088080000}"/>
    <cellStyle name="20% - Accent4 5 4 6 2" xfId="2725" xr:uid="{00000000-0005-0000-0000-000089080000}"/>
    <cellStyle name="20% - Accent4 5 4 7" xfId="2726" xr:uid="{00000000-0005-0000-0000-00008A080000}"/>
    <cellStyle name="20% - Accent4 5 5" xfId="2727" xr:uid="{00000000-0005-0000-0000-00008B080000}"/>
    <cellStyle name="20% - Accent4 5 5 2" xfId="2728" xr:uid="{00000000-0005-0000-0000-00008C080000}"/>
    <cellStyle name="20% - Accent4 5 5 2 2" xfId="2729" xr:uid="{00000000-0005-0000-0000-00008D080000}"/>
    <cellStyle name="20% - Accent4 5 5 2 2 2" xfId="2730" xr:uid="{00000000-0005-0000-0000-00008E080000}"/>
    <cellStyle name="20% - Accent4 5 5 2 3" xfId="2731" xr:uid="{00000000-0005-0000-0000-00008F080000}"/>
    <cellStyle name="20% - Accent4 5 5 2 3 2" xfId="2732" xr:uid="{00000000-0005-0000-0000-000090080000}"/>
    <cellStyle name="20% - Accent4 5 5 2 4" xfId="2733" xr:uid="{00000000-0005-0000-0000-000091080000}"/>
    <cellStyle name="20% - Accent4 5 5 3" xfId="2734" xr:uid="{00000000-0005-0000-0000-000092080000}"/>
    <cellStyle name="20% - Accent4 5 5 3 2" xfId="2735" xr:uid="{00000000-0005-0000-0000-000093080000}"/>
    <cellStyle name="20% - Accent4 5 5 3 2 2" xfId="2736" xr:uid="{00000000-0005-0000-0000-000094080000}"/>
    <cellStyle name="20% - Accent4 5 5 3 3" xfId="2737" xr:uid="{00000000-0005-0000-0000-000095080000}"/>
    <cellStyle name="20% - Accent4 5 5 4" xfId="2738" xr:uid="{00000000-0005-0000-0000-000096080000}"/>
    <cellStyle name="20% - Accent4 5 5 4 2" xfId="2739" xr:uid="{00000000-0005-0000-0000-000097080000}"/>
    <cellStyle name="20% - Accent4 5 5 5" xfId="2740" xr:uid="{00000000-0005-0000-0000-000098080000}"/>
    <cellStyle name="20% - Accent4 5 5 5 2" xfId="2741" xr:uid="{00000000-0005-0000-0000-000099080000}"/>
    <cellStyle name="20% - Accent4 5 5 6" xfId="2742" xr:uid="{00000000-0005-0000-0000-00009A080000}"/>
    <cellStyle name="20% - Accent4 5 6" xfId="2743" xr:uid="{00000000-0005-0000-0000-00009B080000}"/>
    <cellStyle name="20% - Accent4 5 6 2" xfId="2744" xr:uid="{00000000-0005-0000-0000-00009C080000}"/>
    <cellStyle name="20% - Accent4 5 6 2 2" xfId="2745" xr:uid="{00000000-0005-0000-0000-00009D080000}"/>
    <cellStyle name="20% - Accent4 5 6 3" xfId="2746" xr:uid="{00000000-0005-0000-0000-00009E080000}"/>
    <cellStyle name="20% - Accent4 5 6 3 2" xfId="2747" xr:uid="{00000000-0005-0000-0000-00009F080000}"/>
    <cellStyle name="20% - Accent4 5 6 4" xfId="2748" xr:uid="{00000000-0005-0000-0000-0000A0080000}"/>
    <cellStyle name="20% - Accent4 5 7" xfId="2749" xr:uid="{00000000-0005-0000-0000-0000A1080000}"/>
    <cellStyle name="20% - Accent4 5 7 2" xfId="2750" xr:uid="{00000000-0005-0000-0000-0000A2080000}"/>
    <cellStyle name="20% - Accent4 5 7 2 2" xfId="2751" xr:uid="{00000000-0005-0000-0000-0000A3080000}"/>
    <cellStyle name="20% - Accent4 5 7 3" xfId="2752" xr:uid="{00000000-0005-0000-0000-0000A4080000}"/>
    <cellStyle name="20% - Accent4 5 8" xfId="2753" xr:uid="{00000000-0005-0000-0000-0000A5080000}"/>
    <cellStyle name="20% - Accent4 5 8 2" xfId="2754" xr:uid="{00000000-0005-0000-0000-0000A6080000}"/>
    <cellStyle name="20% - Accent4 5 9" xfId="2755" xr:uid="{00000000-0005-0000-0000-0000A7080000}"/>
    <cellStyle name="20% - Accent4 5 9 2" xfId="2756" xr:uid="{00000000-0005-0000-0000-0000A8080000}"/>
    <cellStyle name="20% - Accent4 6" xfId="232" xr:uid="{00000000-0005-0000-0000-0000A9080000}"/>
    <cellStyle name="20% - Accent4 6 2" xfId="2757" xr:uid="{00000000-0005-0000-0000-0000AA080000}"/>
    <cellStyle name="20% - Accent5 2" xfId="11" xr:uid="{00000000-0005-0000-0000-0000AB080000}"/>
    <cellStyle name="20% - Accent5 2 10" xfId="2758" xr:uid="{00000000-0005-0000-0000-0000AC080000}"/>
    <cellStyle name="20% - Accent5 2 19" xfId="2759" xr:uid="{00000000-0005-0000-0000-0000AD080000}"/>
    <cellStyle name="20% - Accent5 2 2" xfId="2760" xr:uid="{00000000-0005-0000-0000-0000AE080000}"/>
    <cellStyle name="20% - Accent5 2 2 2" xfId="2761" xr:uid="{00000000-0005-0000-0000-0000AF080000}"/>
    <cellStyle name="20% - Accent5 2 2 2 2" xfId="2762" xr:uid="{00000000-0005-0000-0000-0000B0080000}"/>
    <cellStyle name="20% - Accent5 2 2 2 2 2" xfId="2763" xr:uid="{00000000-0005-0000-0000-0000B1080000}"/>
    <cellStyle name="20% - Accent5 2 2 2 2 2 2" xfId="2764" xr:uid="{00000000-0005-0000-0000-0000B2080000}"/>
    <cellStyle name="20% - Accent5 2 2 2 2 2 2 2" xfId="2765" xr:uid="{00000000-0005-0000-0000-0000B3080000}"/>
    <cellStyle name="20% - Accent5 2 2 2 2 2 2 2 2" xfId="2766" xr:uid="{00000000-0005-0000-0000-0000B4080000}"/>
    <cellStyle name="20% - Accent5 2 2 2 2 2 2 3" xfId="2767" xr:uid="{00000000-0005-0000-0000-0000B5080000}"/>
    <cellStyle name="20% - Accent5 2 2 2 2 2 3" xfId="2768" xr:uid="{00000000-0005-0000-0000-0000B6080000}"/>
    <cellStyle name="20% - Accent5 2 2 2 2 2 3 2" xfId="2769" xr:uid="{00000000-0005-0000-0000-0000B7080000}"/>
    <cellStyle name="20% - Accent5 2 2 2 2 2 3 2 2" xfId="2770" xr:uid="{00000000-0005-0000-0000-0000B8080000}"/>
    <cellStyle name="20% - Accent5 2 2 2 2 2 3 3" xfId="2771" xr:uid="{00000000-0005-0000-0000-0000B9080000}"/>
    <cellStyle name="20% - Accent5 2 2 2 2 2 4" xfId="2772" xr:uid="{00000000-0005-0000-0000-0000BA080000}"/>
    <cellStyle name="20% - Accent5 2 2 2 2 2 4 2" xfId="2773" xr:uid="{00000000-0005-0000-0000-0000BB080000}"/>
    <cellStyle name="20% - Accent5 2 2 2 2 2 5" xfId="2774" xr:uid="{00000000-0005-0000-0000-0000BC080000}"/>
    <cellStyle name="20% - Accent5 2 2 2 2 3" xfId="2775" xr:uid="{00000000-0005-0000-0000-0000BD080000}"/>
    <cellStyle name="20% - Accent5 2 2 2 2 3 2" xfId="2776" xr:uid="{00000000-0005-0000-0000-0000BE080000}"/>
    <cellStyle name="20% - Accent5 2 2 2 2 3 2 2" xfId="2777" xr:uid="{00000000-0005-0000-0000-0000BF080000}"/>
    <cellStyle name="20% - Accent5 2 2 2 2 3 3" xfId="2778" xr:uid="{00000000-0005-0000-0000-0000C0080000}"/>
    <cellStyle name="20% - Accent5 2 2 2 2 4" xfId="2779" xr:uid="{00000000-0005-0000-0000-0000C1080000}"/>
    <cellStyle name="20% - Accent5 2 2 2 2 4 2" xfId="2780" xr:uid="{00000000-0005-0000-0000-0000C2080000}"/>
    <cellStyle name="20% - Accent5 2 2 2 2 4 2 2" xfId="2781" xr:uid="{00000000-0005-0000-0000-0000C3080000}"/>
    <cellStyle name="20% - Accent5 2 2 2 2 4 3" xfId="2782" xr:uid="{00000000-0005-0000-0000-0000C4080000}"/>
    <cellStyle name="20% - Accent5 2 2 2 2 5" xfId="2783" xr:uid="{00000000-0005-0000-0000-0000C5080000}"/>
    <cellStyle name="20% - Accent5 2 2 2 2 5 2" xfId="2784" xr:uid="{00000000-0005-0000-0000-0000C6080000}"/>
    <cellStyle name="20% - Accent5 2 2 2 2 6" xfId="2785" xr:uid="{00000000-0005-0000-0000-0000C7080000}"/>
    <cellStyle name="20% - Accent5 2 2 2 2 6 2" xfId="2786" xr:uid="{00000000-0005-0000-0000-0000C8080000}"/>
    <cellStyle name="20% - Accent5 2 2 2 2 7" xfId="2787" xr:uid="{00000000-0005-0000-0000-0000C9080000}"/>
    <cellStyle name="20% - Accent5 2 2 2 3" xfId="2788" xr:uid="{00000000-0005-0000-0000-0000CA080000}"/>
    <cellStyle name="20% - Accent5 2 2 2 3 2" xfId="2789" xr:uid="{00000000-0005-0000-0000-0000CB080000}"/>
    <cellStyle name="20% - Accent5 2 2 2 3 2 2" xfId="2790" xr:uid="{00000000-0005-0000-0000-0000CC080000}"/>
    <cellStyle name="20% - Accent5 2 2 2 3 2 2 2" xfId="2791" xr:uid="{00000000-0005-0000-0000-0000CD080000}"/>
    <cellStyle name="20% - Accent5 2 2 2 3 2 3" xfId="2792" xr:uid="{00000000-0005-0000-0000-0000CE080000}"/>
    <cellStyle name="20% - Accent5 2 2 2 3 3" xfId="2793" xr:uid="{00000000-0005-0000-0000-0000CF080000}"/>
    <cellStyle name="20% - Accent5 2 2 2 3 3 2" xfId="2794" xr:uid="{00000000-0005-0000-0000-0000D0080000}"/>
    <cellStyle name="20% - Accent5 2 2 2 3 3 2 2" xfId="2795" xr:uid="{00000000-0005-0000-0000-0000D1080000}"/>
    <cellStyle name="20% - Accent5 2 2 2 3 3 3" xfId="2796" xr:uid="{00000000-0005-0000-0000-0000D2080000}"/>
    <cellStyle name="20% - Accent5 2 2 2 3 4" xfId="2797" xr:uid="{00000000-0005-0000-0000-0000D3080000}"/>
    <cellStyle name="20% - Accent5 2 2 2 3 4 2" xfId="2798" xr:uid="{00000000-0005-0000-0000-0000D4080000}"/>
    <cellStyle name="20% - Accent5 2 2 2 3 5" xfId="2799" xr:uid="{00000000-0005-0000-0000-0000D5080000}"/>
    <cellStyle name="20% - Accent5 2 2 2 4" xfId="2800" xr:uid="{00000000-0005-0000-0000-0000D6080000}"/>
    <cellStyle name="20% - Accent5 2 2 2 4 2" xfId="2801" xr:uid="{00000000-0005-0000-0000-0000D7080000}"/>
    <cellStyle name="20% - Accent5 2 2 2 4 2 2" xfId="2802" xr:uid="{00000000-0005-0000-0000-0000D8080000}"/>
    <cellStyle name="20% - Accent5 2 2 2 4 3" xfId="2803" xr:uid="{00000000-0005-0000-0000-0000D9080000}"/>
    <cellStyle name="20% - Accent5 2 2 2 5" xfId="2804" xr:uid="{00000000-0005-0000-0000-0000DA080000}"/>
    <cellStyle name="20% - Accent5 2 2 2 5 2" xfId="2805" xr:uid="{00000000-0005-0000-0000-0000DB080000}"/>
    <cellStyle name="20% - Accent5 2 2 2 5 2 2" xfId="2806" xr:uid="{00000000-0005-0000-0000-0000DC080000}"/>
    <cellStyle name="20% - Accent5 2 2 2 5 3" xfId="2807" xr:uid="{00000000-0005-0000-0000-0000DD080000}"/>
    <cellStyle name="20% - Accent5 2 2 2 6" xfId="2808" xr:uid="{00000000-0005-0000-0000-0000DE080000}"/>
    <cellStyle name="20% - Accent5 2 2 2 6 2" xfId="2809" xr:uid="{00000000-0005-0000-0000-0000DF080000}"/>
    <cellStyle name="20% - Accent5 2 2 2 7" xfId="2810" xr:uid="{00000000-0005-0000-0000-0000E0080000}"/>
    <cellStyle name="20% - Accent5 2 2 2 7 2" xfId="2811" xr:uid="{00000000-0005-0000-0000-0000E1080000}"/>
    <cellStyle name="20% - Accent5 2 2 2 8" xfId="2812" xr:uid="{00000000-0005-0000-0000-0000E2080000}"/>
    <cellStyle name="20% - Accent5 2 2 3" xfId="2813" xr:uid="{00000000-0005-0000-0000-0000E3080000}"/>
    <cellStyle name="20% - Accent5 2 2 3 2" xfId="2814" xr:uid="{00000000-0005-0000-0000-0000E4080000}"/>
    <cellStyle name="20% - Accent5 2 2 3 2 2" xfId="2815" xr:uid="{00000000-0005-0000-0000-0000E5080000}"/>
    <cellStyle name="20% - Accent5 2 2 3 2 2 2" xfId="2816" xr:uid="{00000000-0005-0000-0000-0000E6080000}"/>
    <cellStyle name="20% - Accent5 2 2 3 2 2 2 2" xfId="2817" xr:uid="{00000000-0005-0000-0000-0000E7080000}"/>
    <cellStyle name="20% - Accent5 2 2 3 2 2 3" xfId="2818" xr:uid="{00000000-0005-0000-0000-0000E8080000}"/>
    <cellStyle name="20% - Accent5 2 2 3 2 3" xfId="2819" xr:uid="{00000000-0005-0000-0000-0000E9080000}"/>
    <cellStyle name="20% - Accent5 2 2 3 2 3 2" xfId="2820" xr:uid="{00000000-0005-0000-0000-0000EA080000}"/>
    <cellStyle name="20% - Accent5 2 2 3 2 3 2 2" xfId="2821" xr:uid="{00000000-0005-0000-0000-0000EB080000}"/>
    <cellStyle name="20% - Accent5 2 2 3 2 3 3" xfId="2822" xr:uid="{00000000-0005-0000-0000-0000EC080000}"/>
    <cellStyle name="20% - Accent5 2 2 3 2 4" xfId="2823" xr:uid="{00000000-0005-0000-0000-0000ED080000}"/>
    <cellStyle name="20% - Accent5 2 2 3 2 4 2" xfId="2824" xr:uid="{00000000-0005-0000-0000-0000EE080000}"/>
    <cellStyle name="20% - Accent5 2 2 3 2 5" xfId="2825" xr:uid="{00000000-0005-0000-0000-0000EF080000}"/>
    <cellStyle name="20% - Accent5 2 2 3 2 5 2" xfId="2826" xr:uid="{00000000-0005-0000-0000-0000F0080000}"/>
    <cellStyle name="20% - Accent5 2 2 3 2 6" xfId="2827" xr:uid="{00000000-0005-0000-0000-0000F1080000}"/>
    <cellStyle name="20% - Accent5 2 2 3 3" xfId="2828" xr:uid="{00000000-0005-0000-0000-0000F2080000}"/>
    <cellStyle name="20% - Accent5 2 2 3 3 2" xfId="2829" xr:uid="{00000000-0005-0000-0000-0000F3080000}"/>
    <cellStyle name="20% - Accent5 2 2 3 3 2 2" xfId="2830" xr:uid="{00000000-0005-0000-0000-0000F4080000}"/>
    <cellStyle name="20% - Accent5 2 2 3 3 3" xfId="2831" xr:uid="{00000000-0005-0000-0000-0000F5080000}"/>
    <cellStyle name="20% - Accent5 2 2 3 4" xfId="2832" xr:uid="{00000000-0005-0000-0000-0000F6080000}"/>
    <cellStyle name="20% - Accent5 2 2 3 4 2" xfId="2833" xr:uid="{00000000-0005-0000-0000-0000F7080000}"/>
    <cellStyle name="20% - Accent5 2 2 3 4 2 2" xfId="2834" xr:uid="{00000000-0005-0000-0000-0000F8080000}"/>
    <cellStyle name="20% - Accent5 2 2 3 4 3" xfId="2835" xr:uid="{00000000-0005-0000-0000-0000F9080000}"/>
    <cellStyle name="20% - Accent5 2 2 3 5" xfId="2836" xr:uid="{00000000-0005-0000-0000-0000FA080000}"/>
    <cellStyle name="20% - Accent5 2 2 3 5 2" xfId="2837" xr:uid="{00000000-0005-0000-0000-0000FB080000}"/>
    <cellStyle name="20% - Accent5 2 2 3 6" xfId="2838" xr:uid="{00000000-0005-0000-0000-0000FC080000}"/>
    <cellStyle name="20% - Accent5 2 2 3 6 2" xfId="2839" xr:uid="{00000000-0005-0000-0000-0000FD080000}"/>
    <cellStyle name="20% - Accent5 2 2 3 7" xfId="2840" xr:uid="{00000000-0005-0000-0000-0000FE080000}"/>
    <cellStyle name="20% - Accent5 2 2 4" xfId="2841" xr:uid="{00000000-0005-0000-0000-0000FF080000}"/>
    <cellStyle name="20% - Accent5 2 2 4 2" xfId="2842" xr:uid="{00000000-0005-0000-0000-000000090000}"/>
    <cellStyle name="20% - Accent5 2 2 4 2 2" xfId="2843" xr:uid="{00000000-0005-0000-0000-000001090000}"/>
    <cellStyle name="20% - Accent5 2 2 4 2 2 2" xfId="2844" xr:uid="{00000000-0005-0000-0000-000002090000}"/>
    <cellStyle name="20% - Accent5 2 2 4 2 3" xfId="2845" xr:uid="{00000000-0005-0000-0000-000003090000}"/>
    <cellStyle name="20% - Accent5 2 2 4 2 3 2" xfId="2846" xr:uid="{00000000-0005-0000-0000-000004090000}"/>
    <cellStyle name="20% - Accent5 2 2 4 2 4" xfId="2847" xr:uid="{00000000-0005-0000-0000-000005090000}"/>
    <cellStyle name="20% - Accent5 2 2 4 3" xfId="2848" xr:uid="{00000000-0005-0000-0000-000006090000}"/>
    <cellStyle name="20% - Accent5 2 2 4 3 2" xfId="2849" xr:uid="{00000000-0005-0000-0000-000007090000}"/>
    <cellStyle name="20% - Accent5 2 2 4 3 2 2" xfId="2850" xr:uid="{00000000-0005-0000-0000-000008090000}"/>
    <cellStyle name="20% - Accent5 2 2 4 3 3" xfId="2851" xr:uid="{00000000-0005-0000-0000-000009090000}"/>
    <cellStyle name="20% - Accent5 2 2 4 4" xfId="2852" xr:uid="{00000000-0005-0000-0000-00000A090000}"/>
    <cellStyle name="20% - Accent5 2 2 4 4 2" xfId="2853" xr:uid="{00000000-0005-0000-0000-00000B090000}"/>
    <cellStyle name="20% - Accent5 2 2 4 5" xfId="2854" xr:uid="{00000000-0005-0000-0000-00000C090000}"/>
    <cellStyle name="20% - Accent5 2 2 4 5 2" xfId="2855" xr:uid="{00000000-0005-0000-0000-00000D090000}"/>
    <cellStyle name="20% - Accent5 2 2 4 6" xfId="2856" xr:uid="{00000000-0005-0000-0000-00000E090000}"/>
    <cellStyle name="20% - Accent5 2 2 5" xfId="2857" xr:uid="{00000000-0005-0000-0000-00000F090000}"/>
    <cellStyle name="20% - Accent5 2 2 5 2" xfId="2858" xr:uid="{00000000-0005-0000-0000-000010090000}"/>
    <cellStyle name="20% - Accent5 2 2 5 2 2" xfId="2859" xr:uid="{00000000-0005-0000-0000-000011090000}"/>
    <cellStyle name="20% - Accent5 2 2 5 3" xfId="2860" xr:uid="{00000000-0005-0000-0000-000012090000}"/>
    <cellStyle name="20% - Accent5 2 2 5 3 2" xfId="2861" xr:uid="{00000000-0005-0000-0000-000013090000}"/>
    <cellStyle name="20% - Accent5 2 2 5 4" xfId="2862" xr:uid="{00000000-0005-0000-0000-000014090000}"/>
    <cellStyle name="20% - Accent5 2 2 6" xfId="2863" xr:uid="{00000000-0005-0000-0000-000015090000}"/>
    <cellStyle name="20% - Accent5 2 2 6 2" xfId="2864" xr:uid="{00000000-0005-0000-0000-000016090000}"/>
    <cellStyle name="20% - Accent5 2 2 6 2 2" xfId="2865" xr:uid="{00000000-0005-0000-0000-000017090000}"/>
    <cellStyle name="20% - Accent5 2 2 6 3" xfId="2866" xr:uid="{00000000-0005-0000-0000-000018090000}"/>
    <cellStyle name="20% - Accent5 2 2 7" xfId="2867" xr:uid="{00000000-0005-0000-0000-000019090000}"/>
    <cellStyle name="20% - Accent5 2 2 7 2" xfId="2868" xr:uid="{00000000-0005-0000-0000-00001A090000}"/>
    <cellStyle name="20% - Accent5 2 2 8" xfId="2869" xr:uid="{00000000-0005-0000-0000-00001B090000}"/>
    <cellStyle name="20% - Accent5 2 2 8 2" xfId="2870" xr:uid="{00000000-0005-0000-0000-00001C090000}"/>
    <cellStyle name="20% - Accent5 2 2 9" xfId="2871" xr:uid="{00000000-0005-0000-0000-00001D090000}"/>
    <cellStyle name="20% - Accent5 2 3" xfId="2872" xr:uid="{00000000-0005-0000-0000-00001E090000}"/>
    <cellStyle name="20% - Accent5 2 3 2" xfId="2873" xr:uid="{00000000-0005-0000-0000-00001F090000}"/>
    <cellStyle name="20% - Accent5 2 3 2 2" xfId="2874" xr:uid="{00000000-0005-0000-0000-000020090000}"/>
    <cellStyle name="20% - Accent5 2 3 2 2 2" xfId="2875" xr:uid="{00000000-0005-0000-0000-000021090000}"/>
    <cellStyle name="20% - Accent5 2 3 2 2 2 2" xfId="2876" xr:uid="{00000000-0005-0000-0000-000022090000}"/>
    <cellStyle name="20% - Accent5 2 3 2 2 2 2 2" xfId="2877" xr:uid="{00000000-0005-0000-0000-000023090000}"/>
    <cellStyle name="20% - Accent5 2 3 2 2 2 3" xfId="2878" xr:uid="{00000000-0005-0000-0000-000024090000}"/>
    <cellStyle name="20% - Accent5 2 3 2 2 3" xfId="2879" xr:uid="{00000000-0005-0000-0000-000025090000}"/>
    <cellStyle name="20% - Accent5 2 3 2 2 3 2" xfId="2880" xr:uid="{00000000-0005-0000-0000-000026090000}"/>
    <cellStyle name="20% - Accent5 2 3 2 2 3 2 2" xfId="2881" xr:uid="{00000000-0005-0000-0000-000027090000}"/>
    <cellStyle name="20% - Accent5 2 3 2 2 3 3" xfId="2882" xr:uid="{00000000-0005-0000-0000-000028090000}"/>
    <cellStyle name="20% - Accent5 2 3 2 2 4" xfId="2883" xr:uid="{00000000-0005-0000-0000-000029090000}"/>
    <cellStyle name="20% - Accent5 2 3 2 2 4 2" xfId="2884" xr:uid="{00000000-0005-0000-0000-00002A090000}"/>
    <cellStyle name="20% - Accent5 2 3 2 2 5" xfId="2885" xr:uid="{00000000-0005-0000-0000-00002B090000}"/>
    <cellStyle name="20% - Accent5 2 3 2 3" xfId="2886" xr:uid="{00000000-0005-0000-0000-00002C090000}"/>
    <cellStyle name="20% - Accent5 2 3 2 3 2" xfId="2887" xr:uid="{00000000-0005-0000-0000-00002D090000}"/>
    <cellStyle name="20% - Accent5 2 3 2 3 2 2" xfId="2888" xr:uid="{00000000-0005-0000-0000-00002E090000}"/>
    <cellStyle name="20% - Accent5 2 3 2 3 3" xfId="2889" xr:uid="{00000000-0005-0000-0000-00002F090000}"/>
    <cellStyle name="20% - Accent5 2 3 2 4" xfId="2890" xr:uid="{00000000-0005-0000-0000-000030090000}"/>
    <cellStyle name="20% - Accent5 2 3 2 4 2" xfId="2891" xr:uid="{00000000-0005-0000-0000-000031090000}"/>
    <cellStyle name="20% - Accent5 2 3 2 4 2 2" xfId="2892" xr:uid="{00000000-0005-0000-0000-000032090000}"/>
    <cellStyle name="20% - Accent5 2 3 2 4 3" xfId="2893" xr:uid="{00000000-0005-0000-0000-000033090000}"/>
    <cellStyle name="20% - Accent5 2 3 2 5" xfId="2894" xr:uid="{00000000-0005-0000-0000-000034090000}"/>
    <cellStyle name="20% - Accent5 2 3 2 5 2" xfId="2895" xr:uid="{00000000-0005-0000-0000-000035090000}"/>
    <cellStyle name="20% - Accent5 2 3 2 6" xfId="2896" xr:uid="{00000000-0005-0000-0000-000036090000}"/>
    <cellStyle name="20% - Accent5 2 3 2 6 2" xfId="2897" xr:uid="{00000000-0005-0000-0000-000037090000}"/>
    <cellStyle name="20% - Accent5 2 3 2 7" xfId="2898" xr:uid="{00000000-0005-0000-0000-000038090000}"/>
    <cellStyle name="20% - Accent5 2 3 3" xfId="2899" xr:uid="{00000000-0005-0000-0000-000039090000}"/>
    <cellStyle name="20% - Accent5 2 3 3 2" xfId="2900" xr:uid="{00000000-0005-0000-0000-00003A090000}"/>
    <cellStyle name="20% - Accent5 2 3 3 2 2" xfId="2901" xr:uid="{00000000-0005-0000-0000-00003B090000}"/>
    <cellStyle name="20% - Accent5 2 3 3 2 2 2" xfId="2902" xr:uid="{00000000-0005-0000-0000-00003C090000}"/>
    <cellStyle name="20% - Accent5 2 3 3 2 3" xfId="2903" xr:uid="{00000000-0005-0000-0000-00003D090000}"/>
    <cellStyle name="20% - Accent5 2 3 3 3" xfId="2904" xr:uid="{00000000-0005-0000-0000-00003E090000}"/>
    <cellStyle name="20% - Accent5 2 3 3 3 2" xfId="2905" xr:uid="{00000000-0005-0000-0000-00003F090000}"/>
    <cellStyle name="20% - Accent5 2 3 3 3 2 2" xfId="2906" xr:uid="{00000000-0005-0000-0000-000040090000}"/>
    <cellStyle name="20% - Accent5 2 3 3 3 3" xfId="2907" xr:uid="{00000000-0005-0000-0000-000041090000}"/>
    <cellStyle name="20% - Accent5 2 3 3 4" xfId="2908" xr:uid="{00000000-0005-0000-0000-000042090000}"/>
    <cellStyle name="20% - Accent5 2 3 3 4 2" xfId="2909" xr:uid="{00000000-0005-0000-0000-000043090000}"/>
    <cellStyle name="20% - Accent5 2 3 3 5" xfId="2910" xr:uid="{00000000-0005-0000-0000-000044090000}"/>
    <cellStyle name="20% - Accent5 2 3 4" xfId="2911" xr:uid="{00000000-0005-0000-0000-000045090000}"/>
    <cellStyle name="20% - Accent5 2 3 4 2" xfId="2912" xr:uid="{00000000-0005-0000-0000-000046090000}"/>
    <cellStyle name="20% - Accent5 2 3 4 2 2" xfId="2913" xr:uid="{00000000-0005-0000-0000-000047090000}"/>
    <cellStyle name="20% - Accent5 2 3 4 3" xfId="2914" xr:uid="{00000000-0005-0000-0000-000048090000}"/>
    <cellStyle name="20% - Accent5 2 3 5" xfId="2915" xr:uid="{00000000-0005-0000-0000-000049090000}"/>
    <cellStyle name="20% - Accent5 2 3 5 2" xfId="2916" xr:uid="{00000000-0005-0000-0000-00004A090000}"/>
    <cellStyle name="20% - Accent5 2 3 5 2 2" xfId="2917" xr:uid="{00000000-0005-0000-0000-00004B090000}"/>
    <cellStyle name="20% - Accent5 2 3 5 3" xfId="2918" xr:uid="{00000000-0005-0000-0000-00004C090000}"/>
    <cellStyle name="20% - Accent5 2 3 6" xfId="2919" xr:uid="{00000000-0005-0000-0000-00004D090000}"/>
    <cellStyle name="20% - Accent5 2 3 6 2" xfId="2920" xr:uid="{00000000-0005-0000-0000-00004E090000}"/>
    <cellStyle name="20% - Accent5 2 3 7" xfId="2921" xr:uid="{00000000-0005-0000-0000-00004F090000}"/>
    <cellStyle name="20% - Accent5 2 3 7 2" xfId="2922" xr:uid="{00000000-0005-0000-0000-000050090000}"/>
    <cellStyle name="20% - Accent5 2 3 8" xfId="2923" xr:uid="{00000000-0005-0000-0000-000051090000}"/>
    <cellStyle name="20% - Accent5 2 4" xfId="2924" xr:uid="{00000000-0005-0000-0000-000052090000}"/>
    <cellStyle name="20% - Accent5 2 4 2" xfId="2925" xr:uid="{00000000-0005-0000-0000-000053090000}"/>
    <cellStyle name="20% - Accent5 2 4 2 2" xfId="2926" xr:uid="{00000000-0005-0000-0000-000054090000}"/>
    <cellStyle name="20% - Accent5 2 4 2 2 2" xfId="2927" xr:uid="{00000000-0005-0000-0000-000055090000}"/>
    <cellStyle name="20% - Accent5 2 4 2 2 2 2" xfId="2928" xr:uid="{00000000-0005-0000-0000-000056090000}"/>
    <cellStyle name="20% - Accent5 2 4 2 2 3" xfId="2929" xr:uid="{00000000-0005-0000-0000-000057090000}"/>
    <cellStyle name="20% - Accent5 2 4 2 3" xfId="2930" xr:uid="{00000000-0005-0000-0000-000058090000}"/>
    <cellStyle name="20% - Accent5 2 4 2 3 2" xfId="2931" xr:uid="{00000000-0005-0000-0000-000059090000}"/>
    <cellStyle name="20% - Accent5 2 4 2 3 2 2" xfId="2932" xr:uid="{00000000-0005-0000-0000-00005A090000}"/>
    <cellStyle name="20% - Accent5 2 4 2 3 3" xfId="2933" xr:uid="{00000000-0005-0000-0000-00005B090000}"/>
    <cellStyle name="20% - Accent5 2 4 2 4" xfId="2934" xr:uid="{00000000-0005-0000-0000-00005C090000}"/>
    <cellStyle name="20% - Accent5 2 4 2 4 2" xfId="2935" xr:uid="{00000000-0005-0000-0000-00005D090000}"/>
    <cellStyle name="20% - Accent5 2 4 2 5" xfId="2936" xr:uid="{00000000-0005-0000-0000-00005E090000}"/>
    <cellStyle name="20% - Accent5 2 4 2 5 2" xfId="2937" xr:uid="{00000000-0005-0000-0000-00005F090000}"/>
    <cellStyle name="20% - Accent5 2 4 2 6" xfId="2938" xr:uid="{00000000-0005-0000-0000-000060090000}"/>
    <cellStyle name="20% - Accent5 2 4 3" xfId="2939" xr:uid="{00000000-0005-0000-0000-000061090000}"/>
    <cellStyle name="20% - Accent5 2 4 3 2" xfId="2940" xr:uid="{00000000-0005-0000-0000-000062090000}"/>
    <cellStyle name="20% - Accent5 2 4 3 2 2" xfId="2941" xr:uid="{00000000-0005-0000-0000-000063090000}"/>
    <cellStyle name="20% - Accent5 2 4 3 3" xfId="2942" xr:uid="{00000000-0005-0000-0000-000064090000}"/>
    <cellStyle name="20% - Accent5 2 4 4" xfId="2943" xr:uid="{00000000-0005-0000-0000-000065090000}"/>
    <cellStyle name="20% - Accent5 2 4 4 2" xfId="2944" xr:uid="{00000000-0005-0000-0000-000066090000}"/>
    <cellStyle name="20% - Accent5 2 4 4 2 2" xfId="2945" xr:uid="{00000000-0005-0000-0000-000067090000}"/>
    <cellStyle name="20% - Accent5 2 4 4 3" xfId="2946" xr:uid="{00000000-0005-0000-0000-000068090000}"/>
    <cellStyle name="20% - Accent5 2 4 5" xfId="2947" xr:uid="{00000000-0005-0000-0000-000069090000}"/>
    <cellStyle name="20% - Accent5 2 4 5 2" xfId="2948" xr:uid="{00000000-0005-0000-0000-00006A090000}"/>
    <cellStyle name="20% - Accent5 2 4 6" xfId="2949" xr:uid="{00000000-0005-0000-0000-00006B090000}"/>
    <cellStyle name="20% - Accent5 2 4 6 2" xfId="2950" xr:uid="{00000000-0005-0000-0000-00006C090000}"/>
    <cellStyle name="20% - Accent5 2 4 7" xfId="2951" xr:uid="{00000000-0005-0000-0000-00006D090000}"/>
    <cellStyle name="20% - Accent5 2 5" xfId="2952" xr:uid="{00000000-0005-0000-0000-00006E090000}"/>
    <cellStyle name="20% - Accent5 2 5 2" xfId="2953" xr:uid="{00000000-0005-0000-0000-00006F090000}"/>
    <cellStyle name="20% - Accent5 2 5 2 2" xfId="2954" xr:uid="{00000000-0005-0000-0000-000070090000}"/>
    <cellStyle name="20% - Accent5 2 5 2 2 2" xfId="2955" xr:uid="{00000000-0005-0000-0000-000071090000}"/>
    <cellStyle name="20% - Accent5 2 5 2 3" xfId="2956" xr:uid="{00000000-0005-0000-0000-000072090000}"/>
    <cellStyle name="20% - Accent5 2 5 2 3 2" xfId="2957" xr:uid="{00000000-0005-0000-0000-000073090000}"/>
    <cellStyle name="20% - Accent5 2 5 2 4" xfId="2958" xr:uid="{00000000-0005-0000-0000-000074090000}"/>
    <cellStyle name="20% - Accent5 2 5 3" xfId="2959" xr:uid="{00000000-0005-0000-0000-000075090000}"/>
    <cellStyle name="20% - Accent5 2 5 3 2" xfId="2960" xr:uid="{00000000-0005-0000-0000-000076090000}"/>
    <cellStyle name="20% - Accent5 2 5 3 2 2" xfId="2961" xr:uid="{00000000-0005-0000-0000-000077090000}"/>
    <cellStyle name="20% - Accent5 2 5 3 3" xfId="2962" xr:uid="{00000000-0005-0000-0000-000078090000}"/>
    <cellStyle name="20% - Accent5 2 5 4" xfId="2963" xr:uid="{00000000-0005-0000-0000-000079090000}"/>
    <cellStyle name="20% - Accent5 2 5 4 2" xfId="2964" xr:uid="{00000000-0005-0000-0000-00007A090000}"/>
    <cellStyle name="20% - Accent5 2 5 5" xfId="2965" xr:uid="{00000000-0005-0000-0000-00007B090000}"/>
    <cellStyle name="20% - Accent5 2 5 5 2" xfId="2966" xr:uid="{00000000-0005-0000-0000-00007C090000}"/>
    <cellStyle name="20% - Accent5 2 5 6" xfId="2967" xr:uid="{00000000-0005-0000-0000-00007D090000}"/>
    <cellStyle name="20% - Accent5 2 6" xfId="2968" xr:uid="{00000000-0005-0000-0000-00007E090000}"/>
    <cellStyle name="20% - Accent5 2 6 2" xfId="2969" xr:uid="{00000000-0005-0000-0000-00007F090000}"/>
    <cellStyle name="20% - Accent5 2 6 2 2" xfId="2970" xr:uid="{00000000-0005-0000-0000-000080090000}"/>
    <cellStyle name="20% - Accent5 2 6 3" xfId="2971" xr:uid="{00000000-0005-0000-0000-000081090000}"/>
    <cellStyle name="20% - Accent5 2 6 3 2" xfId="2972" xr:uid="{00000000-0005-0000-0000-000082090000}"/>
    <cellStyle name="20% - Accent5 2 6 4" xfId="2973" xr:uid="{00000000-0005-0000-0000-000083090000}"/>
    <cellStyle name="20% - Accent5 2 7" xfId="2974" xr:uid="{00000000-0005-0000-0000-000084090000}"/>
    <cellStyle name="20% - Accent5 2 7 2" xfId="2975" xr:uid="{00000000-0005-0000-0000-000085090000}"/>
    <cellStyle name="20% - Accent5 2 7 2 2" xfId="2976" xr:uid="{00000000-0005-0000-0000-000086090000}"/>
    <cellStyle name="20% - Accent5 2 7 3" xfId="2977" xr:uid="{00000000-0005-0000-0000-000087090000}"/>
    <cellStyle name="20% - Accent5 2 8" xfId="2978" xr:uid="{00000000-0005-0000-0000-000088090000}"/>
    <cellStyle name="20% - Accent5 2 8 2" xfId="2979" xr:uid="{00000000-0005-0000-0000-000089090000}"/>
    <cellStyle name="20% - Accent5 2 9" xfId="2980" xr:uid="{00000000-0005-0000-0000-00008A090000}"/>
    <cellStyle name="20% - Accent5 2 9 2" xfId="2981" xr:uid="{00000000-0005-0000-0000-00008B090000}"/>
    <cellStyle name="20% - Accent5 2_Deferred Income Taxes" xfId="2982" xr:uid="{00000000-0005-0000-0000-00008C090000}"/>
    <cellStyle name="20% - Accent5 3" xfId="233" xr:uid="{00000000-0005-0000-0000-00008D090000}"/>
    <cellStyle name="20% - Accent5 3 2" xfId="2983" xr:uid="{00000000-0005-0000-0000-00008E090000}"/>
    <cellStyle name="20% - Accent5 4" xfId="234" xr:uid="{00000000-0005-0000-0000-00008F090000}"/>
    <cellStyle name="20% - Accent5 4 2" xfId="2984" xr:uid="{00000000-0005-0000-0000-000090090000}"/>
    <cellStyle name="20% - Accent5 4 2 2" xfId="2985" xr:uid="{00000000-0005-0000-0000-000091090000}"/>
    <cellStyle name="20% - Accent5 4 2 2 2" xfId="2986" xr:uid="{00000000-0005-0000-0000-000092090000}"/>
    <cellStyle name="20% - Accent5 4 2 2 2 2" xfId="2987" xr:uid="{00000000-0005-0000-0000-000093090000}"/>
    <cellStyle name="20% - Accent5 4 2 2 2 2 2" xfId="2988" xr:uid="{00000000-0005-0000-0000-000094090000}"/>
    <cellStyle name="20% - Accent5 4 2 2 2 2 2 2" xfId="2989" xr:uid="{00000000-0005-0000-0000-000095090000}"/>
    <cellStyle name="20% - Accent5 4 2 2 2 2 3" xfId="2990" xr:uid="{00000000-0005-0000-0000-000096090000}"/>
    <cellStyle name="20% - Accent5 4 2 2 2 3" xfId="2991" xr:uid="{00000000-0005-0000-0000-000097090000}"/>
    <cellStyle name="20% - Accent5 4 2 2 2 3 2" xfId="2992" xr:uid="{00000000-0005-0000-0000-000098090000}"/>
    <cellStyle name="20% - Accent5 4 2 2 2 3 2 2" xfId="2993" xr:uid="{00000000-0005-0000-0000-000099090000}"/>
    <cellStyle name="20% - Accent5 4 2 2 2 3 3" xfId="2994" xr:uid="{00000000-0005-0000-0000-00009A090000}"/>
    <cellStyle name="20% - Accent5 4 2 2 2 4" xfId="2995" xr:uid="{00000000-0005-0000-0000-00009B090000}"/>
    <cellStyle name="20% - Accent5 4 2 2 2 4 2" xfId="2996" xr:uid="{00000000-0005-0000-0000-00009C090000}"/>
    <cellStyle name="20% - Accent5 4 2 2 2 5" xfId="2997" xr:uid="{00000000-0005-0000-0000-00009D090000}"/>
    <cellStyle name="20% - Accent5 4 2 2 3" xfId="2998" xr:uid="{00000000-0005-0000-0000-00009E090000}"/>
    <cellStyle name="20% - Accent5 4 2 2 3 2" xfId="2999" xr:uid="{00000000-0005-0000-0000-00009F090000}"/>
    <cellStyle name="20% - Accent5 4 2 2 3 2 2" xfId="3000" xr:uid="{00000000-0005-0000-0000-0000A0090000}"/>
    <cellStyle name="20% - Accent5 4 2 2 3 3" xfId="3001" xr:uid="{00000000-0005-0000-0000-0000A1090000}"/>
    <cellStyle name="20% - Accent5 4 2 2 4" xfId="3002" xr:uid="{00000000-0005-0000-0000-0000A2090000}"/>
    <cellStyle name="20% - Accent5 4 2 2 4 2" xfId="3003" xr:uid="{00000000-0005-0000-0000-0000A3090000}"/>
    <cellStyle name="20% - Accent5 4 2 2 4 2 2" xfId="3004" xr:uid="{00000000-0005-0000-0000-0000A4090000}"/>
    <cellStyle name="20% - Accent5 4 2 2 4 3" xfId="3005" xr:uid="{00000000-0005-0000-0000-0000A5090000}"/>
    <cellStyle name="20% - Accent5 4 2 2 5" xfId="3006" xr:uid="{00000000-0005-0000-0000-0000A6090000}"/>
    <cellStyle name="20% - Accent5 4 2 2 5 2" xfId="3007" xr:uid="{00000000-0005-0000-0000-0000A7090000}"/>
    <cellStyle name="20% - Accent5 4 2 2 6" xfId="3008" xr:uid="{00000000-0005-0000-0000-0000A8090000}"/>
    <cellStyle name="20% - Accent5 4 2 3" xfId="3009" xr:uid="{00000000-0005-0000-0000-0000A9090000}"/>
    <cellStyle name="20% - Accent5 4 2 3 2" xfId="3010" xr:uid="{00000000-0005-0000-0000-0000AA090000}"/>
    <cellStyle name="20% - Accent5 4 2 3 2 2" xfId="3011" xr:uid="{00000000-0005-0000-0000-0000AB090000}"/>
    <cellStyle name="20% - Accent5 4 2 3 2 2 2" xfId="3012" xr:uid="{00000000-0005-0000-0000-0000AC090000}"/>
    <cellStyle name="20% - Accent5 4 2 3 2 3" xfId="3013" xr:uid="{00000000-0005-0000-0000-0000AD090000}"/>
    <cellStyle name="20% - Accent5 4 2 3 3" xfId="3014" xr:uid="{00000000-0005-0000-0000-0000AE090000}"/>
    <cellStyle name="20% - Accent5 4 2 3 3 2" xfId="3015" xr:uid="{00000000-0005-0000-0000-0000AF090000}"/>
    <cellStyle name="20% - Accent5 4 2 3 3 2 2" xfId="3016" xr:uid="{00000000-0005-0000-0000-0000B0090000}"/>
    <cellStyle name="20% - Accent5 4 2 3 3 3" xfId="3017" xr:uid="{00000000-0005-0000-0000-0000B1090000}"/>
    <cellStyle name="20% - Accent5 4 2 3 4" xfId="3018" xr:uid="{00000000-0005-0000-0000-0000B2090000}"/>
    <cellStyle name="20% - Accent5 4 2 3 4 2" xfId="3019" xr:uid="{00000000-0005-0000-0000-0000B3090000}"/>
    <cellStyle name="20% - Accent5 4 2 3 5" xfId="3020" xr:uid="{00000000-0005-0000-0000-0000B4090000}"/>
    <cellStyle name="20% - Accent5 4 2 4" xfId="3021" xr:uid="{00000000-0005-0000-0000-0000B5090000}"/>
    <cellStyle name="20% - Accent5 4 2 4 2" xfId="3022" xr:uid="{00000000-0005-0000-0000-0000B6090000}"/>
    <cellStyle name="20% - Accent5 4 2 4 2 2" xfId="3023" xr:uid="{00000000-0005-0000-0000-0000B7090000}"/>
    <cellStyle name="20% - Accent5 4 2 4 3" xfId="3024" xr:uid="{00000000-0005-0000-0000-0000B8090000}"/>
    <cellStyle name="20% - Accent5 4 2 5" xfId="3025" xr:uid="{00000000-0005-0000-0000-0000B9090000}"/>
    <cellStyle name="20% - Accent5 4 2 5 2" xfId="3026" xr:uid="{00000000-0005-0000-0000-0000BA090000}"/>
    <cellStyle name="20% - Accent5 4 2 5 2 2" xfId="3027" xr:uid="{00000000-0005-0000-0000-0000BB090000}"/>
    <cellStyle name="20% - Accent5 4 2 5 3" xfId="3028" xr:uid="{00000000-0005-0000-0000-0000BC090000}"/>
    <cellStyle name="20% - Accent5 4 2 6" xfId="3029" xr:uid="{00000000-0005-0000-0000-0000BD090000}"/>
    <cellStyle name="20% - Accent5 4 2 6 2" xfId="3030" xr:uid="{00000000-0005-0000-0000-0000BE090000}"/>
    <cellStyle name="20% - Accent5 4 2 7" xfId="3031" xr:uid="{00000000-0005-0000-0000-0000BF090000}"/>
    <cellStyle name="20% - Accent5 4 3" xfId="3032" xr:uid="{00000000-0005-0000-0000-0000C0090000}"/>
    <cellStyle name="20% - Accent5 4 3 2" xfId="3033" xr:uid="{00000000-0005-0000-0000-0000C1090000}"/>
    <cellStyle name="20% - Accent5 4 3 2 2" xfId="3034" xr:uid="{00000000-0005-0000-0000-0000C2090000}"/>
    <cellStyle name="20% - Accent5 4 3 2 2 2" xfId="3035" xr:uid="{00000000-0005-0000-0000-0000C3090000}"/>
    <cellStyle name="20% - Accent5 4 3 2 2 2 2" xfId="3036" xr:uid="{00000000-0005-0000-0000-0000C4090000}"/>
    <cellStyle name="20% - Accent5 4 3 2 2 3" xfId="3037" xr:uid="{00000000-0005-0000-0000-0000C5090000}"/>
    <cellStyle name="20% - Accent5 4 3 2 3" xfId="3038" xr:uid="{00000000-0005-0000-0000-0000C6090000}"/>
    <cellStyle name="20% - Accent5 4 3 2 3 2" xfId="3039" xr:uid="{00000000-0005-0000-0000-0000C7090000}"/>
    <cellStyle name="20% - Accent5 4 3 2 3 2 2" xfId="3040" xr:uid="{00000000-0005-0000-0000-0000C8090000}"/>
    <cellStyle name="20% - Accent5 4 3 2 3 3" xfId="3041" xr:uid="{00000000-0005-0000-0000-0000C9090000}"/>
    <cellStyle name="20% - Accent5 4 3 2 4" xfId="3042" xr:uid="{00000000-0005-0000-0000-0000CA090000}"/>
    <cellStyle name="20% - Accent5 4 3 2 4 2" xfId="3043" xr:uid="{00000000-0005-0000-0000-0000CB090000}"/>
    <cellStyle name="20% - Accent5 4 3 2 5" xfId="3044" xr:uid="{00000000-0005-0000-0000-0000CC090000}"/>
    <cellStyle name="20% - Accent5 4 3 3" xfId="3045" xr:uid="{00000000-0005-0000-0000-0000CD090000}"/>
    <cellStyle name="20% - Accent5 4 3 3 2" xfId="3046" xr:uid="{00000000-0005-0000-0000-0000CE090000}"/>
    <cellStyle name="20% - Accent5 4 3 3 2 2" xfId="3047" xr:uid="{00000000-0005-0000-0000-0000CF090000}"/>
    <cellStyle name="20% - Accent5 4 3 3 3" xfId="3048" xr:uid="{00000000-0005-0000-0000-0000D0090000}"/>
    <cellStyle name="20% - Accent5 4 3 4" xfId="3049" xr:uid="{00000000-0005-0000-0000-0000D1090000}"/>
    <cellStyle name="20% - Accent5 4 3 4 2" xfId="3050" xr:uid="{00000000-0005-0000-0000-0000D2090000}"/>
    <cellStyle name="20% - Accent5 4 3 4 2 2" xfId="3051" xr:uid="{00000000-0005-0000-0000-0000D3090000}"/>
    <cellStyle name="20% - Accent5 4 3 4 3" xfId="3052" xr:uid="{00000000-0005-0000-0000-0000D4090000}"/>
    <cellStyle name="20% - Accent5 4 3 5" xfId="3053" xr:uid="{00000000-0005-0000-0000-0000D5090000}"/>
    <cellStyle name="20% - Accent5 4 3 5 2" xfId="3054" xr:uid="{00000000-0005-0000-0000-0000D6090000}"/>
    <cellStyle name="20% - Accent5 4 3 6" xfId="3055" xr:uid="{00000000-0005-0000-0000-0000D7090000}"/>
    <cellStyle name="20% - Accent5 4 4" xfId="3056" xr:uid="{00000000-0005-0000-0000-0000D8090000}"/>
    <cellStyle name="20% - Accent5 4 4 2" xfId="3057" xr:uid="{00000000-0005-0000-0000-0000D9090000}"/>
    <cellStyle name="20% - Accent5 4 4 2 2" xfId="3058" xr:uid="{00000000-0005-0000-0000-0000DA090000}"/>
    <cellStyle name="20% - Accent5 4 4 2 2 2" xfId="3059" xr:uid="{00000000-0005-0000-0000-0000DB090000}"/>
    <cellStyle name="20% - Accent5 4 4 2 3" xfId="3060" xr:uid="{00000000-0005-0000-0000-0000DC090000}"/>
    <cellStyle name="20% - Accent5 4 4 3" xfId="3061" xr:uid="{00000000-0005-0000-0000-0000DD090000}"/>
    <cellStyle name="20% - Accent5 4 4 3 2" xfId="3062" xr:uid="{00000000-0005-0000-0000-0000DE090000}"/>
    <cellStyle name="20% - Accent5 4 4 3 2 2" xfId="3063" xr:uid="{00000000-0005-0000-0000-0000DF090000}"/>
    <cellStyle name="20% - Accent5 4 4 3 3" xfId="3064" xr:uid="{00000000-0005-0000-0000-0000E0090000}"/>
    <cellStyle name="20% - Accent5 4 4 4" xfId="3065" xr:uid="{00000000-0005-0000-0000-0000E1090000}"/>
    <cellStyle name="20% - Accent5 4 4 4 2" xfId="3066" xr:uid="{00000000-0005-0000-0000-0000E2090000}"/>
    <cellStyle name="20% - Accent5 4 4 5" xfId="3067" xr:uid="{00000000-0005-0000-0000-0000E3090000}"/>
    <cellStyle name="20% - Accent5 4 5" xfId="3068" xr:uid="{00000000-0005-0000-0000-0000E4090000}"/>
    <cellStyle name="20% - Accent5 4 5 2" xfId="3069" xr:uid="{00000000-0005-0000-0000-0000E5090000}"/>
    <cellStyle name="20% - Accent5 4 5 2 2" xfId="3070" xr:uid="{00000000-0005-0000-0000-0000E6090000}"/>
    <cellStyle name="20% - Accent5 4 5 3" xfId="3071" xr:uid="{00000000-0005-0000-0000-0000E7090000}"/>
    <cellStyle name="20% - Accent5 4 6" xfId="3072" xr:uid="{00000000-0005-0000-0000-0000E8090000}"/>
    <cellStyle name="20% - Accent5 4 6 2" xfId="3073" xr:uid="{00000000-0005-0000-0000-0000E9090000}"/>
    <cellStyle name="20% - Accent5 4 6 2 2" xfId="3074" xr:uid="{00000000-0005-0000-0000-0000EA090000}"/>
    <cellStyle name="20% - Accent5 4 6 3" xfId="3075" xr:uid="{00000000-0005-0000-0000-0000EB090000}"/>
    <cellStyle name="20% - Accent5 4 7" xfId="3076" xr:uid="{00000000-0005-0000-0000-0000EC090000}"/>
    <cellStyle name="20% - Accent5 4 7 2" xfId="3077" xr:uid="{00000000-0005-0000-0000-0000ED090000}"/>
    <cellStyle name="20% - Accent5 4 8" xfId="3078" xr:uid="{00000000-0005-0000-0000-0000EE090000}"/>
    <cellStyle name="20% - Accent5 4 8 2" xfId="3079" xr:uid="{00000000-0005-0000-0000-0000EF090000}"/>
    <cellStyle name="20% - Accent5 4 9" xfId="3080" xr:uid="{00000000-0005-0000-0000-0000F0090000}"/>
    <cellStyle name="20% - Accent5 5" xfId="235" xr:uid="{00000000-0005-0000-0000-0000F1090000}"/>
    <cellStyle name="20% - Accent5 5 2" xfId="3081" xr:uid="{00000000-0005-0000-0000-0000F2090000}"/>
    <cellStyle name="20% - Accent5 6" xfId="236" xr:uid="{00000000-0005-0000-0000-0000F3090000}"/>
    <cellStyle name="20% - Accent6 10" xfId="3082" xr:uid="{00000000-0005-0000-0000-0000F4090000}"/>
    <cellStyle name="20% - Accent6 10 2" xfId="3083" xr:uid="{00000000-0005-0000-0000-0000F5090000}"/>
    <cellStyle name="20% - Accent6 11" xfId="3084" xr:uid="{00000000-0005-0000-0000-0000F6090000}"/>
    <cellStyle name="20% - Accent6 2" xfId="12" xr:uid="{00000000-0005-0000-0000-0000F7090000}"/>
    <cellStyle name="20% - Accent6 2 2" xfId="3085" xr:uid="{00000000-0005-0000-0000-0000F8090000}"/>
    <cellStyle name="20% - Accent6 2 2 2" xfId="3086" xr:uid="{00000000-0005-0000-0000-0000F9090000}"/>
    <cellStyle name="20% - Accent6 2 2 2 2" xfId="3087" xr:uid="{00000000-0005-0000-0000-0000FA090000}"/>
    <cellStyle name="20% - Accent6 2 2 2 2 2" xfId="3088" xr:uid="{00000000-0005-0000-0000-0000FB090000}"/>
    <cellStyle name="20% - Accent6 2 2 2 2 2 2" xfId="3089" xr:uid="{00000000-0005-0000-0000-0000FC090000}"/>
    <cellStyle name="20% - Accent6 2 2 2 2 3" xfId="3090" xr:uid="{00000000-0005-0000-0000-0000FD090000}"/>
    <cellStyle name="20% - Accent6 2 2 2 3" xfId="3091" xr:uid="{00000000-0005-0000-0000-0000FE090000}"/>
    <cellStyle name="20% - Accent6 2 2 2 3 2" xfId="3092" xr:uid="{00000000-0005-0000-0000-0000FF090000}"/>
    <cellStyle name="20% - Accent6 2 2 2 3 2 2" xfId="3093" xr:uid="{00000000-0005-0000-0000-0000000A0000}"/>
    <cellStyle name="20% - Accent6 2 2 2 3 3" xfId="3094" xr:uid="{00000000-0005-0000-0000-0000010A0000}"/>
    <cellStyle name="20% - Accent6 2 2 2 4" xfId="3095" xr:uid="{00000000-0005-0000-0000-0000020A0000}"/>
    <cellStyle name="20% - Accent6 2 2 2 4 2" xfId="3096" xr:uid="{00000000-0005-0000-0000-0000030A0000}"/>
    <cellStyle name="20% - Accent6 2 2 2 5" xfId="3097" xr:uid="{00000000-0005-0000-0000-0000040A0000}"/>
    <cellStyle name="20% - Accent6 2 2 3" xfId="3098" xr:uid="{00000000-0005-0000-0000-0000050A0000}"/>
    <cellStyle name="20% - Accent6 2 2 3 2" xfId="3099" xr:uid="{00000000-0005-0000-0000-0000060A0000}"/>
    <cellStyle name="20% - Accent6 2 2 3 2 2" xfId="3100" xr:uid="{00000000-0005-0000-0000-0000070A0000}"/>
    <cellStyle name="20% - Accent6 2 2 3 3" xfId="3101" xr:uid="{00000000-0005-0000-0000-0000080A0000}"/>
    <cellStyle name="20% - Accent6 2 2 4" xfId="3102" xr:uid="{00000000-0005-0000-0000-0000090A0000}"/>
    <cellStyle name="20% - Accent6 2 2 4 2" xfId="3103" xr:uid="{00000000-0005-0000-0000-00000A0A0000}"/>
    <cellStyle name="20% - Accent6 2 2 4 2 2" xfId="3104" xr:uid="{00000000-0005-0000-0000-00000B0A0000}"/>
    <cellStyle name="20% - Accent6 2 2 4 3" xfId="3105" xr:uid="{00000000-0005-0000-0000-00000C0A0000}"/>
    <cellStyle name="20% - Accent6 2 2 5" xfId="3106" xr:uid="{00000000-0005-0000-0000-00000D0A0000}"/>
    <cellStyle name="20% - Accent6 2 2 5 2" xfId="3107" xr:uid="{00000000-0005-0000-0000-00000E0A0000}"/>
    <cellStyle name="20% - Accent6 2 2 6" xfId="3108" xr:uid="{00000000-0005-0000-0000-00000F0A0000}"/>
    <cellStyle name="20% - Accent6 2 2 6 2" xfId="3109" xr:uid="{00000000-0005-0000-0000-0000100A0000}"/>
    <cellStyle name="20% - Accent6 2 2 7" xfId="3110" xr:uid="{00000000-0005-0000-0000-0000110A0000}"/>
    <cellStyle name="20% - Accent6 2 3" xfId="3111" xr:uid="{00000000-0005-0000-0000-0000120A0000}"/>
    <cellStyle name="20% - Accent6 2 3 2" xfId="3112" xr:uid="{00000000-0005-0000-0000-0000130A0000}"/>
    <cellStyle name="20% - Accent6 2 3 2 2" xfId="3113" xr:uid="{00000000-0005-0000-0000-0000140A0000}"/>
    <cellStyle name="20% - Accent6 2 3 2 2 2" xfId="3114" xr:uid="{00000000-0005-0000-0000-0000150A0000}"/>
    <cellStyle name="20% - Accent6 2 3 2 3" xfId="3115" xr:uid="{00000000-0005-0000-0000-0000160A0000}"/>
    <cellStyle name="20% - Accent6 2 3 3" xfId="3116" xr:uid="{00000000-0005-0000-0000-0000170A0000}"/>
    <cellStyle name="20% - Accent6 2 3 3 2" xfId="3117" xr:uid="{00000000-0005-0000-0000-0000180A0000}"/>
    <cellStyle name="20% - Accent6 2 3 3 2 2" xfId="3118" xr:uid="{00000000-0005-0000-0000-0000190A0000}"/>
    <cellStyle name="20% - Accent6 2 3 3 3" xfId="3119" xr:uid="{00000000-0005-0000-0000-00001A0A0000}"/>
    <cellStyle name="20% - Accent6 2 3 4" xfId="3120" xr:uid="{00000000-0005-0000-0000-00001B0A0000}"/>
    <cellStyle name="20% - Accent6 2 3 4 2" xfId="3121" xr:uid="{00000000-0005-0000-0000-00001C0A0000}"/>
    <cellStyle name="20% - Accent6 2 3 5" xfId="3122" xr:uid="{00000000-0005-0000-0000-00001D0A0000}"/>
    <cellStyle name="20% - Accent6 2 4" xfId="3123" xr:uid="{00000000-0005-0000-0000-00001E0A0000}"/>
    <cellStyle name="20% - Accent6 2 4 2" xfId="3124" xr:uid="{00000000-0005-0000-0000-00001F0A0000}"/>
    <cellStyle name="20% - Accent6 2 4 2 2" xfId="3125" xr:uid="{00000000-0005-0000-0000-0000200A0000}"/>
    <cellStyle name="20% - Accent6 2 4 3" xfId="3126" xr:uid="{00000000-0005-0000-0000-0000210A0000}"/>
    <cellStyle name="20% - Accent6 2 5" xfId="3127" xr:uid="{00000000-0005-0000-0000-0000220A0000}"/>
    <cellStyle name="20% - Accent6 2 5 2" xfId="3128" xr:uid="{00000000-0005-0000-0000-0000230A0000}"/>
    <cellStyle name="20% - Accent6 2 5 2 2" xfId="3129" xr:uid="{00000000-0005-0000-0000-0000240A0000}"/>
    <cellStyle name="20% - Accent6 2 5 3" xfId="3130" xr:uid="{00000000-0005-0000-0000-0000250A0000}"/>
    <cellStyle name="20% - Accent6 2 6" xfId="3131" xr:uid="{00000000-0005-0000-0000-0000260A0000}"/>
    <cellStyle name="20% - Accent6 2 6 2" xfId="3132" xr:uid="{00000000-0005-0000-0000-0000270A0000}"/>
    <cellStyle name="20% - Accent6 2 7" xfId="3133" xr:uid="{00000000-0005-0000-0000-0000280A0000}"/>
    <cellStyle name="20% - Accent6 2 7 2" xfId="3134" xr:uid="{00000000-0005-0000-0000-0000290A0000}"/>
    <cellStyle name="20% - Accent6 2 8" xfId="3135" xr:uid="{00000000-0005-0000-0000-00002A0A0000}"/>
    <cellStyle name="20% - Accent6 2_Deferred Income Taxes" xfId="3136" xr:uid="{00000000-0005-0000-0000-00002B0A0000}"/>
    <cellStyle name="20% - Accent6 3" xfId="237" xr:uid="{00000000-0005-0000-0000-00002C0A0000}"/>
    <cellStyle name="20% - Accent6 3 2" xfId="3137" xr:uid="{00000000-0005-0000-0000-00002D0A0000}"/>
    <cellStyle name="20% - Accent6 3 2 2" xfId="3138" xr:uid="{00000000-0005-0000-0000-00002E0A0000}"/>
    <cellStyle name="20% - Accent6 3 2 2 2" xfId="3139" xr:uid="{00000000-0005-0000-0000-00002F0A0000}"/>
    <cellStyle name="20% - Accent6 3 2 2 2 2" xfId="3140" xr:uid="{00000000-0005-0000-0000-0000300A0000}"/>
    <cellStyle name="20% - Accent6 3 2 2 3" xfId="3141" xr:uid="{00000000-0005-0000-0000-0000310A0000}"/>
    <cellStyle name="20% - Accent6 3 2 3" xfId="3142" xr:uid="{00000000-0005-0000-0000-0000320A0000}"/>
    <cellStyle name="20% - Accent6 3 2 3 2" xfId="3143" xr:uid="{00000000-0005-0000-0000-0000330A0000}"/>
    <cellStyle name="20% - Accent6 3 2 3 2 2" xfId="3144" xr:uid="{00000000-0005-0000-0000-0000340A0000}"/>
    <cellStyle name="20% - Accent6 3 2 3 3" xfId="3145" xr:uid="{00000000-0005-0000-0000-0000350A0000}"/>
    <cellStyle name="20% - Accent6 3 2 4" xfId="3146" xr:uid="{00000000-0005-0000-0000-0000360A0000}"/>
    <cellStyle name="20% - Accent6 3 2 4 2" xfId="3147" xr:uid="{00000000-0005-0000-0000-0000370A0000}"/>
    <cellStyle name="20% - Accent6 3 2 5" xfId="3148" xr:uid="{00000000-0005-0000-0000-0000380A0000}"/>
    <cellStyle name="20% - Accent6 3 3" xfId="3149" xr:uid="{00000000-0005-0000-0000-0000390A0000}"/>
    <cellStyle name="20% - Accent6 3 3 2" xfId="3150" xr:uid="{00000000-0005-0000-0000-00003A0A0000}"/>
    <cellStyle name="20% - Accent6 3 3 2 2" xfId="3151" xr:uid="{00000000-0005-0000-0000-00003B0A0000}"/>
    <cellStyle name="20% - Accent6 3 3 3" xfId="3152" xr:uid="{00000000-0005-0000-0000-00003C0A0000}"/>
    <cellStyle name="20% - Accent6 3 4" xfId="3153" xr:uid="{00000000-0005-0000-0000-00003D0A0000}"/>
    <cellStyle name="20% - Accent6 3 4 2" xfId="3154" xr:uid="{00000000-0005-0000-0000-00003E0A0000}"/>
    <cellStyle name="20% - Accent6 3 4 2 2" xfId="3155" xr:uid="{00000000-0005-0000-0000-00003F0A0000}"/>
    <cellStyle name="20% - Accent6 3 4 3" xfId="3156" xr:uid="{00000000-0005-0000-0000-0000400A0000}"/>
    <cellStyle name="20% - Accent6 3 5" xfId="3157" xr:uid="{00000000-0005-0000-0000-0000410A0000}"/>
    <cellStyle name="20% - Accent6 3 5 2" xfId="3158" xr:uid="{00000000-0005-0000-0000-0000420A0000}"/>
    <cellStyle name="20% - Accent6 3 6" xfId="3159" xr:uid="{00000000-0005-0000-0000-0000430A0000}"/>
    <cellStyle name="20% - Accent6 4" xfId="238" xr:uid="{00000000-0005-0000-0000-0000440A0000}"/>
    <cellStyle name="20% - Accent6 4 2" xfId="3160" xr:uid="{00000000-0005-0000-0000-0000450A0000}"/>
    <cellStyle name="20% - Accent6 4 2 2" xfId="3161" xr:uid="{00000000-0005-0000-0000-0000460A0000}"/>
    <cellStyle name="20% - Accent6 4 2 2 2" xfId="3162" xr:uid="{00000000-0005-0000-0000-0000470A0000}"/>
    <cellStyle name="20% - Accent6 4 2 3" xfId="3163" xr:uid="{00000000-0005-0000-0000-0000480A0000}"/>
    <cellStyle name="20% - Accent6 4 3" xfId="3164" xr:uid="{00000000-0005-0000-0000-0000490A0000}"/>
    <cellStyle name="20% - Accent6 4 3 2" xfId="3165" xr:uid="{00000000-0005-0000-0000-00004A0A0000}"/>
    <cellStyle name="20% - Accent6 4 3 2 2" xfId="3166" xr:uid="{00000000-0005-0000-0000-00004B0A0000}"/>
    <cellStyle name="20% - Accent6 4 3 3" xfId="3167" xr:uid="{00000000-0005-0000-0000-00004C0A0000}"/>
    <cellStyle name="20% - Accent6 4 4" xfId="3168" xr:uid="{00000000-0005-0000-0000-00004D0A0000}"/>
    <cellStyle name="20% - Accent6 4 4 2" xfId="3169" xr:uid="{00000000-0005-0000-0000-00004E0A0000}"/>
    <cellStyle name="20% - Accent6 4 5" xfId="3170" xr:uid="{00000000-0005-0000-0000-00004F0A0000}"/>
    <cellStyle name="20% - Accent6 5" xfId="239" xr:uid="{00000000-0005-0000-0000-0000500A0000}"/>
    <cellStyle name="20% - Accent6 5 10" xfId="3171" xr:uid="{00000000-0005-0000-0000-0000510A0000}"/>
    <cellStyle name="20% - Accent6 5 2" xfId="3172" xr:uid="{00000000-0005-0000-0000-0000520A0000}"/>
    <cellStyle name="20% - Accent6 5 2 2" xfId="3173" xr:uid="{00000000-0005-0000-0000-0000530A0000}"/>
    <cellStyle name="20% - Accent6 5 2 2 2" xfId="3174" xr:uid="{00000000-0005-0000-0000-0000540A0000}"/>
    <cellStyle name="20% - Accent6 5 2 2 2 2" xfId="3175" xr:uid="{00000000-0005-0000-0000-0000550A0000}"/>
    <cellStyle name="20% - Accent6 5 2 2 2 2 2" xfId="3176" xr:uid="{00000000-0005-0000-0000-0000560A0000}"/>
    <cellStyle name="20% - Accent6 5 2 2 2 2 2 2" xfId="3177" xr:uid="{00000000-0005-0000-0000-0000570A0000}"/>
    <cellStyle name="20% - Accent6 5 2 2 2 2 2 2 2" xfId="3178" xr:uid="{00000000-0005-0000-0000-0000580A0000}"/>
    <cellStyle name="20% - Accent6 5 2 2 2 2 2 3" xfId="3179" xr:uid="{00000000-0005-0000-0000-0000590A0000}"/>
    <cellStyle name="20% - Accent6 5 2 2 2 2 3" xfId="3180" xr:uid="{00000000-0005-0000-0000-00005A0A0000}"/>
    <cellStyle name="20% - Accent6 5 2 2 2 2 3 2" xfId="3181" xr:uid="{00000000-0005-0000-0000-00005B0A0000}"/>
    <cellStyle name="20% - Accent6 5 2 2 2 2 3 2 2" xfId="3182" xr:uid="{00000000-0005-0000-0000-00005C0A0000}"/>
    <cellStyle name="20% - Accent6 5 2 2 2 2 3 3" xfId="3183" xr:uid="{00000000-0005-0000-0000-00005D0A0000}"/>
    <cellStyle name="20% - Accent6 5 2 2 2 2 4" xfId="3184" xr:uid="{00000000-0005-0000-0000-00005E0A0000}"/>
    <cellStyle name="20% - Accent6 5 2 2 2 2 4 2" xfId="3185" xr:uid="{00000000-0005-0000-0000-00005F0A0000}"/>
    <cellStyle name="20% - Accent6 5 2 2 2 2 5" xfId="3186" xr:uid="{00000000-0005-0000-0000-0000600A0000}"/>
    <cellStyle name="20% - Accent6 5 2 2 2 3" xfId="3187" xr:uid="{00000000-0005-0000-0000-0000610A0000}"/>
    <cellStyle name="20% - Accent6 5 2 2 2 3 2" xfId="3188" xr:uid="{00000000-0005-0000-0000-0000620A0000}"/>
    <cellStyle name="20% - Accent6 5 2 2 2 3 2 2" xfId="3189" xr:uid="{00000000-0005-0000-0000-0000630A0000}"/>
    <cellStyle name="20% - Accent6 5 2 2 2 3 3" xfId="3190" xr:uid="{00000000-0005-0000-0000-0000640A0000}"/>
    <cellStyle name="20% - Accent6 5 2 2 2 4" xfId="3191" xr:uid="{00000000-0005-0000-0000-0000650A0000}"/>
    <cellStyle name="20% - Accent6 5 2 2 2 4 2" xfId="3192" xr:uid="{00000000-0005-0000-0000-0000660A0000}"/>
    <cellStyle name="20% - Accent6 5 2 2 2 4 2 2" xfId="3193" xr:uid="{00000000-0005-0000-0000-0000670A0000}"/>
    <cellStyle name="20% - Accent6 5 2 2 2 4 3" xfId="3194" xr:uid="{00000000-0005-0000-0000-0000680A0000}"/>
    <cellStyle name="20% - Accent6 5 2 2 2 5" xfId="3195" xr:uid="{00000000-0005-0000-0000-0000690A0000}"/>
    <cellStyle name="20% - Accent6 5 2 2 2 5 2" xfId="3196" xr:uid="{00000000-0005-0000-0000-00006A0A0000}"/>
    <cellStyle name="20% - Accent6 5 2 2 2 6" xfId="3197" xr:uid="{00000000-0005-0000-0000-00006B0A0000}"/>
    <cellStyle name="20% - Accent6 5 2 2 2 6 2" xfId="3198" xr:uid="{00000000-0005-0000-0000-00006C0A0000}"/>
    <cellStyle name="20% - Accent6 5 2 2 2 7" xfId="3199" xr:uid="{00000000-0005-0000-0000-00006D0A0000}"/>
    <cellStyle name="20% - Accent6 5 2 2 3" xfId="3200" xr:uid="{00000000-0005-0000-0000-00006E0A0000}"/>
    <cellStyle name="20% - Accent6 5 2 2 3 2" xfId="3201" xr:uid="{00000000-0005-0000-0000-00006F0A0000}"/>
    <cellStyle name="20% - Accent6 5 2 2 3 2 2" xfId="3202" xr:uid="{00000000-0005-0000-0000-0000700A0000}"/>
    <cellStyle name="20% - Accent6 5 2 2 3 2 2 2" xfId="3203" xr:uid="{00000000-0005-0000-0000-0000710A0000}"/>
    <cellStyle name="20% - Accent6 5 2 2 3 2 3" xfId="3204" xr:uid="{00000000-0005-0000-0000-0000720A0000}"/>
    <cellStyle name="20% - Accent6 5 2 2 3 3" xfId="3205" xr:uid="{00000000-0005-0000-0000-0000730A0000}"/>
    <cellStyle name="20% - Accent6 5 2 2 3 3 2" xfId="3206" xr:uid="{00000000-0005-0000-0000-0000740A0000}"/>
    <cellStyle name="20% - Accent6 5 2 2 3 3 2 2" xfId="3207" xr:uid="{00000000-0005-0000-0000-0000750A0000}"/>
    <cellStyle name="20% - Accent6 5 2 2 3 3 3" xfId="3208" xr:uid="{00000000-0005-0000-0000-0000760A0000}"/>
    <cellStyle name="20% - Accent6 5 2 2 3 4" xfId="3209" xr:uid="{00000000-0005-0000-0000-0000770A0000}"/>
    <cellStyle name="20% - Accent6 5 2 2 3 4 2" xfId="3210" xr:uid="{00000000-0005-0000-0000-0000780A0000}"/>
    <cellStyle name="20% - Accent6 5 2 2 3 5" xfId="3211" xr:uid="{00000000-0005-0000-0000-0000790A0000}"/>
    <cellStyle name="20% - Accent6 5 2 2 4" xfId="3212" xr:uid="{00000000-0005-0000-0000-00007A0A0000}"/>
    <cellStyle name="20% - Accent6 5 2 2 4 2" xfId="3213" xr:uid="{00000000-0005-0000-0000-00007B0A0000}"/>
    <cellStyle name="20% - Accent6 5 2 2 4 2 2" xfId="3214" xr:uid="{00000000-0005-0000-0000-00007C0A0000}"/>
    <cellStyle name="20% - Accent6 5 2 2 4 3" xfId="3215" xr:uid="{00000000-0005-0000-0000-00007D0A0000}"/>
    <cellStyle name="20% - Accent6 5 2 2 5" xfId="3216" xr:uid="{00000000-0005-0000-0000-00007E0A0000}"/>
    <cellStyle name="20% - Accent6 5 2 2 5 2" xfId="3217" xr:uid="{00000000-0005-0000-0000-00007F0A0000}"/>
    <cellStyle name="20% - Accent6 5 2 2 5 2 2" xfId="3218" xr:uid="{00000000-0005-0000-0000-0000800A0000}"/>
    <cellStyle name="20% - Accent6 5 2 2 5 3" xfId="3219" xr:uid="{00000000-0005-0000-0000-0000810A0000}"/>
    <cellStyle name="20% - Accent6 5 2 2 6" xfId="3220" xr:uid="{00000000-0005-0000-0000-0000820A0000}"/>
    <cellStyle name="20% - Accent6 5 2 2 6 2" xfId="3221" xr:uid="{00000000-0005-0000-0000-0000830A0000}"/>
    <cellStyle name="20% - Accent6 5 2 2 7" xfId="3222" xr:uid="{00000000-0005-0000-0000-0000840A0000}"/>
    <cellStyle name="20% - Accent6 5 2 2 7 2" xfId="3223" xr:uid="{00000000-0005-0000-0000-0000850A0000}"/>
    <cellStyle name="20% - Accent6 5 2 2 8" xfId="3224" xr:uid="{00000000-0005-0000-0000-0000860A0000}"/>
    <cellStyle name="20% - Accent6 5 2 3" xfId="3225" xr:uid="{00000000-0005-0000-0000-0000870A0000}"/>
    <cellStyle name="20% - Accent6 5 2 3 2" xfId="3226" xr:uid="{00000000-0005-0000-0000-0000880A0000}"/>
    <cellStyle name="20% - Accent6 5 2 3 2 2" xfId="3227" xr:uid="{00000000-0005-0000-0000-0000890A0000}"/>
    <cellStyle name="20% - Accent6 5 2 3 2 2 2" xfId="3228" xr:uid="{00000000-0005-0000-0000-00008A0A0000}"/>
    <cellStyle name="20% - Accent6 5 2 3 2 2 2 2" xfId="3229" xr:uid="{00000000-0005-0000-0000-00008B0A0000}"/>
    <cellStyle name="20% - Accent6 5 2 3 2 2 3" xfId="3230" xr:uid="{00000000-0005-0000-0000-00008C0A0000}"/>
    <cellStyle name="20% - Accent6 5 2 3 2 3" xfId="3231" xr:uid="{00000000-0005-0000-0000-00008D0A0000}"/>
    <cellStyle name="20% - Accent6 5 2 3 2 3 2" xfId="3232" xr:uid="{00000000-0005-0000-0000-00008E0A0000}"/>
    <cellStyle name="20% - Accent6 5 2 3 2 3 2 2" xfId="3233" xr:uid="{00000000-0005-0000-0000-00008F0A0000}"/>
    <cellStyle name="20% - Accent6 5 2 3 2 3 3" xfId="3234" xr:uid="{00000000-0005-0000-0000-0000900A0000}"/>
    <cellStyle name="20% - Accent6 5 2 3 2 4" xfId="3235" xr:uid="{00000000-0005-0000-0000-0000910A0000}"/>
    <cellStyle name="20% - Accent6 5 2 3 2 4 2" xfId="3236" xr:uid="{00000000-0005-0000-0000-0000920A0000}"/>
    <cellStyle name="20% - Accent6 5 2 3 2 5" xfId="3237" xr:uid="{00000000-0005-0000-0000-0000930A0000}"/>
    <cellStyle name="20% - Accent6 5 2 3 2 5 2" xfId="3238" xr:uid="{00000000-0005-0000-0000-0000940A0000}"/>
    <cellStyle name="20% - Accent6 5 2 3 2 6" xfId="3239" xr:uid="{00000000-0005-0000-0000-0000950A0000}"/>
    <cellStyle name="20% - Accent6 5 2 3 3" xfId="3240" xr:uid="{00000000-0005-0000-0000-0000960A0000}"/>
    <cellStyle name="20% - Accent6 5 2 3 3 2" xfId="3241" xr:uid="{00000000-0005-0000-0000-0000970A0000}"/>
    <cellStyle name="20% - Accent6 5 2 3 3 2 2" xfId="3242" xr:uid="{00000000-0005-0000-0000-0000980A0000}"/>
    <cellStyle name="20% - Accent6 5 2 3 3 3" xfId="3243" xr:uid="{00000000-0005-0000-0000-0000990A0000}"/>
    <cellStyle name="20% - Accent6 5 2 3 4" xfId="3244" xr:uid="{00000000-0005-0000-0000-00009A0A0000}"/>
    <cellStyle name="20% - Accent6 5 2 3 4 2" xfId="3245" xr:uid="{00000000-0005-0000-0000-00009B0A0000}"/>
    <cellStyle name="20% - Accent6 5 2 3 4 2 2" xfId="3246" xr:uid="{00000000-0005-0000-0000-00009C0A0000}"/>
    <cellStyle name="20% - Accent6 5 2 3 4 3" xfId="3247" xr:uid="{00000000-0005-0000-0000-00009D0A0000}"/>
    <cellStyle name="20% - Accent6 5 2 3 5" xfId="3248" xr:uid="{00000000-0005-0000-0000-00009E0A0000}"/>
    <cellStyle name="20% - Accent6 5 2 3 5 2" xfId="3249" xr:uid="{00000000-0005-0000-0000-00009F0A0000}"/>
    <cellStyle name="20% - Accent6 5 2 3 6" xfId="3250" xr:uid="{00000000-0005-0000-0000-0000A00A0000}"/>
    <cellStyle name="20% - Accent6 5 2 3 6 2" xfId="3251" xr:uid="{00000000-0005-0000-0000-0000A10A0000}"/>
    <cellStyle name="20% - Accent6 5 2 3 7" xfId="3252" xr:uid="{00000000-0005-0000-0000-0000A20A0000}"/>
    <cellStyle name="20% - Accent6 5 2 4" xfId="3253" xr:uid="{00000000-0005-0000-0000-0000A30A0000}"/>
    <cellStyle name="20% - Accent6 5 2 4 2" xfId="3254" xr:uid="{00000000-0005-0000-0000-0000A40A0000}"/>
    <cellStyle name="20% - Accent6 5 2 4 2 2" xfId="3255" xr:uid="{00000000-0005-0000-0000-0000A50A0000}"/>
    <cellStyle name="20% - Accent6 5 2 4 2 2 2" xfId="3256" xr:uid="{00000000-0005-0000-0000-0000A60A0000}"/>
    <cellStyle name="20% - Accent6 5 2 4 2 3" xfId="3257" xr:uid="{00000000-0005-0000-0000-0000A70A0000}"/>
    <cellStyle name="20% - Accent6 5 2 4 2 3 2" xfId="3258" xr:uid="{00000000-0005-0000-0000-0000A80A0000}"/>
    <cellStyle name="20% - Accent6 5 2 4 2 4" xfId="3259" xr:uid="{00000000-0005-0000-0000-0000A90A0000}"/>
    <cellStyle name="20% - Accent6 5 2 4 3" xfId="3260" xr:uid="{00000000-0005-0000-0000-0000AA0A0000}"/>
    <cellStyle name="20% - Accent6 5 2 4 3 2" xfId="3261" xr:uid="{00000000-0005-0000-0000-0000AB0A0000}"/>
    <cellStyle name="20% - Accent6 5 2 4 3 2 2" xfId="3262" xr:uid="{00000000-0005-0000-0000-0000AC0A0000}"/>
    <cellStyle name="20% - Accent6 5 2 4 3 3" xfId="3263" xr:uid="{00000000-0005-0000-0000-0000AD0A0000}"/>
    <cellStyle name="20% - Accent6 5 2 4 4" xfId="3264" xr:uid="{00000000-0005-0000-0000-0000AE0A0000}"/>
    <cellStyle name="20% - Accent6 5 2 4 4 2" xfId="3265" xr:uid="{00000000-0005-0000-0000-0000AF0A0000}"/>
    <cellStyle name="20% - Accent6 5 2 4 5" xfId="3266" xr:uid="{00000000-0005-0000-0000-0000B00A0000}"/>
    <cellStyle name="20% - Accent6 5 2 4 5 2" xfId="3267" xr:uid="{00000000-0005-0000-0000-0000B10A0000}"/>
    <cellStyle name="20% - Accent6 5 2 4 6" xfId="3268" xr:uid="{00000000-0005-0000-0000-0000B20A0000}"/>
    <cellStyle name="20% - Accent6 5 2 5" xfId="3269" xr:uid="{00000000-0005-0000-0000-0000B30A0000}"/>
    <cellStyle name="20% - Accent6 5 2 5 2" xfId="3270" xr:uid="{00000000-0005-0000-0000-0000B40A0000}"/>
    <cellStyle name="20% - Accent6 5 2 5 2 2" xfId="3271" xr:uid="{00000000-0005-0000-0000-0000B50A0000}"/>
    <cellStyle name="20% - Accent6 5 2 5 3" xfId="3272" xr:uid="{00000000-0005-0000-0000-0000B60A0000}"/>
    <cellStyle name="20% - Accent6 5 2 5 3 2" xfId="3273" xr:uid="{00000000-0005-0000-0000-0000B70A0000}"/>
    <cellStyle name="20% - Accent6 5 2 5 4" xfId="3274" xr:uid="{00000000-0005-0000-0000-0000B80A0000}"/>
    <cellStyle name="20% - Accent6 5 2 6" xfId="3275" xr:uid="{00000000-0005-0000-0000-0000B90A0000}"/>
    <cellStyle name="20% - Accent6 5 2 6 2" xfId="3276" xr:uid="{00000000-0005-0000-0000-0000BA0A0000}"/>
    <cellStyle name="20% - Accent6 5 2 6 2 2" xfId="3277" xr:uid="{00000000-0005-0000-0000-0000BB0A0000}"/>
    <cellStyle name="20% - Accent6 5 2 6 3" xfId="3278" xr:uid="{00000000-0005-0000-0000-0000BC0A0000}"/>
    <cellStyle name="20% - Accent6 5 2 7" xfId="3279" xr:uid="{00000000-0005-0000-0000-0000BD0A0000}"/>
    <cellStyle name="20% - Accent6 5 2 7 2" xfId="3280" xr:uid="{00000000-0005-0000-0000-0000BE0A0000}"/>
    <cellStyle name="20% - Accent6 5 2 8" xfId="3281" xr:uid="{00000000-0005-0000-0000-0000BF0A0000}"/>
    <cellStyle name="20% - Accent6 5 2 8 2" xfId="3282" xr:uid="{00000000-0005-0000-0000-0000C00A0000}"/>
    <cellStyle name="20% - Accent6 5 2 9" xfId="3283" xr:uid="{00000000-0005-0000-0000-0000C10A0000}"/>
    <cellStyle name="20% - Accent6 5 3" xfId="3284" xr:uid="{00000000-0005-0000-0000-0000C20A0000}"/>
    <cellStyle name="20% - Accent6 5 3 2" xfId="3285" xr:uid="{00000000-0005-0000-0000-0000C30A0000}"/>
    <cellStyle name="20% - Accent6 5 3 2 2" xfId="3286" xr:uid="{00000000-0005-0000-0000-0000C40A0000}"/>
    <cellStyle name="20% - Accent6 5 3 2 2 2" xfId="3287" xr:uid="{00000000-0005-0000-0000-0000C50A0000}"/>
    <cellStyle name="20% - Accent6 5 3 2 2 2 2" xfId="3288" xr:uid="{00000000-0005-0000-0000-0000C60A0000}"/>
    <cellStyle name="20% - Accent6 5 3 2 2 2 2 2" xfId="3289" xr:uid="{00000000-0005-0000-0000-0000C70A0000}"/>
    <cellStyle name="20% - Accent6 5 3 2 2 2 3" xfId="3290" xr:uid="{00000000-0005-0000-0000-0000C80A0000}"/>
    <cellStyle name="20% - Accent6 5 3 2 2 3" xfId="3291" xr:uid="{00000000-0005-0000-0000-0000C90A0000}"/>
    <cellStyle name="20% - Accent6 5 3 2 2 3 2" xfId="3292" xr:uid="{00000000-0005-0000-0000-0000CA0A0000}"/>
    <cellStyle name="20% - Accent6 5 3 2 2 3 2 2" xfId="3293" xr:uid="{00000000-0005-0000-0000-0000CB0A0000}"/>
    <cellStyle name="20% - Accent6 5 3 2 2 3 3" xfId="3294" xr:uid="{00000000-0005-0000-0000-0000CC0A0000}"/>
    <cellStyle name="20% - Accent6 5 3 2 2 4" xfId="3295" xr:uid="{00000000-0005-0000-0000-0000CD0A0000}"/>
    <cellStyle name="20% - Accent6 5 3 2 2 4 2" xfId="3296" xr:uid="{00000000-0005-0000-0000-0000CE0A0000}"/>
    <cellStyle name="20% - Accent6 5 3 2 2 5" xfId="3297" xr:uid="{00000000-0005-0000-0000-0000CF0A0000}"/>
    <cellStyle name="20% - Accent6 5 3 2 3" xfId="3298" xr:uid="{00000000-0005-0000-0000-0000D00A0000}"/>
    <cellStyle name="20% - Accent6 5 3 2 3 2" xfId="3299" xr:uid="{00000000-0005-0000-0000-0000D10A0000}"/>
    <cellStyle name="20% - Accent6 5 3 2 3 2 2" xfId="3300" xr:uid="{00000000-0005-0000-0000-0000D20A0000}"/>
    <cellStyle name="20% - Accent6 5 3 2 3 3" xfId="3301" xr:uid="{00000000-0005-0000-0000-0000D30A0000}"/>
    <cellStyle name="20% - Accent6 5 3 2 4" xfId="3302" xr:uid="{00000000-0005-0000-0000-0000D40A0000}"/>
    <cellStyle name="20% - Accent6 5 3 2 4 2" xfId="3303" xr:uid="{00000000-0005-0000-0000-0000D50A0000}"/>
    <cellStyle name="20% - Accent6 5 3 2 4 2 2" xfId="3304" xr:uid="{00000000-0005-0000-0000-0000D60A0000}"/>
    <cellStyle name="20% - Accent6 5 3 2 4 3" xfId="3305" xr:uid="{00000000-0005-0000-0000-0000D70A0000}"/>
    <cellStyle name="20% - Accent6 5 3 2 5" xfId="3306" xr:uid="{00000000-0005-0000-0000-0000D80A0000}"/>
    <cellStyle name="20% - Accent6 5 3 2 5 2" xfId="3307" xr:uid="{00000000-0005-0000-0000-0000D90A0000}"/>
    <cellStyle name="20% - Accent6 5 3 2 6" xfId="3308" xr:uid="{00000000-0005-0000-0000-0000DA0A0000}"/>
    <cellStyle name="20% - Accent6 5 3 2 6 2" xfId="3309" xr:uid="{00000000-0005-0000-0000-0000DB0A0000}"/>
    <cellStyle name="20% - Accent6 5 3 2 7" xfId="3310" xr:uid="{00000000-0005-0000-0000-0000DC0A0000}"/>
    <cellStyle name="20% - Accent6 5 3 3" xfId="3311" xr:uid="{00000000-0005-0000-0000-0000DD0A0000}"/>
    <cellStyle name="20% - Accent6 5 3 3 2" xfId="3312" xr:uid="{00000000-0005-0000-0000-0000DE0A0000}"/>
    <cellStyle name="20% - Accent6 5 3 3 2 2" xfId="3313" xr:uid="{00000000-0005-0000-0000-0000DF0A0000}"/>
    <cellStyle name="20% - Accent6 5 3 3 2 2 2" xfId="3314" xr:uid="{00000000-0005-0000-0000-0000E00A0000}"/>
    <cellStyle name="20% - Accent6 5 3 3 2 3" xfId="3315" xr:uid="{00000000-0005-0000-0000-0000E10A0000}"/>
    <cellStyle name="20% - Accent6 5 3 3 3" xfId="3316" xr:uid="{00000000-0005-0000-0000-0000E20A0000}"/>
    <cellStyle name="20% - Accent6 5 3 3 3 2" xfId="3317" xr:uid="{00000000-0005-0000-0000-0000E30A0000}"/>
    <cellStyle name="20% - Accent6 5 3 3 3 2 2" xfId="3318" xr:uid="{00000000-0005-0000-0000-0000E40A0000}"/>
    <cellStyle name="20% - Accent6 5 3 3 3 3" xfId="3319" xr:uid="{00000000-0005-0000-0000-0000E50A0000}"/>
    <cellStyle name="20% - Accent6 5 3 3 4" xfId="3320" xr:uid="{00000000-0005-0000-0000-0000E60A0000}"/>
    <cellStyle name="20% - Accent6 5 3 3 4 2" xfId="3321" xr:uid="{00000000-0005-0000-0000-0000E70A0000}"/>
    <cellStyle name="20% - Accent6 5 3 3 5" xfId="3322" xr:uid="{00000000-0005-0000-0000-0000E80A0000}"/>
    <cellStyle name="20% - Accent6 5 3 4" xfId="3323" xr:uid="{00000000-0005-0000-0000-0000E90A0000}"/>
    <cellStyle name="20% - Accent6 5 3 4 2" xfId="3324" xr:uid="{00000000-0005-0000-0000-0000EA0A0000}"/>
    <cellStyle name="20% - Accent6 5 3 4 2 2" xfId="3325" xr:uid="{00000000-0005-0000-0000-0000EB0A0000}"/>
    <cellStyle name="20% - Accent6 5 3 4 3" xfId="3326" xr:uid="{00000000-0005-0000-0000-0000EC0A0000}"/>
    <cellStyle name="20% - Accent6 5 3 5" xfId="3327" xr:uid="{00000000-0005-0000-0000-0000ED0A0000}"/>
    <cellStyle name="20% - Accent6 5 3 5 2" xfId="3328" xr:uid="{00000000-0005-0000-0000-0000EE0A0000}"/>
    <cellStyle name="20% - Accent6 5 3 5 2 2" xfId="3329" xr:uid="{00000000-0005-0000-0000-0000EF0A0000}"/>
    <cellStyle name="20% - Accent6 5 3 5 3" xfId="3330" xr:uid="{00000000-0005-0000-0000-0000F00A0000}"/>
    <cellStyle name="20% - Accent6 5 3 6" xfId="3331" xr:uid="{00000000-0005-0000-0000-0000F10A0000}"/>
    <cellStyle name="20% - Accent6 5 3 6 2" xfId="3332" xr:uid="{00000000-0005-0000-0000-0000F20A0000}"/>
    <cellStyle name="20% - Accent6 5 3 7" xfId="3333" xr:uid="{00000000-0005-0000-0000-0000F30A0000}"/>
    <cellStyle name="20% - Accent6 5 3 7 2" xfId="3334" xr:uid="{00000000-0005-0000-0000-0000F40A0000}"/>
    <cellStyle name="20% - Accent6 5 3 8" xfId="3335" xr:uid="{00000000-0005-0000-0000-0000F50A0000}"/>
    <cellStyle name="20% - Accent6 5 4" xfId="3336" xr:uid="{00000000-0005-0000-0000-0000F60A0000}"/>
    <cellStyle name="20% - Accent6 5 4 2" xfId="3337" xr:uid="{00000000-0005-0000-0000-0000F70A0000}"/>
    <cellStyle name="20% - Accent6 5 4 2 2" xfId="3338" xr:uid="{00000000-0005-0000-0000-0000F80A0000}"/>
    <cellStyle name="20% - Accent6 5 4 2 2 2" xfId="3339" xr:uid="{00000000-0005-0000-0000-0000F90A0000}"/>
    <cellStyle name="20% - Accent6 5 4 2 2 2 2" xfId="3340" xr:uid="{00000000-0005-0000-0000-0000FA0A0000}"/>
    <cellStyle name="20% - Accent6 5 4 2 2 3" xfId="3341" xr:uid="{00000000-0005-0000-0000-0000FB0A0000}"/>
    <cellStyle name="20% - Accent6 5 4 2 3" xfId="3342" xr:uid="{00000000-0005-0000-0000-0000FC0A0000}"/>
    <cellStyle name="20% - Accent6 5 4 2 3 2" xfId="3343" xr:uid="{00000000-0005-0000-0000-0000FD0A0000}"/>
    <cellStyle name="20% - Accent6 5 4 2 3 2 2" xfId="3344" xr:uid="{00000000-0005-0000-0000-0000FE0A0000}"/>
    <cellStyle name="20% - Accent6 5 4 2 3 3" xfId="3345" xr:uid="{00000000-0005-0000-0000-0000FF0A0000}"/>
    <cellStyle name="20% - Accent6 5 4 2 4" xfId="3346" xr:uid="{00000000-0005-0000-0000-0000000B0000}"/>
    <cellStyle name="20% - Accent6 5 4 2 4 2" xfId="3347" xr:uid="{00000000-0005-0000-0000-0000010B0000}"/>
    <cellStyle name="20% - Accent6 5 4 2 5" xfId="3348" xr:uid="{00000000-0005-0000-0000-0000020B0000}"/>
    <cellStyle name="20% - Accent6 5 4 2 5 2" xfId="3349" xr:uid="{00000000-0005-0000-0000-0000030B0000}"/>
    <cellStyle name="20% - Accent6 5 4 2 6" xfId="3350" xr:uid="{00000000-0005-0000-0000-0000040B0000}"/>
    <cellStyle name="20% - Accent6 5 4 3" xfId="3351" xr:uid="{00000000-0005-0000-0000-0000050B0000}"/>
    <cellStyle name="20% - Accent6 5 4 3 2" xfId="3352" xr:uid="{00000000-0005-0000-0000-0000060B0000}"/>
    <cellStyle name="20% - Accent6 5 4 3 2 2" xfId="3353" xr:uid="{00000000-0005-0000-0000-0000070B0000}"/>
    <cellStyle name="20% - Accent6 5 4 3 3" xfId="3354" xr:uid="{00000000-0005-0000-0000-0000080B0000}"/>
    <cellStyle name="20% - Accent6 5 4 4" xfId="3355" xr:uid="{00000000-0005-0000-0000-0000090B0000}"/>
    <cellStyle name="20% - Accent6 5 4 4 2" xfId="3356" xr:uid="{00000000-0005-0000-0000-00000A0B0000}"/>
    <cellStyle name="20% - Accent6 5 4 4 2 2" xfId="3357" xr:uid="{00000000-0005-0000-0000-00000B0B0000}"/>
    <cellStyle name="20% - Accent6 5 4 4 3" xfId="3358" xr:uid="{00000000-0005-0000-0000-00000C0B0000}"/>
    <cellStyle name="20% - Accent6 5 4 5" xfId="3359" xr:uid="{00000000-0005-0000-0000-00000D0B0000}"/>
    <cellStyle name="20% - Accent6 5 4 5 2" xfId="3360" xr:uid="{00000000-0005-0000-0000-00000E0B0000}"/>
    <cellStyle name="20% - Accent6 5 4 6" xfId="3361" xr:uid="{00000000-0005-0000-0000-00000F0B0000}"/>
    <cellStyle name="20% - Accent6 5 4 6 2" xfId="3362" xr:uid="{00000000-0005-0000-0000-0000100B0000}"/>
    <cellStyle name="20% - Accent6 5 4 7" xfId="3363" xr:uid="{00000000-0005-0000-0000-0000110B0000}"/>
    <cellStyle name="20% - Accent6 5 5" xfId="3364" xr:uid="{00000000-0005-0000-0000-0000120B0000}"/>
    <cellStyle name="20% - Accent6 5 5 2" xfId="3365" xr:uid="{00000000-0005-0000-0000-0000130B0000}"/>
    <cellStyle name="20% - Accent6 5 5 2 2" xfId="3366" xr:uid="{00000000-0005-0000-0000-0000140B0000}"/>
    <cellStyle name="20% - Accent6 5 5 2 2 2" xfId="3367" xr:uid="{00000000-0005-0000-0000-0000150B0000}"/>
    <cellStyle name="20% - Accent6 5 5 2 3" xfId="3368" xr:uid="{00000000-0005-0000-0000-0000160B0000}"/>
    <cellStyle name="20% - Accent6 5 5 2 3 2" xfId="3369" xr:uid="{00000000-0005-0000-0000-0000170B0000}"/>
    <cellStyle name="20% - Accent6 5 5 2 4" xfId="3370" xr:uid="{00000000-0005-0000-0000-0000180B0000}"/>
    <cellStyle name="20% - Accent6 5 5 3" xfId="3371" xr:uid="{00000000-0005-0000-0000-0000190B0000}"/>
    <cellStyle name="20% - Accent6 5 5 3 2" xfId="3372" xr:uid="{00000000-0005-0000-0000-00001A0B0000}"/>
    <cellStyle name="20% - Accent6 5 5 3 2 2" xfId="3373" xr:uid="{00000000-0005-0000-0000-00001B0B0000}"/>
    <cellStyle name="20% - Accent6 5 5 3 3" xfId="3374" xr:uid="{00000000-0005-0000-0000-00001C0B0000}"/>
    <cellStyle name="20% - Accent6 5 5 4" xfId="3375" xr:uid="{00000000-0005-0000-0000-00001D0B0000}"/>
    <cellStyle name="20% - Accent6 5 5 4 2" xfId="3376" xr:uid="{00000000-0005-0000-0000-00001E0B0000}"/>
    <cellStyle name="20% - Accent6 5 5 5" xfId="3377" xr:uid="{00000000-0005-0000-0000-00001F0B0000}"/>
    <cellStyle name="20% - Accent6 5 5 5 2" xfId="3378" xr:uid="{00000000-0005-0000-0000-0000200B0000}"/>
    <cellStyle name="20% - Accent6 5 5 6" xfId="3379" xr:uid="{00000000-0005-0000-0000-0000210B0000}"/>
    <cellStyle name="20% - Accent6 5 6" xfId="3380" xr:uid="{00000000-0005-0000-0000-0000220B0000}"/>
    <cellStyle name="20% - Accent6 5 6 2" xfId="3381" xr:uid="{00000000-0005-0000-0000-0000230B0000}"/>
    <cellStyle name="20% - Accent6 5 6 2 2" xfId="3382" xr:uid="{00000000-0005-0000-0000-0000240B0000}"/>
    <cellStyle name="20% - Accent6 5 6 3" xfId="3383" xr:uid="{00000000-0005-0000-0000-0000250B0000}"/>
    <cellStyle name="20% - Accent6 5 6 3 2" xfId="3384" xr:uid="{00000000-0005-0000-0000-0000260B0000}"/>
    <cellStyle name="20% - Accent6 5 6 4" xfId="3385" xr:uid="{00000000-0005-0000-0000-0000270B0000}"/>
    <cellStyle name="20% - Accent6 5 7" xfId="3386" xr:uid="{00000000-0005-0000-0000-0000280B0000}"/>
    <cellStyle name="20% - Accent6 5 7 2" xfId="3387" xr:uid="{00000000-0005-0000-0000-0000290B0000}"/>
    <cellStyle name="20% - Accent6 5 7 2 2" xfId="3388" xr:uid="{00000000-0005-0000-0000-00002A0B0000}"/>
    <cellStyle name="20% - Accent6 5 7 3" xfId="3389" xr:uid="{00000000-0005-0000-0000-00002B0B0000}"/>
    <cellStyle name="20% - Accent6 5 8" xfId="3390" xr:uid="{00000000-0005-0000-0000-00002C0B0000}"/>
    <cellStyle name="20% - Accent6 5 8 2" xfId="3391" xr:uid="{00000000-0005-0000-0000-00002D0B0000}"/>
    <cellStyle name="20% - Accent6 5 9" xfId="3392" xr:uid="{00000000-0005-0000-0000-00002E0B0000}"/>
    <cellStyle name="20% - Accent6 5 9 2" xfId="3393" xr:uid="{00000000-0005-0000-0000-00002F0B0000}"/>
    <cellStyle name="20% - Accent6 6" xfId="240" xr:uid="{00000000-0005-0000-0000-0000300B0000}"/>
    <cellStyle name="20% - Accent6 6 2" xfId="3394" xr:uid="{00000000-0005-0000-0000-0000310B0000}"/>
    <cellStyle name="20% - Accent6 6 2 2" xfId="3395" xr:uid="{00000000-0005-0000-0000-0000320B0000}"/>
    <cellStyle name="20% - Accent6 6 3" xfId="3396" xr:uid="{00000000-0005-0000-0000-0000330B0000}"/>
    <cellStyle name="20% - Accent6 7" xfId="3397" xr:uid="{00000000-0005-0000-0000-0000340B0000}"/>
    <cellStyle name="20% - Accent6 7 2" xfId="3398" xr:uid="{00000000-0005-0000-0000-0000350B0000}"/>
    <cellStyle name="20% - Accent6 7 2 2" xfId="3399" xr:uid="{00000000-0005-0000-0000-0000360B0000}"/>
    <cellStyle name="20% - Accent6 7 3" xfId="3400" xr:uid="{00000000-0005-0000-0000-0000370B0000}"/>
    <cellStyle name="20% - Accent6 8" xfId="3401" xr:uid="{00000000-0005-0000-0000-0000380B0000}"/>
    <cellStyle name="20% - Accent6 8 2" xfId="3402" xr:uid="{00000000-0005-0000-0000-0000390B0000}"/>
    <cellStyle name="20% - Accent6 9" xfId="3403" xr:uid="{00000000-0005-0000-0000-00003A0B0000}"/>
    <cellStyle name="20% - Accent6 9 2" xfId="3404" xr:uid="{00000000-0005-0000-0000-00003B0B0000}"/>
    <cellStyle name="40% - Accent1 10" xfId="3405" xr:uid="{00000000-0005-0000-0000-00003C0B0000}"/>
    <cellStyle name="40% - Accent1 10 2" xfId="3406" xr:uid="{00000000-0005-0000-0000-00003D0B0000}"/>
    <cellStyle name="40% - Accent1 11" xfId="3407" xr:uid="{00000000-0005-0000-0000-00003E0B0000}"/>
    <cellStyle name="40% - Accent1 11 2" xfId="3408" xr:uid="{00000000-0005-0000-0000-00003F0B0000}"/>
    <cellStyle name="40% - Accent1 12" xfId="3409" xr:uid="{00000000-0005-0000-0000-0000400B0000}"/>
    <cellStyle name="40% - Accent1 2" xfId="13" xr:uid="{00000000-0005-0000-0000-0000410B0000}"/>
    <cellStyle name="40% - Accent1 2 2" xfId="3410" xr:uid="{00000000-0005-0000-0000-0000420B0000}"/>
    <cellStyle name="40% - Accent1 2 2 2" xfId="3411" xr:uid="{00000000-0005-0000-0000-0000430B0000}"/>
    <cellStyle name="40% - Accent1 2 2 2 2" xfId="3412" xr:uid="{00000000-0005-0000-0000-0000440B0000}"/>
    <cellStyle name="40% - Accent1 2 2 2 2 2" xfId="3413" xr:uid="{00000000-0005-0000-0000-0000450B0000}"/>
    <cellStyle name="40% - Accent1 2 2 2 2 2 2" xfId="3414" xr:uid="{00000000-0005-0000-0000-0000460B0000}"/>
    <cellStyle name="40% - Accent1 2 2 2 2 3" xfId="3415" xr:uid="{00000000-0005-0000-0000-0000470B0000}"/>
    <cellStyle name="40% - Accent1 2 2 2 3" xfId="3416" xr:uid="{00000000-0005-0000-0000-0000480B0000}"/>
    <cellStyle name="40% - Accent1 2 2 2 3 2" xfId="3417" xr:uid="{00000000-0005-0000-0000-0000490B0000}"/>
    <cellStyle name="40% - Accent1 2 2 2 3 2 2" xfId="3418" xr:uid="{00000000-0005-0000-0000-00004A0B0000}"/>
    <cellStyle name="40% - Accent1 2 2 2 3 3" xfId="3419" xr:uid="{00000000-0005-0000-0000-00004B0B0000}"/>
    <cellStyle name="40% - Accent1 2 2 2 4" xfId="3420" xr:uid="{00000000-0005-0000-0000-00004C0B0000}"/>
    <cellStyle name="40% - Accent1 2 2 2 4 2" xfId="3421" xr:uid="{00000000-0005-0000-0000-00004D0B0000}"/>
    <cellStyle name="40% - Accent1 2 2 2 5" xfId="3422" xr:uid="{00000000-0005-0000-0000-00004E0B0000}"/>
    <cellStyle name="40% - Accent1 2 2 3" xfId="3423" xr:uid="{00000000-0005-0000-0000-00004F0B0000}"/>
    <cellStyle name="40% - Accent1 2 2 3 2" xfId="3424" xr:uid="{00000000-0005-0000-0000-0000500B0000}"/>
    <cellStyle name="40% - Accent1 2 2 3 2 2" xfId="3425" xr:uid="{00000000-0005-0000-0000-0000510B0000}"/>
    <cellStyle name="40% - Accent1 2 2 3 3" xfId="3426" xr:uid="{00000000-0005-0000-0000-0000520B0000}"/>
    <cellStyle name="40% - Accent1 2 2 4" xfId="3427" xr:uid="{00000000-0005-0000-0000-0000530B0000}"/>
    <cellStyle name="40% - Accent1 2 2 4 2" xfId="3428" xr:uid="{00000000-0005-0000-0000-0000540B0000}"/>
    <cellStyle name="40% - Accent1 2 2 4 2 2" xfId="3429" xr:uid="{00000000-0005-0000-0000-0000550B0000}"/>
    <cellStyle name="40% - Accent1 2 2 4 3" xfId="3430" xr:uid="{00000000-0005-0000-0000-0000560B0000}"/>
    <cellStyle name="40% - Accent1 2 2 5" xfId="3431" xr:uid="{00000000-0005-0000-0000-0000570B0000}"/>
    <cellStyle name="40% - Accent1 2 2 5 2" xfId="3432" xr:uid="{00000000-0005-0000-0000-0000580B0000}"/>
    <cellStyle name="40% - Accent1 2 2 6" xfId="3433" xr:uid="{00000000-0005-0000-0000-0000590B0000}"/>
    <cellStyle name="40% - Accent1 2 2 6 2" xfId="3434" xr:uid="{00000000-0005-0000-0000-00005A0B0000}"/>
    <cellStyle name="40% - Accent1 2 2 7" xfId="3435" xr:uid="{00000000-0005-0000-0000-00005B0B0000}"/>
    <cellStyle name="40% - Accent1 2 3" xfId="3436" xr:uid="{00000000-0005-0000-0000-00005C0B0000}"/>
    <cellStyle name="40% - Accent1 2 3 2" xfId="3437" xr:uid="{00000000-0005-0000-0000-00005D0B0000}"/>
    <cellStyle name="40% - Accent1 2 3 2 2" xfId="3438" xr:uid="{00000000-0005-0000-0000-00005E0B0000}"/>
    <cellStyle name="40% - Accent1 2 3 2 2 2" xfId="3439" xr:uid="{00000000-0005-0000-0000-00005F0B0000}"/>
    <cellStyle name="40% - Accent1 2 3 2 3" xfId="3440" xr:uid="{00000000-0005-0000-0000-0000600B0000}"/>
    <cellStyle name="40% - Accent1 2 3 3" xfId="3441" xr:uid="{00000000-0005-0000-0000-0000610B0000}"/>
    <cellStyle name="40% - Accent1 2 3 3 2" xfId="3442" xr:uid="{00000000-0005-0000-0000-0000620B0000}"/>
    <cellStyle name="40% - Accent1 2 3 3 2 2" xfId="3443" xr:uid="{00000000-0005-0000-0000-0000630B0000}"/>
    <cellStyle name="40% - Accent1 2 3 3 3" xfId="3444" xr:uid="{00000000-0005-0000-0000-0000640B0000}"/>
    <cellStyle name="40% - Accent1 2 3 4" xfId="3445" xr:uid="{00000000-0005-0000-0000-0000650B0000}"/>
    <cellStyle name="40% - Accent1 2 3 4 2" xfId="3446" xr:uid="{00000000-0005-0000-0000-0000660B0000}"/>
    <cellStyle name="40% - Accent1 2 3 5" xfId="3447" xr:uid="{00000000-0005-0000-0000-0000670B0000}"/>
    <cellStyle name="40% - Accent1 2 4" xfId="3448" xr:uid="{00000000-0005-0000-0000-0000680B0000}"/>
    <cellStyle name="40% - Accent1 2 4 2" xfId="3449" xr:uid="{00000000-0005-0000-0000-0000690B0000}"/>
    <cellStyle name="40% - Accent1 2 4 2 2" xfId="3450" xr:uid="{00000000-0005-0000-0000-00006A0B0000}"/>
    <cellStyle name="40% - Accent1 2 4 3" xfId="3451" xr:uid="{00000000-0005-0000-0000-00006B0B0000}"/>
    <cellStyle name="40% - Accent1 2 5" xfId="3452" xr:uid="{00000000-0005-0000-0000-00006C0B0000}"/>
    <cellStyle name="40% - Accent1 2 5 2" xfId="3453" xr:uid="{00000000-0005-0000-0000-00006D0B0000}"/>
    <cellStyle name="40% - Accent1 2 5 2 2" xfId="3454" xr:uid="{00000000-0005-0000-0000-00006E0B0000}"/>
    <cellStyle name="40% - Accent1 2 5 3" xfId="3455" xr:uid="{00000000-0005-0000-0000-00006F0B0000}"/>
    <cellStyle name="40% - Accent1 2 6" xfId="3456" xr:uid="{00000000-0005-0000-0000-0000700B0000}"/>
    <cellStyle name="40% - Accent1 2 6 2" xfId="3457" xr:uid="{00000000-0005-0000-0000-0000710B0000}"/>
    <cellStyle name="40% - Accent1 2 7" xfId="3458" xr:uid="{00000000-0005-0000-0000-0000720B0000}"/>
    <cellStyle name="40% - Accent1 2 7 2" xfId="3459" xr:uid="{00000000-0005-0000-0000-0000730B0000}"/>
    <cellStyle name="40% - Accent1 2 8" xfId="3460" xr:uid="{00000000-0005-0000-0000-0000740B0000}"/>
    <cellStyle name="40% - Accent1 2_Deferred Income Taxes" xfId="3461" xr:uid="{00000000-0005-0000-0000-0000750B0000}"/>
    <cellStyle name="40% - Accent1 3" xfId="241" xr:uid="{00000000-0005-0000-0000-0000760B0000}"/>
    <cellStyle name="40% - Accent1 3 2" xfId="3462" xr:uid="{00000000-0005-0000-0000-0000770B0000}"/>
    <cellStyle name="40% - Accent1 3 2 2" xfId="3463" xr:uid="{00000000-0005-0000-0000-0000780B0000}"/>
    <cellStyle name="40% - Accent1 3 2 2 2" xfId="3464" xr:uid="{00000000-0005-0000-0000-0000790B0000}"/>
    <cellStyle name="40% - Accent1 3 2 2 2 2" xfId="3465" xr:uid="{00000000-0005-0000-0000-00007A0B0000}"/>
    <cellStyle name="40% - Accent1 3 2 2 3" xfId="3466" xr:uid="{00000000-0005-0000-0000-00007B0B0000}"/>
    <cellStyle name="40% - Accent1 3 2 3" xfId="3467" xr:uid="{00000000-0005-0000-0000-00007C0B0000}"/>
    <cellStyle name="40% - Accent1 3 2 3 2" xfId="3468" xr:uid="{00000000-0005-0000-0000-00007D0B0000}"/>
    <cellStyle name="40% - Accent1 3 2 3 2 2" xfId="3469" xr:uid="{00000000-0005-0000-0000-00007E0B0000}"/>
    <cellStyle name="40% - Accent1 3 2 3 3" xfId="3470" xr:uid="{00000000-0005-0000-0000-00007F0B0000}"/>
    <cellStyle name="40% - Accent1 3 2 4" xfId="3471" xr:uid="{00000000-0005-0000-0000-0000800B0000}"/>
    <cellStyle name="40% - Accent1 3 2 4 2" xfId="3472" xr:uid="{00000000-0005-0000-0000-0000810B0000}"/>
    <cellStyle name="40% - Accent1 3 2 5" xfId="3473" xr:uid="{00000000-0005-0000-0000-0000820B0000}"/>
    <cellStyle name="40% - Accent1 3 3" xfId="3474" xr:uid="{00000000-0005-0000-0000-0000830B0000}"/>
    <cellStyle name="40% - Accent1 3 3 2" xfId="3475" xr:uid="{00000000-0005-0000-0000-0000840B0000}"/>
    <cellStyle name="40% - Accent1 3 3 2 2" xfId="3476" xr:uid="{00000000-0005-0000-0000-0000850B0000}"/>
    <cellStyle name="40% - Accent1 3 3 3" xfId="3477" xr:uid="{00000000-0005-0000-0000-0000860B0000}"/>
    <cellStyle name="40% - Accent1 3 4" xfId="3478" xr:uid="{00000000-0005-0000-0000-0000870B0000}"/>
    <cellStyle name="40% - Accent1 3 4 2" xfId="3479" xr:uid="{00000000-0005-0000-0000-0000880B0000}"/>
    <cellStyle name="40% - Accent1 3 4 2 2" xfId="3480" xr:uid="{00000000-0005-0000-0000-0000890B0000}"/>
    <cellStyle name="40% - Accent1 3 4 3" xfId="3481" xr:uid="{00000000-0005-0000-0000-00008A0B0000}"/>
    <cellStyle name="40% - Accent1 3 5" xfId="3482" xr:uid="{00000000-0005-0000-0000-00008B0B0000}"/>
    <cellStyle name="40% - Accent1 3 5 2" xfId="3483" xr:uid="{00000000-0005-0000-0000-00008C0B0000}"/>
    <cellStyle name="40% - Accent1 3 6" xfId="3484" xr:uid="{00000000-0005-0000-0000-00008D0B0000}"/>
    <cellStyle name="40% - Accent1 4" xfId="242" xr:uid="{00000000-0005-0000-0000-00008E0B0000}"/>
    <cellStyle name="40% - Accent1 4 2" xfId="3485" xr:uid="{00000000-0005-0000-0000-00008F0B0000}"/>
    <cellStyle name="40% - Accent1 5" xfId="243" xr:uid="{00000000-0005-0000-0000-0000900B0000}"/>
    <cellStyle name="40% - Accent1 5 10" xfId="3486" xr:uid="{00000000-0005-0000-0000-0000910B0000}"/>
    <cellStyle name="40% - Accent1 5 2" xfId="3487" xr:uid="{00000000-0005-0000-0000-0000920B0000}"/>
    <cellStyle name="40% - Accent1 5 2 2" xfId="3488" xr:uid="{00000000-0005-0000-0000-0000930B0000}"/>
    <cellStyle name="40% - Accent1 5 2 2 2" xfId="3489" xr:uid="{00000000-0005-0000-0000-0000940B0000}"/>
    <cellStyle name="40% - Accent1 5 2 2 2 2" xfId="3490" xr:uid="{00000000-0005-0000-0000-0000950B0000}"/>
    <cellStyle name="40% - Accent1 5 2 2 2 2 2" xfId="3491" xr:uid="{00000000-0005-0000-0000-0000960B0000}"/>
    <cellStyle name="40% - Accent1 5 2 2 2 2 2 2" xfId="3492" xr:uid="{00000000-0005-0000-0000-0000970B0000}"/>
    <cellStyle name="40% - Accent1 5 2 2 2 2 2 2 2" xfId="3493" xr:uid="{00000000-0005-0000-0000-0000980B0000}"/>
    <cellStyle name="40% - Accent1 5 2 2 2 2 2 3" xfId="3494" xr:uid="{00000000-0005-0000-0000-0000990B0000}"/>
    <cellStyle name="40% - Accent1 5 2 2 2 2 3" xfId="3495" xr:uid="{00000000-0005-0000-0000-00009A0B0000}"/>
    <cellStyle name="40% - Accent1 5 2 2 2 2 3 2" xfId="3496" xr:uid="{00000000-0005-0000-0000-00009B0B0000}"/>
    <cellStyle name="40% - Accent1 5 2 2 2 2 3 2 2" xfId="3497" xr:uid="{00000000-0005-0000-0000-00009C0B0000}"/>
    <cellStyle name="40% - Accent1 5 2 2 2 2 3 3" xfId="3498" xr:uid="{00000000-0005-0000-0000-00009D0B0000}"/>
    <cellStyle name="40% - Accent1 5 2 2 2 2 4" xfId="3499" xr:uid="{00000000-0005-0000-0000-00009E0B0000}"/>
    <cellStyle name="40% - Accent1 5 2 2 2 2 4 2" xfId="3500" xr:uid="{00000000-0005-0000-0000-00009F0B0000}"/>
    <cellStyle name="40% - Accent1 5 2 2 2 2 5" xfId="3501" xr:uid="{00000000-0005-0000-0000-0000A00B0000}"/>
    <cellStyle name="40% - Accent1 5 2 2 2 3" xfId="3502" xr:uid="{00000000-0005-0000-0000-0000A10B0000}"/>
    <cellStyle name="40% - Accent1 5 2 2 2 3 2" xfId="3503" xr:uid="{00000000-0005-0000-0000-0000A20B0000}"/>
    <cellStyle name="40% - Accent1 5 2 2 2 3 2 2" xfId="3504" xr:uid="{00000000-0005-0000-0000-0000A30B0000}"/>
    <cellStyle name="40% - Accent1 5 2 2 2 3 3" xfId="3505" xr:uid="{00000000-0005-0000-0000-0000A40B0000}"/>
    <cellStyle name="40% - Accent1 5 2 2 2 4" xfId="3506" xr:uid="{00000000-0005-0000-0000-0000A50B0000}"/>
    <cellStyle name="40% - Accent1 5 2 2 2 4 2" xfId="3507" xr:uid="{00000000-0005-0000-0000-0000A60B0000}"/>
    <cellStyle name="40% - Accent1 5 2 2 2 4 2 2" xfId="3508" xr:uid="{00000000-0005-0000-0000-0000A70B0000}"/>
    <cellStyle name="40% - Accent1 5 2 2 2 4 3" xfId="3509" xr:uid="{00000000-0005-0000-0000-0000A80B0000}"/>
    <cellStyle name="40% - Accent1 5 2 2 2 5" xfId="3510" xr:uid="{00000000-0005-0000-0000-0000A90B0000}"/>
    <cellStyle name="40% - Accent1 5 2 2 2 5 2" xfId="3511" xr:uid="{00000000-0005-0000-0000-0000AA0B0000}"/>
    <cellStyle name="40% - Accent1 5 2 2 2 6" xfId="3512" xr:uid="{00000000-0005-0000-0000-0000AB0B0000}"/>
    <cellStyle name="40% - Accent1 5 2 2 2 6 2" xfId="3513" xr:uid="{00000000-0005-0000-0000-0000AC0B0000}"/>
    <cellStyle name="40% - Accent1 5 2 2 2 7" xfId="3514" xr:uid="{00000000-0005-0000-0000-0000AD0B0000}"/>
    <cellStyle name="40% - Accent1 5 2 2 3" xfId="3515" xr:uid="{00000000-0005-0000-0000-0000AE0B0000}"/>
    <cellStyle name="40% - Accent1 5 2 2 3 2" xfId="3516" xr:uid="{00000000-0005-0000-0000-0000AF0B0000}"/>
    <cellStyle name="40% - Accent1 5 2 2 3 2 2" xfId="3517" xr:uid="{00000000-0005-0000-0000-0000B00B0000}"/>
    <cellStyle name="40% - Accent1 5 2 2 3 2 2 2" xfId="3518" xr:uid="{00000000-0005-0000-0000-0000B10B0000}"/>
    <cellStyle name="40% - Accent1 5 2 2 3 2 3" xfId="3519" xr:uid="{00000000-0005-0000-0000-0000B20B0000}"/>
    <cellStyle name="40% - Accent1 5 2 2 3 3" xfId="3520" xr:uid="{00000000-0005-0000-0000-0000B30B0000}"/>
    <cellStyle name="40% - Accent1 5 2 2 3 3 2" xfId="3521" xr:uid="{00000000-0005-0000-0000-0000B40B0000}"/>
    <cellStyle name="40% - Accent1 5 2 2 3 3 2 2" xfId="3522" xr:uid="{00000000-0005-0000-0000-0000B50B0000}"/>
    <cellStyle name="40% - Accent1 5 2 2 3 3 3" xfId="3523" xr:uid="{00000000-0005-0000-0000-0000B60B0000}"/>
    <cellStyle name="40% - Accent1 5 2 2 3 4" xfId="3524" xr:uid="{00000000-0005-0000-0000-0000B70B0000}"/>
    <cellStyle name="40% - Accent1 5 2 2 3 4 2" xfId="3525" xr:uid="{00000000-0005-0000-0000-0000B80B0000}"/>
    <cellStyle name="40% - Accent1 5 2 2 3 5" xfId="3526" xr:uid="{00000000-0005-0000-0000-0000B90B0000}"/>
    <cellStyle name="40% - Accent1 5 2 2 4" xfId="3527" xr:uid="{00000000-0005-0000-0000-0000BA0B0000}"/>
    <cellStyle name="40% - Accent1 5 2 2 4 2" xfId="3528" xr:uid="{00000000-0005-0000-0000-0000BB0B0000}"/>
    <cellStyle name="40% - Accent1 5 2 2 4 2 2" xfId="3529" xr:uid="{00000000-0005-0000-0000-0000BC0B0000}"/>
    <cellStyle name="40% - Accent1 5 2 2 4 3" xfId="3530" xr:uid="{00000000-0005-0000-0000-0000BD0B0000}"/>
    <cellStyle name="40% - Accent1 5 2 2 5" xfId="3531" xr:uid="{00000000-0005-0000-0000-0000BE0B0000}"/>
    <cellStyle name="40% - Accent1 5 2 2 5 2" xfId="3532" xr:uid="{00000000-0005-0000-0000-0000BF0B0000}"/>
    <cellStyle name="40% - Accent1 5 2 2 5 2 2" xfId="3533" xr:uid="{00000000-0005-0000-0000-0000C00B0000}"/>
    <cellStyle name="40% - Accent1 5 2 2 5 3" xfId="3534" xr:uid="{00000000-0005-0000-0000-0000C10B0000}"/>
    <cellStyle name="40% - Accent1 5 2 2 6" xfId="3535" xr:uid="{00000000-0005-0000-0000-0000C20B0000}"/>
    <cellStyle name="40% - Accent1 5 2 2 6 2" xfId="3536" xr:uid="{00000000-0005-0000-0000-0000C30B0000}"/>
    <cellStyle name="40% - Accent1 5 2 2 7" xfId="3537" xr:uid="{00000000-0005-0000-0000-0000C40B0000}"/>
    <cellStyle name="40% - Accent1 5 2 2 7 2" xfId="3538" xr:uid="{00000000-0005-0000-0000-0000C50B0000}"/>
    <cellStyle name="40% - Accent1 5 2 2 8" xfId="3539" xr:uid="{00000000-0005-0000-0000-0000C60B0000}"/>
    <cellStyle name="40% - Accent1 5 2 3" xfId="3540" xr:uid="{00000000-0005-0000-0000-0000C70B0000}"/>
    <cellStyle name="40% - Accent1 5 2 3 2" xfId="3541" xr:uid="{00000000-0005-0000-0000-0000C80B0000}"/>
    <cellStyle name="40% - Accent1 5 2 3 2 2" xfId="3542" xr:uid="{00000000-0005-0000-0000-0000C90B0000}"/>
    <cellStyle name="40% - Accent1 5 2 3 2 2 2" xfId="3543" xr:uid="{00000000-0005-0000-0000-0000CA0B0000}"/>
    <cellStyle name="40% - Accent1 5 2 3 2 2 2 2" xfId="3544" xr:uid="{00000000-0005-0000-0000-0000CB0B0000}"/>
    <cellStyle name="40% - Accent1 5 2 3 2 2 3" xfId="3545" xr:uid="{00000000-0005-0000-0000-0000CC0B0000}"/>
    <cellStyle name="40% - Accent1 5 2 3 2 3" xfId="3546" xr:uid="{00000000-0005-0000-0000-0000CD0B0000}"/>
    <cellStyle name="40% - Accent1 5 2 3 2 3 2" xfId="3547" xr:uid="{00000000-0005-0000-0000-0000CE0B0000}"/>
    <cellStyle name="40% - Accent1 5 2 3 2 3 2 2" xfId="3548" xr:uid="{00000000-0005-0000-0000-0000CF0B0000}"/>
    <cellStyle name="40% - Accent1 5 2 3 2 3 3" xfId="3549" xr:uid="{00000000-0005-0000-0000-0000D00B0000}"/>
    <cellStyle name="40% - Accent1 5 2 3 2 4" xfId="3550" xr:uid="{00000000-0005-0000-0000-0000D10B0000}"/>
    <cellStyle name="40% - Accent1 5 2 3 2 4 2" xfId="3551" xr:uid="{00000000-0005-0000-0000-0000D20B0000}"/>
    <cellStyle name="40% - Accent1 5 2 3 2 5" xfId="3552" xr:uid="{00000000-0005-0000-0000-0000D30B0000}"/>
    <cellStyle name="40% - Accent1 5 2 3 2 5 2" xfId="3553" xr:uid="{00000000-0005-0000-0000-0000D40B0000}"/>
    <cellStyle name="40% - Accent1 5 2 3 2 6" xfId="3554" xr:uid="{00000000-0005-0000-0000-0000D50B0000}"/>
    <cellStyle name="40% - Accent1 5 2 3 3" xfId="3555" xr:uid="{00000000-0005-0000-0000-0000D60B0000}"/>
    <cellStyle name="40% - Accent1 5 2 3 3 2" xfId="3556" xr:uid="{00000000-0005-0000-0000-0000D70B0000}"/>
    <cellStyle name="40% - Accent1 5 2 3 3 2 2" xfId="3557" xr:uid="{00000000-0005-0000-0000-0000D80B0000}"/>
    <cellStyle name="40% - Accent1 5 2 3 3 3" xfId="3558" xr:uid="{00000000-0005-0000-0000-0000D90B0000}"/>
    <cellStyle name="40% - Accent1 5 2 3 4" xfId="3559" xr:uid="{00000000-0005-0000-0000-0000DA0B0000}"/>
    <cellStyle name="40% - Accent1 5 2 3 4 2" xfId="3560" xr:uid="{00000000-0005-0000-0000-0000DB0B0000}"/>
    <cellStyle name="40% - Accent1 5 2 3 4 2 2" xfId="3561" xr:uid="{00000000-0005-0000-0000-0000DC0B0000}"/>
    <cellStyle name="40% - Accent1 5 2 3 4 3" xfId="3562" xr:uid="{00000000-0005-0000-0000-0000DD0B0000}"/>
    <cellStyle name="40% - Accent1 5 2 3 5" xfId="3563" xr:uid="{00000000-0005-0000-0000-0000DE0B0000}"/>
    <cellStyle name="40% - Accent1 5 2 3 5 2" xfId="3564" xr:uid="{00000000-0005-0000-0000-0000DF0B0000}"/>
    <cellStyle name="40% - Accent1 5 2 3 6" xfId="3565" xr:uid="{00000000-0005-0000-0000-0000E00B0000}"/>
    <cellStyle name="40% - Accent1 5 2 3 6 2" xfId="3566" xr:uid="{00000000-0005-0000-0000-0000E10B0000}"/>
    <cellStyle name="40% - Accent1 5 2 3 7" xfId="3567" xr:uid="{00000000-0005-0000-0000-0000E20B0000}"/>
    <cellStyle name="40% - Accent1 5 2 4" xfId="3568" xr:uid="{00000000-0005-0000-0000-0000E30B0000}"/>
    <cellStyle name="40% - Accent1 5 2 4 2" xfId="3569" xr:uid="{00000000-0005-0000-0000-0000E40B0000}"/>
    <cellStyle name="40% - Accent1 5 2 4 2 2" xfId="3570" xr:uid="{00000000-0005-0000-0000-0000E50B0000}"/>
    <cellStyle name="40% - Accent1 5 2 4 2 2 2" xfId="3571" xr:uid="{00000000-0005-0000-0000-0000E60B0000}"/>
    <cellStyle name="40% - Accent1 5 2 4 2 3" xfId="3572" xr:uid="{00000000-0005-0000-0000-0000E70B0000}"/>
    <cellStyle name="40% - Accent1 5 2 4 2 3 2" xfId="3573" xr:uid="{00000000-0005-0000-0000-0000E80B0000}"/>
    <cellStyle name="40% - Accent1 5 2 4 2 4" xfId="3574" xr:uid="{00000000-0005-0000-0000-0000E90B0000}"/>
    <cellStyle name="40% - Accent1 5 2 4 3" xfId="3575" xr:uid="{00000000-0005-0000-0000-0000EA0B0000}"/>
    <cellStyle name="40% - Accent1 5 2 4 3 2" xfId="3576" xr:uid="{00000000-0005-0000-0000-0000EB0B0000}"/>
    <cellStyle name="40% - Accent1 5 2 4 3 2 2" xfId="3577" xr:uid="{00000000-0005-0000-0000-0000EC0B0000}"/>
    <cellStyle name="40% - Accent1 5 2 4 3 3" xfId="3578" xr:uid="{00000000-0005-0000-0000-0000ED0B0000}"/>
    <cellStyle name="40% - Accent1 5 2 4 4" xfId="3579" xr:uid="{00000000-0005-0000-0000-0000EE0B0000}"/>
    <cellStyle name="40% - Accent1 5 2 4 4 2" xfId="3580" xr:uid="{00000000-0005-0000-0000-0000EF0B0000}"/>
    <cellStyle name="40% - Accent1 5 2 4 5" xfId="3581" xr:uid="{00000000-0005-0000-0000-0000F00B0000}"/>
    <cellStyle name="40% - Accent1 5 2 4 5 2" xfId="3582" xr:uid="{00000000-0005-0000-0000-0000F10B0000}"/>
    <cellStyle name="40% - Accent1 5 2 4 6" xfId="3583" xr:uid="{00000000-0005-0000-0000-0000F20B0000}"/>
    <cellStyle name="40% - Accent1 5 2 5" xfId="3584" xr:uid="{00000000-0005-0000-0000-0000F30B0000}"/>
    <cellStyle name="40% - Accent1 5 2 5 2" xfId="3585" xr:uid="{00000000-0005-0000-0000-0000F40B0000}"/>
    <cellStyle name="40% - Accent1 5 2 5 2 2" xfId="3586" xr:uid="{00000000-0005-0000-0000-0000F50B0000}"/>
    <cellStyle name="40% - Accent1 5 2 5 3" xfId="3587" xr:uid="{00000000-0005-0000-0000-0000F60B0000}"/>
    <cellStyle name="40% - Accent1 5 2 5 3 2" xfId="3588" xr:uid="{00000000-0005-0000-0000-0000F70B0000}"/>
    <cellStyle name="40% - Accent1 5 2 5 4" xfId="3589" xr:uid="{00000000-0005-0000-0000-0000F80B0000}"/>
    <cellStyle name="40% - Accent1 5 2 6" xfId="3590" xr:uid="{00000000-0005-0000-0000-0000F90B0000}"/>
    <cellStyle name="40% - Accent1 5 2 6 2" xfId="3591" xr:uid="{00000000-0005-0000-0000-0000FA0B0000}"/>
    <cellStyle name="40% - Accent1 5 2 6 2 2" xfId="3592" xr:uid="{00000000-0005-0000-0000-0000FB0B0000}"/>
    <cellStyle name="40% - Accent1 5 2 6 3" xfId="3593" xr:uid="{00000000-0005-0000-0000-0000FC0B0000}"/>
    <cellStyle name="40% - Accent1 5 2 7" xfId="3594" xr:uid="{00000000-0005-0000-0000-0000FD0B0000}"/>
    <cellStyle name="40% - Accent1 5 2 7 2" xfId="3595" xr:uid="{00000000-0005-0000-0000-0000FE0B0000}"/>
    <cellStyle name="40% - Accent1 5 2 8" xfId="3596" xr:uid="{00000000-0005-0000-0000-0000FF0B0000}"/>
    <cellStyle name="40% - Accent1 5 2 8 2" xfId="3597" xr:uid="{00000000-0005-0000-0000-0000000C0000}"/>
    <cellStyle name="40% - Accent1 5 2 9" xfId="3598" xr:uid="{00000000-0005-0000-0000-0000010C0000}"/>
    <cellStyle name="40% - Accent1 5 3" xfId="3599" xr:uid="{00000000-0005-0000-0000-0000020C0000}"/>
    <cellStyle name="40% - Accent1 5 3 2" xfId="3600" xr:uid="{00000000-0005-0000-0000-0000030C0000}"/>
    <cellStyle name="40% - Accent1 5 3 2 2" xfId="3601" xr:uid="{00000000-0005-0000-0000-0000040C0000}"/>
    <cellStyle name="40% - Accent1 5 3 2 2 2" xfId="3602" xr:uid="{00000000-0005-0000-0000-0000050C0000}"/>
    <cellStyle name="40% - Accent1 5 3 2 2 2 2" xfId="3603" xr:uid="{00000000-0005-0000-0000-0000060C0000}"/>
    <cellStyle name="40% - Accent1 5 3 2 2 2 2 2" xfId="3604" xr:uid="{00000000-0005-0000-0000-0000070C0000}"/>
    <cellStyle name="40% - Accent1 5 3 2 2 2 3" xfId="3605" xr:uid="{00000000-0005-0000-0000-0000080C0000}"/>
    <cellStyle name="40% - Accent1 5 3 2 2 3" xfId="3606" xr:uid="{00000000-0005-0000-0000-0000090C0000}"/>
    <cellStyle name="40% - Accent1 5 3 2 2 3 2" xfId="3607" xr:uid="{00000000-0005-0000-0000-00000A0C0000}"/>
    <cellStyle name="40% - Accent1 5 3 2 2 3 2 2" xfId="3608" xr:uid="{00000000-0005-0000-0000-00000B0C0000}"/>
    <cellStyle name="40% - Accent1 5 3 2 2 3 3" xfId="3609" xr:uid="{00000000-0005-0000-0000-00000C0C0000}"/>
    <cellStyle name="40% - Accent1 5 3 2 2 4" xfId="3610" xr:uid="{00000000-0005-0000-0000-00000D0C0000}"/>
    <cellStyle name="40% - Accent1 5 3 2 2 4 2" xfId="3611" xr:uid="{00000000-0005-0000-0000-00000E0C0000}"/>
    <cellStyle name="40% - Accent1 5 3 2 2 5" xfId="3612" xr:uid="{00000000-0005-0000-0000-00000F0C0000}"/>
    <cellStyle name="40% - Accent1 5 3 2 3" xfId="3613" xr:uid="{00000000-0005-0000-0000-0000100C0000}"/>
    <cellStyle name="40% - Accent1 5 3 2 3 2" xfId="3614" xr:uid="{00000000-0005-0000-0000-0000110C0000}"/>
    <cellStyle name="40% - Accent1 5 3 2 3 2 2" xfId="3615" xr:uid="{00000000-0005-0000-0000-0000120C0000}"/>
    <cellStyle name="40% - Accent1 5 3 2 3 3" xfId="3616" xr:uid="{00000000-0005-0000-0000-0000130C0000}"/>
    <cellStyle name="40% - Accent1 5 3 2 4" xfId="3617" xr:uid="{00000000-0005-0000-0000-0000140C0000}"/>
    <cellStyle name="40% - Accent1 5 3 2 4 2" xfId="3618" xr:uid="{00000000-0005-0000-0000-0000150C0000}"/>
    <cellStyle name="40% - Accent1 5 3 2 4 2 2" xfId="3619" xr:uid="{00000000-0005-0000-0000-0000160C0000}"/>
    <cellStyle name="40% - Accent1 5 3 2 4 3" xfId="3620" xr:uid="{00000000-0005-0000-0000-0000170C0000}"/>
    <cellStyle name="40% - Accent1 5 3 2 5" xfId="3621" xr:uid="{00000000-0005-0000-0000-0000180C0000}"/>
    <cellStyle name="40% - Accent1 5 3 2 5 2" xfId="3622" xr:uid="{00000000-0005-0000-0000-0000190C0000}"/>
    <cellStyle name="40% - Accent1 5 3 2 6" xfId="3623" xr:uid="{00000000-0005-0000-0000-00001A0C0000}"/>
    <cellStyle name="40% - Accent1 5 3 2 6 2" xfId="3624" xr:uid="{00000000-0005-0000-0000-00001B0C0000}"/>
    <cellStyle name="40% - Accent1 5 3 2 7" xfId="3625" xr:uid="{00000000-0005-0000-0000-00001C0C0000}"/>
    <cellStyle name="40% - Accent1 5 3 3" xfId="3626" xr:uid="{00000000-0005-0000-0000-00001D0C0000}"/>
    <cellStyle name="40% - Accent1 5 3 3 2" xfId="3627" xr:uid="{00000000-0005-0000-0000-00001E0C0000}"/>
    <cellStyle name="40% - Accent1 5 3 3 2 2" xfId="3628" xr:uid="{00000000-0005-0000-0000-00001F0C0000}"/>
    <cellStyle name="40% - Accent1 5 3 3 2 2 2" xfId="3629" xr:uid="{00000000-0005-0000-0000-0000200C0000}"/>
    <cellStyle name="40% - Accent1 5 3 3 2 3" xfId="3630" xr:uid="{00000000-0005-0000-0000-0000210C0000}"/>
    <cellStyle name="40% - Accent1 5 3 3 3" xfId="3631" xr:uid="{00000000-0005-0000-0000-0000220C0000}"/>
    <cellStyle name="40% - Accent1 5 3 3 3 2" xfId="3632" xr:uid="{00000000-0005-0000-0000-0000230C0000}"/>
    <cellStyle name="40% - Accent1 5 3 3 3 2 2" xfId="3633" xr:uid="{00000000-0005-0000-0000-0000240C0000}"/>
    <cellStyle name="40% - Accent1 5 3 3 3 3" xfId="3634" xr:uid="{00000000-0005-0000-0000-0000250C0000}"/>
    <cellStyle name="40% - Accent1 5 3 3 4" xfId="3635" xr:uid="{00000000-0005-0000-0000-0000260C0000}"/>
    <cellStyle name="40% - Accent1 5 3 3 4 2" xfId="3636" xr:uid="{00000000-0005-0000-0000-0000270C0000}"/>
    <cellStyle name="40% - Accent1 5 3 3 5" xfId="3637" xr:uid="{00000000-0005-0000-0000-0000280C0000}"/>
    <cellStyle name="40% - Accent1 5 3 4" xfId="3638" xr:uid="{00000000-0005-0000-0000-0000290C0000}"/>
    <cellStyle name="40% - Accent1 5 3 4 2" xfId="3639" xr:uid="{00000000-0005-0000-0000-00002A0C0000}"/>
    <cellStyle name="40% - Accent1 5 3 4 2 2" xfId="3640" xr:uid="{00000000-0005-0000-0000-00002B0C0000}"/>
    <cellStyle name="40% - Accent1 5 3 4 3" xfId="3641" xr:uid="{00000000-0005-0000-0000-00002C0C0000}"/>
    <cellStyle name="40% - Accent1 5 3 5" xfId="3642" xr:uid="{00000000-0005-0000-0000-00002D0C0000}"/>
    <cellStyle name="40% - Accent1 5 3 5 2" xfId="3643" xr:uid="{00000000-0005-0000-0000-00002E0C0000}"/>
    <cellStyle name="40% - Accent1 5 3 5 2 2" xfId="3644" xr:uid="{00000000-0005-0000-0000-00002F0C0000}"/>
    <cellStyle name="40% - Accent1 5 3 5 3" xfId="3645" xr:uid="{00000000-0005-0000-0000-0000300C0000}"/>
    <cellStyle name="40% - Accent1 5 3 6" xfId="3646" xr:uid="{00000000-0005-0000-0000-0000310C0000}"/>
    <cellStyle name="40% - Accent1 5 3 6 2" xfId="3647" xr:uid="{00000000-0005-0000-0000-0000320C0000}"/>
    <cellStyle name="40% - Accent1 5 3 7" xfId="3648" xr:uid="{00000000-0005-0000-0000-0000330C0000}"/>
    <cellStyle name="40% - Accent1 5 3 7 2" xfId="3649" xr:uid="{00000000-0005-0000-0000-0000340C0000}"/>
    <cellStyle name="40% - Accent1 5 3 8" xfId="3650" xr:uid="{00000000-0005-0000-0000-0000350C0000}"/>
    <cellStyle name="40% - Accent1 5 4" xfId="3651" xr:uid="{00000000-0005-0000-0000-0000360C0000}"/>
    <cellStyle name="40% - Accent1 5 4 2" xfId="3652" xr:uid="{00000000-0005-0000-0000-0000370C0000}"/>
    <cellStyle name="40% - Accent1 5 4 2 2" xfId="3653" xr:uid="{00000000-0005-0000-0000-0000380C0000}"/>
    <cellStyle name="40% - Accent1 5 4 2 2 2" xfId="3654" xr:uid="{00000000-0005-0000-0000-0000390C0000}"/>
    <cellStyle name="40% - Accent1 5 4 2 2 2 2" xfId="3655" xr:uid="{00000000-0005-0000-0000-00003A0C0000}"/>
    <cellStyle name="40% - Accent1 5 4 2 2 3" xfId="3656" xr:uid="{00000000-0005-0000-0000-00003B0C0000}"/>
    <cellStyle name="40% - Accent1 5 4 2 3" xfId="3657" xr:uid="{00000000-0005-0000-0000-00003C0C0000}"/>
    <cellStyle name="40% - Accent1 5 4 2 3 2" xfId="3658" xr:uid="{00000000-0005-0000-0000-00003D0C0000}"/>
    <cellStyle name="40% - Accent1 5 4 2 3 2 2" xfId="3659" xr:uid="{00000000-0005-0000-0000-00003E0C0000}"/>
    <cellStyle name="40% - Accent1 5 4 2 3 3" xfId="3660" xr:uid="{00000000-0005-0000-0000-00003F0C0000}"/>
    <cellStyle name="40% - Accent1 5 4 2 4" xfId="3661" xr:uid="{00000000-0005-0000-0000-0000400C0000}"/>
    <cellStyle name="40% - Accent1 5 4 2 4 2" xfId="3662" xr:uid="{00000000-0005-0000-0000-0000410C0000}"/>
    <cellStyle name="40% - Accent1 5 4 2 5" xfId="3663" xr:uid="{00000000-0005-0000-0000-0000420C0000}"/>
    <cellStyle name="40% - Accent1 5 4 2 5 2" xfId="3664" xr:uid="{00000000-0005-0000-0000-0000430C0000}"/>
    <cellStyle name="40% - Accent1 5 4 2 6" xfId="3665" xr:uid="{00000000-0005-0000-0000-0000440C0000}"/>
    <cellStyle name="40% - Accent1 5 4 3" xfId="3666" xr:uid="{00000000-0005-0000-0000-0000450C0000}"/>
    <cellStyle name="40% - Accent1 5 4 3 2" xfId="3667" xr:uid="{00000000-0005-0000-0000-0000460C0000}"/>
    <cellStyle name="40% - Accent1 5 4 3 2 2" xfId="3668" xr:uid="{00000000-0005-0000-0000-0000470C0000}"/>
    <cellStyle name="40% - Accent1 5 4 3 3" xfId="3669" xr:uid="{00000000-0005-0000-0000-0000480C0000}"/>
    <cellStyle name="40% - Accent1 5 4 4" xfId="3670" xr:uid="{00000000-0005-0000-0000-0000490C0000}"/>
    <cellStyle name="40% - Accent1 5 4 4 2" xfId="3671" xr:uid="{00000000-0005-0000-0000-00004A0C0000}"/>
    <cellStyle name="40% - Accent1 5 4 4 2 2" xfId="3672" xr:uid="{00000000-0005-0000-0000-00004B0C0000}"/>
    <cellStyle name="40% - Accent1 5 4 4 3" xfId="3673" xr:uid="{00000000-0005-0000-0000-00004C0C0000}"/>
    <cellStyle name="40% - Accent1 5 4 5" xfId="3674" xr:uid="{00000000-0005-0000-0000-00004D0C0000}"/>
    <cellStyle name="40% - Accent1 5 4 5 2" xfId="3675" xr:uid="{00000000-0005-0000-0000-00004E0C0000}"/>
    <cellStyle name="40% - Accent1 5 4 6" xfId="3676" xr:uid="{00000000-0005-0000-0000-00004F0C0000}"/>
    <cellStyle name="40% - Accent1 5 4 6 2" xfId="3677" xr:uid="{00000000-0005-0000-0000-0000500C0000}"/>
    <cellStyle name="40% - Accent1 5 4 7" xfId="3678" xr:uid="{00000000-0005-0000-0000-0000510C0000}"/>
    <cellStyle name="40% - Accent1 5 5" xfId="3679" xr:uid="{00000000-0005-0000-0000-0000520C0000}"/>
    <cellStyle name="40% - Accent1 5 5 2" xfId="3680" xr:uid="{00000000-0005-0000-0000-0000530C0000}"/>
    <cellStyle name="40% - Accent1 5 5 2 2" xfId="3681" xr:uid="{00000000-0005-0000-0000-0000540C0000}"/>
    <cellStyle name="40% - Accent1 5 5 2 2 2" xfId="3682" xr:uid="{00000000-0005-0000-0000-0000550C0000}"/>
    <cellStyle name="40% - Accent1 5 5 2 3" xfId="3683" xr:uid="{00000000-0005-0000-0000-0000560C0000}"/>
    <cellStyle name="40% - Accent1 5 5 2 3 2" xfId="3684" xr:uid="{00000000-0005-0000-0000-0000570C0000}"/>
    <cellStyle name="40% - Accent1 5 5 2 4" xfId="3685" xr:uid="{00000000-0005-0000-0000-0000580C0000}"/>
    <cellStyle name="40% - Accent1 5 5 3" xfId="3686" xr:uid="{00000000-0005-0000-0000-0000590C0000}"/>
    <cellStyle name="40% - Accent1 5 5 3 2" xfId="3687" xr:uid="{00000000-0005-0000-0000-00005A0C0000}"/>
    <cellStyle name="40% - Accent1 5 5 3 2 2" xfId="3688" xr:uid="{00000000-0005-0000-0000-00005B0C0000}"/>
    <cellStyle name="40% - Accent1 5 5 3 3" xfId="3689" xr:uid="{00000000-0005-0000-0000-00005C0C0000}"/>
    <cellStyle name="40% - Accent1 5 5 4" xfId="3690" xr:uid="{00000000-0005-0000-0000-00005D0C0000}"/>
    <cellStyle name="40% - Accent1 5 5 4 2" xfId="3691" xr:uid="{00000000-0005-0000-0000-00005E0C0000}"/>
    <cellStyle name="40% - Accent1 5 5 5" xfId="3692" xr:uid="{00000000-0005-0000-0000-00005F0C0000}"/>
    <cellStyle name="40% - Accent1 5 5 5 2" xfId="3693" xr:uid="{00000000-0005-0000-0000-0000600C0000}"/>
    <cellStyle name="40% - Accent1 5 5 6" xfId="3694" xr:uid="{00000000-0005-0000-0000-0000610C0000}"/>
    <cellStyle name="40% - Accent1 5 6" xfId="3695" xr:uid="{00000000-0005-0000-0000-0000620C0000}"/>
    <cellStyle name="40% - Accent1 5 6 2" xfId="3696" xr:uid="{00000000-0005-0000-0000-0000630C0000}"/>
    <cellStyle name="40% - Accent1 5 6 2 2" xfId="3697" xr:uid="{00000000-0005-0000-0000-0000640C0000}"/>
    <cellStyle name="40% - Accent1 5 6 3" xfId="3698" xr:uid="{00000000-0005-0000-0000-0000650C0000}"/>
    <cellStyle name="40% - Accent1 5 6 3 2" xfId="3699" xr:uid="{00000000-0005-0000-0000-0000660C0000}"/>
    <cellStyle name="40% - Accent1 5 6 4" xfId="3700" xr:uid="{00000000-0005-0000-0000-0000670C0000}"/>
    <cellStyle name="40% - Accent1 5 7" xfId="3701" xr:uid="{00000000-0005-0000-0000-0000680C0000}"/>
    <cellStyle name="40% - Accent1 5 7 2" xfId="3702" xr:uid="{00000000-0005-0000-0000-0000690C0000}"/>
    <cellStyle name="40% - Accent1 5 7 2 2" xfId="3703" xr:uid="{00000000-0005-0000-0000-00006A0C0000}"/>
    <cellStyle name="40% - Accent1 5 7 3" xfId="3704" xr:uid="{00000000-0005-0000-0000-00006B0C0000}"/>
    <cellStyle name="40% - Accent1 5 8" xfId="3705" xr:uid="{00000000-0005-0000-0000-00006C0C0000}"/>
    <cellStyle name="40% - Accent1 5 8 2" xfId="3706" xr:uid="{00000000-0005-0000-0000-00006D0C0000}"/>
    <cellStyle name="40% - Accent1 5 9" xfId="3707" xr:uid="{00000000-0005-0000-0000-00006E0C0000}"/>
    <cellStyle name="40% - Accent1 5 9 2" xfId="3708" xr:uid="{00000000-0005-0000-0000-00006F0C0000}"/>
    <cellStyle name="40% - Accent1 6" xfId="244" xr:uid="{00000000-0005-0000-0000-0000700C0000}"/>
    <cellStyle name="40% - Accent1 6 2" xfId="3709" xr:uid="{00000000-0005-0000-0000-0000710C0000}"/>
    <cellStyle name="40% - Accent1 6 2 2" xfId="3710" xr:uid="{00000000-0005-0000-0000-0000720C0000}"/>
    <cellStyle name="40% - Accent1 6 2 2 2" xfId="3711" xr:uid="{00000000-0005-0000-0000-0000730C0000}"/>
    <cellStyle name="40% - Accent1 6 2 3" xfId="3712" xr:uid="{00000000-0005-0000-0000-0000740C0000}"/>
    <cellStyle name="40% - Accent1 6 3" xfId="3713" xr:uid="{00000000-0005-0000-0000-0000750C0000}"/>
    <cellStyle name="40% - Accent1 6 3 2" xfId="3714" xr:uid="{00000000-0005-0000-0000-0000760C0000}"/>
    <cellStyle name="40% - Accent1 6 3 2 2" xfId="3715" xr:uid="{00000000-0005-0000-0000-0000770C0000}"/>
    <cellStyle name="40% - Accent1 6 3 3" xfId="3716" xr:uid="{00000000-0005-0000-0000-0000780C0000}"/>
    <cellStyle name="40% - Accent1 6 4" xfId="3717" xr:uid="{00000000-0005-0000-0000-0000790C0000}"/>
    <cellStyle name="40% - Accent1 6 4 2" xfId="3718" xr:uid="{00000000-0005-0000-0000-00007A0C0000}"/>
    <cellStyle name="40% - Accent1 6 5" xfId="3719" xr:uid="{00000000-0005-0000-0000-00007B0C0000}"/>
    <cellStyle name="40% - Accent1 7" xfId="3720" xr:uid="{00000000-0005-0000-0000-00007C0C0000}"/>
    <cellStyle name="40% - Accent1 7 2" xfId="3721" xr:uid="{00000000-0005-0000-0000-00007D0C0000}"/>
    <cellStyle name="40% - Accent1 7 2 2" xfId="3722" xr:uid="{00000000-0005-0000-0000-00007E0C0000}"/>
    <cellStyle name="40% - Accent1 7 3" xfId="3723" xr:uid="{00000000-0005-0000-0000-00007F0C0000}"/>
    <cellStyle name="40% - Accent1 8" xfId="3724" xr:uid="{00000000-0005-0000-0000-0000800C0000}"/>
    <cellStyle name="40% - Accent1 8 2" xfId="3725" xr:uid="{00000000-0005-0000-0000-0000810C0000}"/>
    <cellStyle name="40% - Accent1 8 2 2" xfId="3726" xr:uid="{00000000-0005-0000-0000-0000820C0000}"/>
    <cellStyle name="40% - Accent1 8 3" xfId="3727" xr:uid="{00000000-0005-0000-0000-0000830C0000}"/>
    <cellStyle name="40% - Accent1 9" xfId="3728" xr:uid="{00000000-0005-0000-0000-0000840C0000}"/>
    <cellStyle name="40% - Accent1 9 2" xfId="3729" xr:uid="{00000000-0005-0000-0000-0000850C0000}"/>
    <cellStyle name="40% - Accent2 10" xfId="3730" xr:uid="{00000000-0005-0000-0000-0000860C0000}"/>
    <cellStyle name="40% - Accent2 10 2" xfId="3731" xr:uid="{00000000-0005-0000-0000-0000870C0000}"/>
    <cellStyle name="40% - Accent2 11" xfId="3732" xr:uid="{00000000-0005-0000-0000-0000880C0000}"/>
    <cellStyle name="40% - Accent2 2" xfId="14" xr:uid="{00000000-0005-0000-0000-0000890C0000}"/>
    <cellStyle name="40% - Accent2 2 10" xfId="3733" xr:uid="{00000000-0005-0000-0000-00008A0C0000}"/>
    <cellStyle name="40% - Accent2 2 2" xfId="3734" xr:uid="{00000000-0005-0000-0000-00008B0C0000}"/>
    <cellStyle name="40% - Accent2 2 2 2" xfId="3735" xr:uid="{00000000-0005-0000-0000-00008C0C0000}"/>
    <cellStyle name="40% - Accent2 2 2 2 2" xfId="3736" xr:uid="{00000000-0005-0000-0000-00008D0C0000}"/>
    <cellStyle name="40% - Accent2 2 2 2 2 2" xfId="3737" xr:uid="{00000000-0005-0000-0000-00008E0C0000}"/>
    <cellStyle name="40% - Accent2 2 2 2 2 2 2" xfId="3738" xr:uid="{00000000-0005-0000-0000-00008F0C0000}"/>
    <cellStyle name="40% - Accent2 2 2 2 2 2 2 2" xfId="3739" xr:uid="{00000000-0005-0000-0000-0000900C0000}"/>
    <cellStyle name="40% - Accent2 2 2 2 2 2 2 2 2" xfId="3740" xr:uid="{00000000-0005-0000-0000-0000910C0000}"/>
    <cellStyle name="40% - Accent2 2 2 2 2 2 2 3" xfId="3741" xr:uid="{00000000-0005-0000-0000-0000920C0000}"/>
    <cellStyle name="40% - Accent2 2 2 2 2 2 3" xfId="3742" xr:uid="{00000000-0005-0000-0000-0000930C0000}"/>
    <cellStyle name="40% - Accent2 2 2 2 2 2 3 2" xfId="3743" xr:uid="{00000000-0005-0000-0000-0000940C0000}"/>
    <cellStyle name="40% - Accent2 2 2 2 2 2 3 2 2" xfId="3744" xr:uid="{00000000-0005-0000-0000-0000950C0000}"/>
    <cellStyle name="40% - Accent2 2 2 2 2 2 3 3" xfId="3745" xr:uid="{00000000-0005-0000-0000-0000960C0000}"/>
    <cellStyle name="40% - Accent2 2 2 2 2 2 4" xfId="3746" xr:uid="{00000000-0005-0000-0000-0000970C0000}"/>
    <cellStyle name="40% - Accent2 2 2 2 2 2 4 2" xfId="3747" xr:uid="{00000000-0005-0000-0000-0000980C0000}"/>
    <cellStyle name="40% - Accent2 2 2 2 2 2 5" xfId="3748" xr:uid="{00000000-0005-0000-0000-0000990C0000}"/>
    <cellStyle name="40% - Accent2 2 2 2 2 3" xfId="3749" xr:uid="{00000000-0005-0000-0000-00009A0C0000}"/>
    <cellStyle name="40% - Accent2 2 2 2 2 3 2" xfId="3750" xr:uid="{00000000-0005-0000-0000-00009B0C0000}"/>
    <cellStyle name="40% - Accent2 2 2 2 2 3 2 2" xfId="3751" xr:uid="{00000000-0005-0000-0000-00009C0C0000}"/>
    <cellStyle name="40% - Accent2 2 2 2 2 3 3" xfId="3752" xr:uid="{00000000-0005-0000-0000-00009D0C0000}"/>
    <cellStyle name="40% - Accent2 2 2 2 2 4" xfId="3753" xr:uid="{00000000-0005-0000-0000-00009E0C0000}"/>
    <cellStyle name="40% - Accent2 2 2 2 2 4 2" xfId="3754" xr:uid="{00000000-0005-0000-0000-00009F0C0000}"/>
    <cellStyle name="40% - Accent2 2 2 2 2 4 2 2" xfId="3755" xr:uid="{00000000-0005-0000-0000-0000A00C0000}"/>
    <cellStyle name="40% - Accent2 2 2 2 2 4 3" xfId="3756" xr:uid="{00000000-0005-0000-0000-0000A10C0000}"/>
    <cellStyle name="40% - Accent2 2 2 2 2 5" xfId="3757" xr:uid="{00000000-0005-0000-0000-0000A20C0000}"/>
    <cellStyle name="40% - Accent2 2 2 2 2 5 2" xfId="3758" xr:uid="{00000000-0005-0000-0000-0000A30C0000}"/>
    <cellStyle name="40% - Accent2 2 2 2 2 6" xfId="3759" xr:uid="{00000000-0005-0000-0000-0000A40C0000}"/>
    <cellStyle name="40% - Accent2 2 2 2 2 6 2" xfId="3760" xr:uid="{00000000-0005-0000-0000-0000A50C0000}"/>
    <cellStyle name="40% - Accent2 2 2 2 2 7" xfId="3761" xr:uid="{00000000-0005-0000-0000-0000A60C0000}"/>
    <cellStyle name="40% - Accent2 2 2 2 3" xfId="3762" xr:uid="{00000000-0005-0000-0000-0000A70C0000}"/>
    <cellStyle name="40% - Accent2 2 2 2 3 2" xfId="3763" xr:uid="{00000000-0005-0000-0000-0000A80C0000}"/>
    <cellStyle name="40% - Accent2 2 2 2 3 2 2" xfId="3764" xr:uid="{00000000-0005-0000-0000-0000A90C0000}"/>
    <cellStyle name="40% - Accent2 2 2 2 3 2 2 2" xfId="3765" xr:uid="{00000000-0005-0000-0000-0000AA0C0000}"/>
    <cellStyle name="40% - Accent2 2 2 2 3 2 3" xfId="3766" xr:uid="{00000000-0005-0000-0000-0000AB0C0000}"/>
    <cellStyle name="40% - Accent2 2 2 2 3 3" xfId="3767" xr:uid="{00000000-0005-0000-0000-0000AC0C0000}"/>
    <cellStyle name="40% - Accent2 2 2 2 3 3 2" xfId="3768" xr:uid="{00000000-0005-0000-0000-0000AD0C0000}"/>
    <cellStyle name="40% - Accent2 2 2 2 3 3 2 2" xfId="3769" xr:uid="{00000000-0005-0000-0000-0000AE0C0000}"/>
    <cellStyle name="40% - Accent2 2 2 2 3 3 3" xfId="3770" xr:uid="{00000000-0005-0000-0000-0000AF0C0000}"/>
    <cellStyle name="40% - Accent2 2 2 2 3 4" xfId="3771" xr:uid="{00000000-0005-0000-0000-0000B00C0000}"/>
    <cellStyle name="40% - Accent2 2 2 2 3 4 2" xfId="3772" xr:uid="{00000000-0005-0000-0000-0000B10C0000}"/>
    <cellStyle name="40% - Accent2 2 2 2 3 5" xfId="3773" xr:uid="{00000000-0005-0000-0000-0000B20C0000}"/>
    <cellStyle name="40% - Accent2 2 2 2 4" xfId="3774" xr:uid="{00000000-0005-0000-0000-0000B30C0000}"/>
    <cellStyle name="40% - Accent2 2 2 2 4 2" xfId="3775" xr:uid="{00000000-0005-0000-0000-0000B40C0000}"/>
    <cellStyle name="40% - Accent2 2 2 2 4 2 2" xfId="3776" xr:uid="{00000000-0005-0000-0000-0000B50C0000}"/>
    <cellStyle name="40% - Accent2 2 2 2 4 3" xfId="3777" xr:uid="{00000000-0005-0000-0000-0000B60C0000}"/>
    <cellStyle name="40% - Accent2 2 2 2 5" xfId="3778" xr:uid="{00000000-0005-0000-0000-0000B70C0000}"/>
    <cellStyle name="40% - Accent2 2 2 2 5 2" xfId="3779" xr:uid="{00000000-0005-0000-0000-0000B80C0000}"/>
    <cellStyle name="40% - Accent2 2 2 2 5 2 2" xfId="3780" xr:uid="{00000000-0005-0000-0000-0000B90C0000}"/>
    <cellStyle name="40% - Accent2 2 2 2 5 3" xfId="3781" xr:uid="{00000000-0005-0000-0000-0000BA0C0000}"/>
    <cellStyle name="40% - Accent2 2 2 2 6" xfId="3782" xr:uid="{00000000-0005-0000-0000-0000BB0C0000}"/>
    <cellStyle name="40% - Accent2 2 2 2 6 2" xfId="3783" xr:uid="{00000000-0005-0000-0000-0000BC0C0000}"/>
    <cellStyle name="40% - Accent2 2 2 2 7" xfId="3784" xr:uid="{00000000-0005-0000-0000-0000BD0C0000}"/>
    <cellStyle name="40% - Accent2 2 2 2 7 2" xfId="3785" xr:uid="{00000000-0005-0000-0000-0000BE0C0000}"/>
    <cellStyle name="40% - Accent2 2 2 2 8" xfId="3786" xr:uid="{00000000-0005-0000-0000-0000BF0C0000}"/>
    <cellStyle name="40% - Accent2 2 2 3" xfId="3787" xr:uid="{00000000-0005-0000-0000-0000C00C0000}"/>
    <cellStyle name="40% - Accent2 2 2 3 2" xfId="3788" xr:uid="{00000000-0005-0000-0000-0000C10C0000}"/>
    <cellStyle name="40% - Accent2 2 2 3 2 2" xfId="3789" xr:uid="{00000000-0005-0000-0000-0000C20C0000}"/>
    <cellStyle name="40% - Accent2 2 2 3 2 2 2" xfId="3790" xr:uid="{00000000-0005-0000-0000-0000C30C0000}"/>
    <cellStyle name="40% - Accent2 2 2 3 2 2 2 2" xfId="3791" xr:uid="{00000000-0005-0000-0000-0000C40C0000}"/>
    <cellStyle name="40% - Accent2 2 2 3 2 2 3" xfId="3792" xr:uid="{00000000-0005-0000-0000-0000C50C0000}"/>
    <cellStyle name="40% - Accent2 2 2 3 2 3" xfId="3793" xr:uid="{00000000-0005-0000-0000-0000C60C0000}"/>
    <cellStyle name="40% - Accent2 2 2 3 2 3 2" xfId="3794" xr:uid="{00000000-0005-0000-0000-0000C70C0000}"/>
    <cellStyle name="40% - Accent2 2 2 3 2 3 2 2" xfId="3795" xr:uid="{00000000-0005-0000-0000-0000C80C0000}"/>
    <cellStyle name="40% - Accent2 2 2 3 2 3 3" xfId="3796" xr:uid="{00000000-0005-0000-0000-0000C90C0000}"/>
    <cellStyle name="40% - Accent2 2 2 3 2 4" xfId="3797" xr:uid="{00000000-0005-0000-0000-0000CA0C0000}"/>
    <cellStyle name="40% - Accent2 2 2 3 2 4 2" xfId="3798" xr:uid="{00000000-0005-0000-0000-0000CB0C0000}"/>
    <cellStyle name="40% - Accent2 2 2 3 2 5" xfId="3799" xr:uid="{00000000-0005-0000-0000-0000CC0C0000}"/>
    <cellStyle name="40% - Accent2 2 2 3 2 5 2" xfId="3800" xr:uid="{00000000-0005-0000-0000-0000CD0C0000}"/>
    <cellStyle name="40% - Accent2 2 2 3 2 6" xfId="3801" xr:uid="{00000000-0005-0000-0000-0000CE0C0000}"/>
    <cellStyle name="40% - Accent2 2 2 3 3" xfId="3802" xr:uid="{00000000-0005-0000-0000-0000CF0C0000}"/>
    <cellStyle name="40% - Accent2 2 2 3 3 2" xfId="3803" xr:uid="{00000000-0005-0000-0000-0000D00C0000}"/>
    <cellStyle name="40% - Accent2 2 2 3 3 2 2" xfId="3804" xr:uid="{00000000-0005-0000-0000-0000D10C0000}"/>
    <cellStyle name="40% - Accent2 2 2 3 3 3" xfId="3805" xr:uid="{00000000-0005-0000-0000-0000D20C0000}"/>
    <cellStyle name="40% - Accent2 2 2 3 4" xfId="3806" xr:uid="{00000000-0005-0000-0000-0000D30C0000}"/>
    <cellStyle name="40% - Accent2 2 2 3 4 2" xfId="3807" xr:uid="{00000000-0005-0000-0000-0000D40C0000}"/>
    <cellStyle name="40% - Accent2 2 2 3 4 2 2" xfId="3808" xr:uid="{00000000-0005-0000-0000-0000D50C0000}"/>
    <cellStyle name="40% - Accent2 2 2 3 4 3" xfId="3809" xr:uid="{00000000-0005-0000-0000-0000D60C0000}"/>
    <cellStyle name="40% - Accent2 2 2 3 5" xfId="3810" xr:uid="{00000000-0005-0000-0000-0000D70C0000}"/>
    <cellStyle name="40% - Accent2 2 2 3 5 2" xfId="3811" xr:uid="{00000000-0005-0000-0000-0000D80C0000}"/>
    <cellStyle name="40% - Accent2 2 2 3 6" xfId="3812" xr:uid="{00000000-0005-0000-0000-0000D90C0000}"/>
    <cellStyle name="40% - Accent2 2 2 3 6 2" xfId="3813" xr:uid="{00000000-0005-0000-0000-0000DA0C0000}"/>
    <cellStyle name="40% - Accent2 2 2 3 7" xfId="3814" xr:uid="{00000000-0005-0000-0000-0000DB0C0000}"/>
    <cellStyle name="40% - Accent2 2 2 4" xfId="3815" xr:uid="{00000000-0005-0000-0000-0000DC0C0000}"/>
    <cellStyle name="40% - Accent2 2 2 4 2" xfId="3816" xr:uid="{00000000-0005-0000-0000-0000DD0C0000}"/>
    <cellStyle name="40% - Accent2 2 2 4 2 2" xfId="3817" xr:uid="{00000000-0005-0000-0000-0000DE0C0000}"/>
    <cellStyle name="40% - Accent2 2 2 4 2 2 2" xfId="3818" xr:uid="{00000000-0005-0000-0000-0000DF0C0000}"/>
    <cellStyle name="40% - Accent2 2 2 4 2 3" xfId="3819" xr:uid="{00000000-0005-0000-0000-0000E00C0000}"/>
    <cellStyle name="40% - Accent2 2 2 4 2 3 2" xfId="3820" xr:uid="{00000000-0005-0000-0000-0000E10C0000}"/>
    <cellStyle name="40% - Accent2 2 2 4 2 4" xfId="3821" xr:uid="{00000000-0005-0000-0000-0000E20C0000}"/>
    <cellStyle name="40% - Accent2 2 2 4 3" xfId="3822" xr:uid="{00000000-0005-0000-0000-0000E30C0000}"/>
    <cellStyle name="40% - Accent2 2 2 4 3 2" xfId="3823" xr:uid="{00000000-0005-0000-0000-0000E40C0000}"/>
    <cellStyle name="40% - Accent2 2 2 4 3 2 2" xfId="3824" xr:uid="{00000000-0005-0000-0000-0000E50C0000}"/>
    <cellStyle name="40% - Accent2 2 2 4 3 3" xfId="3825" xr:uid="{00000000-0005-0000-0000-0000E60C0000}"/>
    <cellStyle name="40% - Accent2 2 2 4 4" xfId="3826" xr:uid="{00000000-0005-0000-0000-0000E70C0000}"/>
    <cellStyle name="40% - Accent2 2 2 4 4 2" xfId="3827" xr:uid="{00000000-0005-0000-0000-0000E80C0000}"/>
    <cellStyle name="40% - Accent2 2 2 4 5" xfId="3828" xr:uid="{00000000-0005-0000-0000-0000E90C0000}"/>
    <cellStyle name="40% - Accent2 2 2 4 5 2" xfId="3829" xr:uid="{00000000-0005-0000-0000-0000EA0C0000}"/>
    <cellStyle name="40% - Accent2 2 2 4 6" xfId="3830" xr:uid="{00000000-0005-0000-0000-0000EB0C0000}"/>
    <cellStyle name="40% - Accent2 2 2 5" xfId="3831" xr:uid="{00000000-0005-0000-0000-0000EC0C0000}"/>
    <cellStyle name="40% - Accent2 2 2 5 2" xfId="3832" xr:uid="{00000000-0005-0000-0000-0000ED0C0000}"/>
    <cellStyle name="40% - Accent2 2 2 5 2 2" xfId="3833" xr:uid="{00000000-0005-0000-0000-0000EE0C0000}"/>
    <cellStyle name="40% - Accent2 2 2 5 3" xfId="3834" xr:uid="{00000000-0005-0000-0000-0000EF0C0000}"/>
    <cellStyle name="40% - Accent2 2 2 5 3 2" xfId="3835" xr:uid="{00000000-0005-0000-0000-0000F00C0000}"/>
    <cellStyle name="40% - Accent2 2 2 5 4" xfId="3836" xr:uid="{00000000-0005-0000-0000-0000F10C0000}"/>
    <cellStyle name="40% - Accent2 2 2 6" xfId="3837" xr:uid="{00000000-0005-0000-0000-0000F20C0000}"/>
    <cellStyle name="40% - Accent2 2 2 6 2" xfId="3838" xr:uid="{00000000-0005-0000-0000-0000F30C0000}"/>
    <cellStyle name="40% - Accent2 2 2 6 2 2" xfId="3839" xr:uid="{00000000-0005-0000-0000-0000F40C0000}"/>
    <cellStyle name="40% - Accent2 2 2 6 3" xfId="3840" xr:uid="{00000000-0005-0000-0000-0000F50C0000}"/>
    <cellStyle name="40% - Accent2 2 2 7" xfId="3841" xr:uid="{00000000-0005-0000-0000-0000F60C0000}"/>
    <cellStyle name="40% - Accent2 2 2 7 2" xfId="3842" xr:uid="{00000000-0005-0000-0000-0000F70C0000}"/>
    <cellStyle name="40% - Accent2 2 2 8" xfId="3843" xr:uid="{00000000-0005-0000-0000-0000F80C0000}"/>
    <cellStyle name="40% - Accent2 2 2 8 2" xfId="3844" xr:uid="{00000000-0005-0000-0000-0000F90C0000}"/>
    <cellStyle name="40% - Accent2 2 2 9" xfId="3845" xr:uid="{00000000-0005-0000-0000-0000FA0C0000}"/>
    <cellStyle name="40% - Accent2 2 3" xfId="3846" xr:uid="{00000000-0005-0000-0000-0000FB0C0000}"/>
    <cellStyle name="40% - Accent2 2 3 2" xfId="3847" xr:uid="{00000000-0005-0000-0000-0000FC0C0000}"/>
    <cellStyle name="40% - Accent2 2 3 2 2" xfId="3848" xr:uid="{00000000-0005-0000-0000-0000FD0C0000}"/>
    <cellStyle name="40% - Accent2 2 3 2 2 2" xfId="3849" xr:uid="{00000000-0005-0000-0000-0000FE0C0000}"/>
    <cellStyle name="40% - Accent2 2 3 2 2 2 2" xfId="3850" xr:uid="{00000000-0005-0000-0000-0000FF0C0000}"/>
    <cellStyle name="40% - Accent2 2 3 2 2 2 2 2" xfId="3851" xr:uid="{00000000-0005-0000-0000-0000000D0000}"/>
    <cellStyle name="40% - Accent2 2 3 2 2 2 3" xfId="3852" xr:uid="{00000000-0005-0000-0000-0000010D0000}"/>
    <cellStyle name="40% - Accent2 2 3 2 2 3" xfId="3853" xr:uid="{00000000-0005-0000-0000-0000020D0000}"/>
    <cellStyle name="40% - Accent2 2 3 2 2 3 2" xfId="3854" xr:uid="{00000000-0005-0000-0000-0000030D0000}"/>
    <cellStyle name="40% - Accent2 2 3 2 2 3 2 2" xfId="3855" xr:uid="{00000000-0005-0000-0000-0000040D0000}"/>
    <cellStyle name="40% - Accent2 2 3 2 2 3 3" xfId="3856" xr:uid="{00000000-0005-0000-0000-0000050D0000}"/>
    <cellStyle name="40% - Accent2 2 3 2 2 4" xfId="3857" xr:uid="{00000000-0005-0000-0000-0000060D0000}"/>
    <cellStyle name="40% - Accent2 2 3 2 2 4 2" xfId="3858" xr:uid="{00000000-0005-0000-0000-0000070D0000}"/>
    <cellStyle name="40% - Accent2 2 3 2 2 5" xfId="3859" xr:uid="{00000000-0005-0000-0000-0000080D0000}"/>
    <cellStyle name="40% - Accent2 2 3 2 3" xfId="3860" xr:uid="{00000000-0005-0000-0000-0000090D0000}"/>
    <cellStyle name="40% - Accent2 2 3 2 3 2" xfId="3861" xr:uid="{00000000-0005-0000-0000-00000A0D0000}"/>
    <cellStyle name="40% - Accent2 2 3 2 3 2 2" xfId="3862" xr:uid="{00000000-0005-0000-0000-00000B0D0000}"/>
    <cellStyle name="40% - Accent2 2 3 2 3 3" xfId="3863" xr:uid="{00000000-0005-0000-0000-00000C0D0000}"/>
    <cellStyle name="40% - Accent2 2 3 2 4" xfId="3864" xr:uid="{00000000-0005-0000-0000-00000D0D0000}"/>
    <cellStyle name="40% - Accent2 2 3 2 4 2" xfId="3865" xr:uid="{00000000-0005-0000-0000-00000E0D0000}"/>
    <cellStyle name="40% - Accent2 2 3 2 4 2 2" xfId="3866" xr:uid="{00000000-0005-0000-0000-00000F0D0000}"/>
    <cellStyle name="40% - Accent2 2 3 2 4 3" xfId="3867" xr:uid="{00000000-0005-0000-0000-0000100D0000}"/>
    <cellStyle name="40% - Accent2 2 3 2 5" xfId="3868" xr:uid="{00000000-0005-0000-0000-0000110D0000}"/>
    <cellStyle name="40% - Accent2 2 3 2 5 2" xfId="3869" xr:uid="{00000000-0005-0000-0000-0000120D0000}"/>
    <cellStyle name="40% - Accent2 2 3 2 6" xfId="3870" xr:uid="{00000000-0005-0000-0000-0000130D0000}"/>
    <cellStyle name="40% - Accent2 2 3 2 6 2" xfId="3871" xr:uid="{00000000-0005-0000-0000-0000140D0000}"/>
    <cellStyle name="40% - Accent2 2 3 2 7" xfId="3872" xr:uid="{00000000-0005-0000-0000-0000150D0000}"/>
    <cellStyle name="40% - Accent2 2 3 3" xfId="3873" xr:uid="{00000000-0005-0000-0000-0000160D0000}"/>
    <cellStyle name="40% - Accent2 2 3 3 2" xfId="3874" xr:uid="{00000000-0005-0000-0000-0000170D0000}"/>
    <cellStyle name="40% - Accent2 2 3 3 2 2" xfId="3875" xr:uid="{00000000-0005-0000-0000-0000180D0000}"/>
    <cellStyle name="40% - Accent2 2 3 3 2 2 2" xfId="3876" xr:uid="{00000000-0005-0000-0000-0000190D0000}"/>
    <cellStyle name="40% - Accent2 2 3 3 2 3" xfId="3877" xr:uid="{00000000-0005-0000-0000-00001A0D0000}"/>
    <cellStyle name="40% - Accent2 2 3 3 3" xfId="3878" xr:uid="{00000000-0005-0000-0000-00001B0D0000}"/>
    <cellStyle name="40% - Accent2 2 3 3 3 2" xfId="3879" xr:uid="{00000000-0005-0000-0000-00001C0D0000}"/>
    <cellStyle name="40% - Accent2 2 3 3 3 2 2" xfId="3880" xr:uid="{00000000-0005-0000-0000-00001D0D0000}"/>
    <cellStyle name="40% - Accent2 2 3 3 3 3" xfId="3881" xr:uid="{00000000-0005-0000-0000-00001E0D0000}"/>
    <cellStyle name="40% - Accent2 2 3 3 4" xfId="3882" xr:uid="{00000000-0005-0000-0000-00001F0D0000}"/>
    <cellStyle name="40% - Accent2 2 3 3 4 2" xfId="3883" xr:uid="{00000000-0005-0000-0000-0000200D0000}"/>
    <cellStyle name="40% - Accent2 2 3 3 5" xfId="3884" xr:uid="{00000000-0005-0000-0000-0000210D0000}"/>
    <cellStyle name="40% - Accent2 2 3 4" xfId="3885" xr:uid="{00000000-0005-0000-0000-0000220D0000}"/>
    <cellStyle name="40% - Accent2 2 3 4 2" xfId="3886" xr:uid="{00000000-0005-0000-0000-0000230D0000}"/>
    <cellStyle name="40% - Accent2 2 3 4 2 2" xfId="3887" xr:uid="{00000000-0005-0000-0000-0000240D0000}"/>
    <cellStyle name="40% - Accent2 2 3 4 3" xfId="3888" xr:uid="{00000000-0005-0000-0000-0000250D0000}"/>
    <cellStyle name="40% - Accent2 2 3 5" xfId="3889" xr:uid="{00000000-0005-0000-0000-0000260D0000}"/>
    <cellStyle name="40% - Accent2 2 3 5 2" xfId="3890" xr:uid="{00000000-0005-0000-0000-0000270D0000}"/>
    <cellStyle name="40% - Accent2 2 3 5 2 2" xfId="3891" xr:uid="{00000000-0005-0000-0000-0000280D0000}"/>
    <cellStyle name="40% - Accent2 2 3 5 3" xfId="3892" xr:uid="{00000000-0005-0000-0000-0000290D0000}"/>
    <cellStyle name="40% - Accent2 2 3 6" xfId="3893" xr:uid="{00000000-0005-0000-0000-00002A0D0000}"/>
    <cellStyle name="40% - Accent2 2 3 6 2" xfId="3894" xr:uid="{00000000-0005-0000-0000-00002B0D0000}"/>
    <cellStyle name="40% - Accent2 2 3 7" xfId="3895" xr:uid="{00000000-0005-0000-0000-00002C0D0000}"/>
    <cellStyle name="40% - Accent2 2 3 7 2" xfId="3896" xr:uid="{00000000-0005-0000-0000-00002D0D0000}"/>
    <cellStyle name="40% - Accent2 2 3 8" xfId="3897" xr:uid="{00000000-0005-0000-0000-00002E0D0000}"/>
    <cellStyle name="40% - Accent2 2 4" xfId="3898" xr:uid="{00000000-0005-0000-0000-00002F0D0000}"/>
    <cellStyle name="40% - Accent2 2 4 2" xfId="3899" xr:uid="{00000000-0005-0000-0000-0000300D0000}"/>
    <cellStyle name="40% - Accent2 2 4 2 2" xfId="3900" xr:uid="{00000000-0005-0000-0000-0000310D0000}"/>
    <cellStyle name="40% - Accent2 2 4 2 2 2" xfId="3901" xr:uid="{00000000-0005-0000-0000-0000320D0000}"/>
    <cellStyle name="40% - Accent2 2 4 2 2 2 2" xfId="3902" xr:uid="{00000000-0005-0000-0000-0000330D0000}"/>
    <cellStyle name="40% - Accent2 2 4 2 2 3" xfId="3903" xr:uid="{00000000-0005-0000-0000-0000340D0000}"/>
    <cellStyle name="40% - Accent2 2 4 2 3" xfId="3904" xr:uid="{00000000-0005-0000-0000-0000350D0000}"/>
    <cellStyle name="40% - Accent2 2 4 2 3 2" xfId="3905" xr:uid="{00000000-0005-0000-0000-0000360D0000}"/>
    <cellStyle name="40% - Accent2 2 4 2 3 2 2" xfId="3906" xr:uid="{00000000-0005-0000-0000-0000370D0000}"/>
    <cellStyle name="40% - Accent2 2 4 2 3 3" xfId="3907" xr:uid="{00000000-0005-0000-0000-0000380D0000}"/>
    <cellStyle name="40% - Accent2 2 4 2 4" xfId="3908" xr:uid="{00000000-0005-0000-0000-0000390D0000}"/>
    <cellStyle name="40% - Accent2 2 4 2 4 2" xfId="3909" xr:uid="{00000000-0005-0000-0000-00003A0D0000}"/>
    <cellStyle name="40% - Accent2 2 4 2 5" xfId="3910" xr:uid="{00000000-0005-0000-0000-00003B0D0000}"/>
    <cellStyle name="40% - Accent2 2 4 2 5 2" xfId="3911" xr:uid="{00000000-0005-0000-0000-00003C0D0000}"/>
    <cellStyle name="40% - Accent2 2 4 2 6" xfId="3912" xr:uid="{00000000-0005-0000-0000-00003D0D0000}"/>
    <cellStyle name="40% - Accent2 2 4 3" xfId="3913" xr:uid="{00000000-0005-0000-0000-00003E0D0000}"/>
    <cellStyle name="40% - Accent2 2 4 3 2" xfId="3914" xr:uid="{00000000-0005-0000-0000-00003F0D0000}"/>
    <cellStyle name="40% - Accent2 2 4 3 2 2" xfId="3915" xr:uid="{00000000-0005-0000-0000-0000400D0000}"/>
    <cellStyle name="40% - Accent2 2 4 3 3" xfId="3916" xr:uid="{00000000-0005-0000-0000-0000410D0000}"/>
    <cellStyle name="40% - Accent2 2 4 4" xfId="3917" xr:uid="{00000000-0005-0000-0000-0000420D0000}"/>
    <cellStyle name="40% - Accent2 2 4 4 2" xfId="3918" xr:uid="{00000000-0005-0000-0000-0000430D0000}"/>
    <cellStyle name="40% - Accent2 2 4 4 2 2" xfId="3919" xr:uid="{00000000-0005-0000-0000-0000440D0000}"/>
    <cellStyle name="40% - Accent2 2 4 4 3" xfId="3920" xr:uid="{00000000-0005-0000-0000-0000450D0000}"/>
    <cellStyle name="40% - Accent2 2 4 5" xfId="3921" xr:uid="{00000000-0005-0000-0000-0000460D0000}"/>
    <cellStyle name="40% - Accent2 2 4 5 2" xfId="3922" xr:uid="{00000000-0005-0000-0000-0000470D0000}"/>
    <cellStyle name="40% - Accent2 2 4 6" xfId="3923" xr:uid="{00000000-0005-0000-0000-0000480D0000}"/>
    <cellStyle name="40% - Accent2 2 4 6 2" xfId="3924" xr:uid="{00000000-0005-0000-0000-0000490D0000}"/>
    <cellStyle name="40% - Accent2 2 4 7" xfId="3925" xr:uid="{00000000-0005-0000-0000-00004A0D0000}"/>
    <cellStyle name="40% - Accent2 2 5" xfId="3926" xr:uid="{00000000-0005-0000-0000-00004B0D0000}"/>
    <cellStyle name="40% - Accent2 2 5 2" xfId="3927" xr:uid="{00000000-0005-0000-0000-00004C0D0000}"/>
    <cellStyle name="40% - Accent2 2 5 2 2" xfId="3928" xr:uid="{00000000-0005-0000-0000-00004D0D0000}"/>
    <cellStyle name="40% - Accent2 2 5 2 2 2" xfId="3929" xr:uid="{00000000-0005-0000-0000-00004E0D0000}"/>
    <cellStyle name="40% - Accent2 2 5 2 3" xfId="3930" xr:uid="{00000000-0005-0000-0000-00004F0D0000}"/>
    <cellStyle name="40% - Accent2 2 5 2 3 2" xfId="3931" xr:uid="{00000000-0005-0000-0000-0000500D0000}"/>
    <cellStyle name="40% - Accent2 2 5 2 4" xfId="3932" xr:uid="{00000000-0005-0000-0000-0000510D0000}"/>
    <cellStyle name="40% - Accent2 2 5 3" xfId="3933" xr:uid="{00000000-0005-0000-0000-0000520D0000}"/>
    <cellStyle name="40% - Accent2 2 5 3 2" xfId="3934" xr:uid="{00000000-0005-0000-0000-0000530D0000}"/>
    <cellStyle name="40% - Accent2 2 5 3 2 2" xfId="3935" xr:uid="{00000000-0005-0000-0000-0000540D0000}"/>
    <cellStyle name="40% - Accent2 2 5 3 3" xfId="3936" xr:uid="{00000000-0005-0000-0000-0000550D0000}"/>
    <cellStyle name="40% - Accent2 2 5 4" xfId="3937" xr:uid="{00000000-0005-0000-0000-0000560D0000}"/>
    <cellStyle name="40% - Accent2 2 5 4 2" xfId="3938" xr:uid="{00000000-0005-0000-0000-0000570D0000}"/>
    <cellStyle name="40% - Accent2 2 5 5" xfId="3939" xr:uid="{00000000-0005-0000-0000-0000580D0000}"/>
    <cellStyle name="40% - Accent2 2 5 5 2" xfId="3940" xr:uid="{00000000-0005-0000-0000-0000590D0000}"/>
    <cellStyle name="40% - Accent2 2 5 6" xfId="3941" xr:uid="{00000000-0005-0000-0000-00005A0D0000}"/>
    <cellStyle name="40% - Accent2 2 6" xfId="3942" xr:uid="{00000000-0005-0000-0000-00005B0D0000}"/>
    <cellStyle name="40% - Accent2 2 6 2" xfId="3943" xr:uid="{00000000-0005-0000-0000-00005C0D0000}"/>
    <cellStyle name="40% - Accent2 2 6 2 2" xfId="3944" xr:uid="{00000000-0005-0000-0000-00005D0D0000}"/>
    <cellStyle name="40% - Accent2 2 6 3" xfId="3945" xr:uid="{00000000-0005-0000-0000-00005E0D0000}"/>
    <cellStyle name="40% - Accent2 2 6 3 2" xfId="3946" xr:uid="{00000000-0005-0000-0000-00005F0D0000}"/>
    <cellStyle name="40% - Accent2 2 6 4" xfId="3947" xr:uid="{00000000-0005-0000-0000-0000600D0000}"/>
    <cellStyle name="40% - Accent2 2 7" xfId="3948" xr:uid="{00000000-0005-0000-0000-0000610D0000}"/>
    <cellStyle name="40% - Accent2 2 7 2" xfId="3949" xr:uid="{00000000-0005-0000-0000-0000620D0000}"/>
    <cellStyle name="40% - Accent2 2 7 2 2" xfId="3950" xr:uid="{00000000-0005-0000-0000-0000630D0000}"/>
    <cellStyle name="40% - Accent2 2 7 3" xfId="3951" xr:uid="{00000000-0005-0000-0000-0000640D0000}"/>
    <cellStyle name="40% - Accent2 2 8" xfId="3952" xr:uid="{00000000-0005-0000-0000-0000650D0000}"/>
    <cellStyle name="40% - Accent2 2 8 2" xfId="3953" xr:uid="{00000000-0005-0000-0000-0000660D0000}"/>
    <cellStyle name="40% - Accent2 2 9" xfId="3954" xr:uid="{00000000-0005-0000-0000-0000670D0000}"/>
    <cellStyle name="40% - Accent2 2 9 2" xfId="3955" xr:uid="{00000000-0005-0000-0000-0000680D0000}"/>
    <cellStyle name="40% - Accent2 2_Deferred Income Taxes" xfId="3956" xr:uid="{00000000-0005-0000-0000-0000690D0000}"/>
    <cellStyle name="40% - Accent2 3" xfId="245" xr:uid="{00000000-0005-0000-0000-00006A0D0000}"/>
    <cellStyle name="40% - Accent2 3 2" xfId="3957" xr:uid="{00000000-0005-0000-0000-00006B0D0000}"/>
    <cellStyle name="40% - Accent2 3 2 2" xfId="3958" xr:uid="{00000000-0005-0000-0000-00006C0D0000}"/>
    <cellStyle name="40% - Accent2 3 2 2 2" xfId="3959" xr:uid="{00000000-0005-0000-0000-00006D0D0000}"/>
    <cellStyle name="40% - Accent2 3 2 2 2 2" xfId="3960" xr:uid="{00000000-0005-0000-0000-00006E0D0000}"/>
    <cellStyle name="40% - Accent2 3 2 2 2 2 2" xfId="3961" xr:uid="{00000000-0005-0000-0000-00006F0D0000}"/>
    <cellStyle name="40% - Accent2 3 2 2 2 3" xfId="3962" xr:uid="{00000000-0005-0000-0000-0000700D0000}"/>
    <cellStyle name="40% - Accent2 3 2 2 3" xfId="3963" xr:uid="{00000000-0005-0000-0000-0000710D0000}"/>
    <cellStyle name="40% - Accent2 3 2 2 3 2" xfId="3964" xr:uid="{00000000-0005-0000-0000-0000720D0000}"/>
    <cellStyle name="40% - Accent2 3 2 2 3 2 2" xfId="3965" xr:uid="{00000000-0005-0000-0000-0000730D0000}"/>
    <cellStyle name="40% - Accent2 3 2 2 3 3" xfId="3966" xr:uid="{00000000-0005-0000-0000-0000740D0000}"/>
    <cellStyle name="40% - Accent2 3 2 2 4" xfId="3967" xr:uid="{00000000-0005-0000-0000-0000750D0000}"/>
    <cellStyle name="40% - Accent2 3 2 2 4 2" xfId="3968" xr:uid="{00000000-0005-0000-0000-0000760D0000}"/>
    <cellStyle name="40% - Accent2 3 2 2 5" xfId="3969" xr:uid="{00000000-0005-0000-0000-0000770D0000}"/>
    <cellStyle name="40% - Accent2 3 2 3" xfId="3970" xr:uid="{00000000-0005-0000-0000-0000780D0000}"/>
    <cellStyle name="40% - Accent2 3 2 3 2" xfId="3971" xr:uid="{00000000-0005-0000-0000-0000790D0000}"/>
    <cellStyle name="40% - Accent2 3 2 3 2 2" xfId="3972" xr:uid="{00000000-0005-0000-0000-00007A0D0000}"/>
    <cellStyle name="40% - Accent2 3 2 3 3" xfId="3973" xr:uid="{00000000-0005-0000-0000-00007B0D0000}"/>
    <cellStyle name="40% - Accent2 3 2 4" xfId="3974" xr:uid="{00000000-0005-0000-0000-00007C0D0000}"/>
    <cellStyle name="40% - Accent2 3 2 4 2" xfId="3975" xr:uid="{00000000-0005-0000-0000-00007D0D0000}"/>
    <cellStyle name="40% - Accent2 3 2 4 2 2" xfId="3976" xr:uid="{00000000-0005-0000-0000-00007E0D0000}"/>
    <cellStyle name="40% - Accent2 3 2 4 3" xfId="3977" xr:uid="{00000000-0005-0000-0000-00007F0D0000}"/>
    <cellStyle name="40% - Accent2 3 2 5" xfId="3978" xr:uid="{00000000-0005-0000-0000-0000800D0000}"/>
    <cellStyle name="40% - Accent2 3 2 5 2" xfId="3979" xr:uid="{00000000-0005-0000-0000-0000810D0000}"/>
    <cellStyle name="40% - Accent2 3 2 6" xfId="3980" xr:uid="{00000000-0005-0000-0000-0000820D0000}"/>
    <cellStyle name="40% - Accent2 3 3" xfId="3981" xr:uid="{00000000-0005-0000-0000-0000830D0000}"/>
    <cellStyle name="40% - Accent2 3 3 2" xfId="3982" xr:uid="{00000000-0005-0000-0000-0000840D0000}"/>
    <cellStyle name="40% - Accent2 3 3 2 2" xfId="3983" xr:uid="{00000000-0005-0000-0000-0000850D0000}"/>
    <cellStyle name="40% - Accent2 3 3 2 2 2" xfId="3984" xr:uid="{00000000-0005-0000-0000-0000860D0000}"/>
    <cellStyle name="40% - Accent2 3 3 2 3" xfId="3985" xr:uid="{00000000-0005-0000-0000-0000870D0000}"/>
    <cellStyle name="40% - Accent2 3 3 3" xfId="3986" xr:uid="{00000000-0005-0000-0000-0000880D0000}"/>
    <cellStyle name="40% - Accent2 3 3 3 2" xfId="3987" xr:uid="{00000000-0005-0000-0000-0000890D0000}"/>
    <cellStyle name="40% - Accent2 3 3 3 2 2" xfId="3988" xr:uid="{00000000-0005-0000-0000-00008A0D0000}"/>
    <cellStyle name="40% - Accent2 3 3 3 3" xfId="3989" xr:uid="{00000000-0005-0000-0000-00008B0D0000}"/>
    <cellStyle name="40% - Accent2 3 3 4" xfId="3990" xr:uid="{00000000-0005-0000-0000-00008C0D0000}"/>
    <cellStyle name="40% - Accent2 3 3 4 2" xfId="3991" xr:uid="{00000000-0005-0000-0000-00008D0D0000}"/>
    <cellStyle name="40% - Accent2 3 3 5" xfId="3992" xr:uid="{00000000-0005-0000-0000-00008E0D0000}"/>
    <cellStyle name="40% - Accent2 3 4" xfId="3993" xr:uid="{00000000-0005-0000-0000-00008F0D0000}"/>
    <cellStyle name="40% - Accent2 3 4 2" xfId="3994" xr:uid="{00000000-0005-0000-0000-0000900D0000}"/>
    <cellStyle name="40% - Accent2 3 4 2 2" xfId="3995" xr:uid="{00000000-0005-0000-0000-0000910D0000}"/>
    <cellStyle name="40% - Accent2 3 4 3" xfId="3996" xr:uid="{00000000-0005-0000-0000-0000920D0000}"/>
    <cellStyle name="40% - Accent2 3 5" xfId="3997" xr:uid="{00000000-0005-0000-0000-0000930D0000}"/>
    <cellStyle name="40% - Accent2 3 5 2" xfId="3998" xr:uid="{00000000-0005-0000-0000-0000940D0000}"/>
    <cellStyle name="40% - Accent2 3 5 2 2" xfId="3999" xr:uid="{00000000-0005-0000-0000-0000950D0000}"/>
    <cellStyle name="40% - Accent2 3 5 3" xfId="4000" xr:uid="{00000000-0005-0000-0000-0000960D0000}"/>
    <cellStyle name="40% - Accent2 3 6" xfId="4001" xr:uid="{00000000-0005-0000-0000-0000970D0000}"/>
    <cellStyle name="40% - Accent2 3 6 2" xfId="4002" xr:uid="{00000000-0005-0000-0000-0000980D0000}"/>
    <cellStyle name="40% - Accent2 3 7" xfId="4003" xr:uid="{00000000-0005-0000-0000-0000990D0000}"/>
    <cellStyle name="40% - Accent2 4" xfId="246" xr:uid="{00000000-0005-0000-0000-00009A0D0000}"/>
    <cellStyle name="40% - Accent2 4 2" xfId="4004" xr:uid="{00000000-0005-0000-0000-00009B0D0000}"/>
    <cellStyle name="40% - Accent2 4 2 2" xfId="4005" xr:uid="{00000000-0005-0000-0000-00009C0D0000}"/>
    <cellStyle name="40% - Accent2 4 2 2 2" xfId="4006" xr:uid="{00000000-0005-0000-0000-00009D0D0000}"/>
    <cellStyle name="40% - Accent2 4 2 2 2 2" xfId="4007" xr:uid="{00000000-0005-0000-0000-00009E0D0000}"/>
    <cellStyle name="40% - Accent2 4 2 2 3" xfId="4008" xr:uid="{00000000-0005-0000-0000-00009F0D0000}"/>
    <cellStyle name="40% - Accent2 4 2 3" xfId="4009" xr:uid="{00000000-0005-0000-0000-0000A00D0000}"/>
    <cellStyle name="40% - Accent2 4 2 3 2" xfId="4010" xr:uid="{00000000-0005-0000-0000-0000A10D0000}"/>
    <cellStyle name="40% - Accent2 4 2 3 2 2" xfId="4011" xr:uid="{00000000-0005-0000-0000-0000A20D0000}"/>
    <cellStyle name="40% - Accent2 4 2 3 3" xfId="4012" xr:uid="{00000000-0005-0000-0000-0000A30D0000}"/>
    <cellStyle name="40% - Accent2 4 2 4" xfId="4013" xr:uid="{00000000-0005-0000-0000-0000A40D0000}"/>
    <cellStyle name="40% - Accent2 4 2 4 2" xfId="4014" xr:uid="{00000000-0005-0000-0000-0000A50D0000}"/>
    <cellStyle name="40% - Accent2 4 2 5" xfId="4015" xr:uid="{00000000-0005-0000-0000-0000A60D0000}"/>
    <cellStyle name="40% - Accent2 4 3" xfId="4016" xr:uid="{00000000-0005-0000-0000-0000A70D0000}"/>
    <cellStyle name="40% - Accent2 4 3 2" xfId="4017" xr:uid="{00000000-0005-0000-0000-0000A80D0000}"/>
    <cellStyle name="40% - Accent2 4 3 2 2" xfId="4018" xr:uid="{00000000-0005-0000-0000-0000A90D0000}"/>
    <cellStyle name="40% - Accent2 4 3 3" xfId="4019" xr:uid="{00000000-0005-0000-0000-0000AA0D0000}"/>
    <cellStyle name="40% - Accent2 4 4" xfId="4020" xr:uid="{00000000-0005-0000-0000-0000AB0D0000}"/>
    <cellStyle name="40% - Accent2 4 4 2" xfId="4021" xr:uid="{00000000-0005-0000-0000-0000AC0D0000}"/>
    <cellStyle name="40% - Accent2 4 4 2 2" xfId="4022" xr:uid="{00000000-0005-0000-0000-0000AD0D0000}"/>
    <cellStyle name="40% - Accent2 4 4 3" xfId="4023" xr:uid="{00000000-0005-0000-0000-0000AE0D0000}"/>
    <cellStyle name="40% - Accent2 4 5" xfId="4024" xr:uid="{00000000-0005-0000-0000-0000AF0D0000}"/>
    <cellStyle name="40% - Accent2 4 5 2" xfId="4025" xr:uid="{00000000-0005-0000-0000-0000B00D0000}"/>
    <cellStyle name="40% - Accent2 4 6" xfId="4026" xr:uid="{00000000-0005-0000-0000-0000B10D0000}"/>
    <cellStyle name="40% - Accent2 5" xfId="247" xr:uid="{00000000-0005-0000-0000-0000B20D0000}"/>
    <cellStyle name="40% - Accent2 5 2" xfId="4027" xr:uid="{00000000-0005-0000-0000-0000B30D0000}"/>
    <cellStyle name="40% - Accent2 5 2 2" xfId="4028" xr:uid="{00000000-0005-0000-0000-0000B40D0000}"/>
    <cellStyle name="40% - Accent2 5 2 2 2" xfId="4029" xr:uid="{00000000-0005-0000-0000-0000B50D0000}"/>
    <cellStyle name="40% - Accent2 5 2 3" xfId="4030" xr:uid="{00000000-0005-0000-0000-0000B60D0000}"/>
    <cellStyle name="40% - Accent2 5 3" xfId="4031" xr:uid="{00000000-0005-0000-0000-0000B70D0000}"/>
    <cellStyle name="40% - Accent2 5 3 2" xfId="4032" xr:uid="{00000000-0005-0000-0000-0000B80D0000}"/>
    <cellStyle name="40% - Accent2 5 3 2 2" xfId="4033" xr:uid="{00000000-0005-0000-0000-0000B90D0000}"/>
    <cellStyle name="40% - Accent2 5 3 3" xfId="4034" xr:uid="{00000000-0005-0000-0000-0000BA0D0000}"/>
    <cellStyle name="40% - Accent2 5 4" xfId="4035" xr:uid="{00000000-0005-0000-0000-0000BB0D0000}"/>
    <cellStyle name="40% - Accent2 5 4 2" xfId="4036" xr:uid="{00000000-0005-0000-0000-0000BC0D0000}"/>
    <cellStyle name="40% - Accent2 5 5" xfId="4037" xr:uid="{00000000-0005-0000-0000-0000BD0D0000}"/>
    <cellStyle name="40% - Accent2 6" xfId="248" xr:uid="{00000000-0005-0000-0000-0000BE0D0000}"/>
    <cellStyle name="40% - Accent2 6 2" xfId="4038" xr:uid="{00000000-0005-0000-0000-0000BF0D0000}"/>
    <cellStyle name="40% - Accent2 6 2 2" xfId="4039" xr:uid="{00000000-0005-0000-0000-0000C00D0000}"/>
    <cellStyle name="40% - Accent2 6 3" xfId="4040" xr:uid="{00000000-0005-0000-0000-0000C10D0000}"/>
    <cellStyle name="40% - Accent2 7" xfId="4041" xr:uid="{00000000-0005-0000-0000-0000C20D0000}"/>
    <cellStyle name="40% - Accent2 7 2" xfId="4042" xr:uid="{00000000-0005-0000-0000-0000C30D0000}"/>
    <cellStyle name="40% - Accent2 7 2 2" xfId="4043" xr:uid="{00000000-0005-0000-0000-0000C40D0000}"/>
    <cellStyle name="40% - Accent2 7 3" xfId="4044" xr:uid="{00000000-0005-0000-0000-0000C50D0000}"/>
    <cellStyle name="40% - Accent2 8" xfId="4045" xr:uid="{00000000-0005-0000-0000-0000C60D0000}"/>
    <cellStyle name="40% - Accent2 8 2" xfId="4046" xr:uid="{00000000-0005-0000-0000-0000C70D0000}"/>
    <cellStyle name="40% - Accent2 9" xfId="4047" xr:uid="{00000000-0005-0000-0000-0000C80D0000}"/>
    <cellStyle name="40% - Accent2 9 2" xfId="4048" xr:uid="{00000000-0005-0000-0000-0000C90D0000}"/>
    <cellStyle name="40% - Accent3 2" xfId="15" xr:uid="{00000000-0005-0000-0000-0000CA0D0000}"/>
    <cellStyle name="40% - Accent3 2 10" xfId="4049" xr:uid="{00000000-0005-0000-0000-0000CB0D0000}"/>
    <cellStyle name="40% - Accent3 2 18" xfId="4050" xr:uid="{00000000-0005-0000-0000-0000CC0D0000}"/>
    <cellStyle name="40% - Accent3 2 2" xfId="4051" xr:uid="{00000000-0005-0000-0000-0000CD0D0000}"/>
    <cellStyle name="40% - Accent3 2 2 2" xfId="4052" xr:uid="{00000000-0005-0000-0000-0000CE0D0000}"/>
    <cellStyle name="40% - Accent3 2 2 2 2" xfId="4053" xr:uid="{00000000-0005-0000-0000-0000CF0D0000}"/>
    <cellStyle name="40% - Accent3 2 2 2 2 2" xfId="4054" xr:uid="{00000000-0005-0000-0000-0000D00D0000}"/>
    <cellStyle name="40% - Accent3 2 2 2 2 2 2" xfId="4055" xr:uid="{00000000-0005-0000-0000-0000D10D0000}"/>
    <cellStyle name="40% - Accent3 2 2 2 2 2 2 2" xfId="4056" xr:uid="{00000000-0005-0000-0000-0000D20D0000}"/>
    <cellStyle name="40% - Accent3 2 2 2 2 2 2 2 2" xfId="4057" xr:uid="{00000000-0005-0000-0000-0000D30D0000}"/>
    <cellStyle name="40% - Accent3 2 2 2 2 2 2 3" xfId="4058" xr:uid="{00000000-0005-0000-0000-0000D40D0000}"/>
    <cellStyle name="40% - Accent3 2 2 2 2 2 3" xfId="4059" xr:uid="{00000000-0005-0000-0000-0000D50D0000}"/>
    <cellStyle name="40% - Accent3 2 2 2 2 2 3 2" xfId="4060" xr:uid="{00000000-0005-0000-0000-0000D60D0000}"/>
    <cellStyle name="40% - Accent3 2 2 2 2 2 3 2 2" xfId="4061" xr:uid="{00000000-0005-0000-0000-0000D70D0000}"/>
    <cellStyle name="40% - Accent3 2 2 2 2 2 3 3" xfId="4062" xr:uid="{00000000-0005-0000-0000-0000D80D0000}"/>
    <cellStyle name="40% - Accent3 2 2 2 2 2 4" xfId="4063" xr:uid="{00000000-0005-0000-0000-0000D90D0000}"/>
    <cellStyle name="40% - Accent3 2 2 2 2 2 4 2" xfId="4064" xr:uid="{00000000-0005-0000-0000-0000DA0D0000}"/>
    <cellStyle name="40% - Accent3 2 2 2 2 2 5" xfId="4065" xr:uid="{00000000-0005-0000-0000-0000DB0D0000}"/>
    <cellStyle name="40% - Accent3 2 2 2 2 3" xfId="4066" xr:uid="{00000000-0005-0000-0000-0000DC0D0000}"/>
    <cellStyle name="40% - Accent3 2 2 2 2 3 2" xfId="4067" xr:uid="{00000000-0005-0000-0000-0000DD0D0000}"/>
    <cellStyle name="40% - Accent3 2 2 2 2 3 2 2" xfId="4068" xr:uid="{00000000-0005-0000-0000-0000DE0D0000}"/>
    <cellStyle name="40% - Accent3 2 2 2 2 3 3" xfId="4069" xr:uid="{00000000-0005-0000-0000-0000DF0D0000}"/>
    <cellStyle name="40% - Accent3 2 2 2 2 4" xfId="4070" xr:uid="{00000000-0005-0000-0000-0000E00D0000}"/>
    <cellStyle name="40% - Accent3 2 2 2 2 4 2" xfId="4071" xr:uid="{00000000-0005-0000-0000-0000E10D0000}"/>
    <cellStyle name="40% - Accent3 2 2 2 2 4 2 2" xfId="4072" xr:uid="{00000000-0005-0000-0000-0000E20D0000}"/>
    <cellStyle name="40% - Accent3 2 2 2 2 4 3" xfId="4073" xr:uid="{00000000-0005-0000-0000-0000E30D0000}"/>
    <cellStyle name="40% - Accent3 2 2 2 2 5" xfId="4074" xr:uid="{00000000-0005-0000-0000-0000E40D0000}"/>
    <cellStyle name="40% - Accent3 2 2 2 2 5 2" xfId="4075" xr:uid="{00000000-0005-0000-0000-0000E50D0000}"/>
    <cellStyle name="40% - Accent3 2 2 2 2 6" xfId="4076" xr:uid="{00000000-0005-0000-0000-0000E60D0000}"/>
    <cellStyle name="40% - Accent3 2 2 2 2 6 2" xfId="4077" xr:uid="{00000000-0005-0000-0000-0000E70D0000}"/>
    <cellStyle name="40% - Accent3 2 2 2 2 7" xfId="4078" xr:uid="{00000000-0005-0000-0000-0000E80D0000}"/>
    <cellStyle name="40% - Accent3 2 2 2 3" xfId="4079" xr:uid="{00000000-0005-0000-0000-0000E90D0000}"/>
    <cellStyle name="40% - Accent3 2 2 2 3 2" xfId="4080" xr:uid="{00000000-0005-0000-0000-0000EA0D0000}"/>
    <cellStyle name="40% - Accent3 2 2 2 3 2 2" xfId="4081" xr:uid="{00000000-0005-0000-0000-0000EB0D0000}"/>
    <cellStyle name="40% - Accent3 2 2 2 3 2 2 2" xfId="4082" xr:uid="{00000000-0005-0000-0000-0000EC0D0000}"/>
    <cellStyle name="40% - Accent3 2 2 2 3 2 3" xfId="4083" xr:uid="{00000000-0005-0000-0000-0000ED0D0000}"/>
    <cellStyle name="40% - Accent3 2 2 2 3 3" xfId="4084" xr:uid="{00000000-0005-0000-0000-0000EE0D0000}"/>
    <cellStyle name="40% - Accent3 2 2 2 3 3 2" xfId="4085" xr:uid="{00000000-0005-0000-0000-0000EF0D0000}"/>
    <cellStyle name="40% - Accent3 2 2 2 3 3 2 2" xfId="4086" xr:uid="{00000000-0005-0000-0000-0000F00D0000}"/>
    <cellStyle name="40% - Accent3 2 2 2 3 3 3" xfId="4087" xr:uid="{00000000-0005-0000-0000-0000F10D0000}"/>
    <cellStyle name="40% - Accent3 2 2 2 3 4" xfId="4088" xr:uid="{00000000-0005-0000-0000-0000F20D0000}"/>
    <cellStyle name="40% - Accent3 2 2 2 3 4 2" xfId="4089" xr:uid="{00000000-0005-0000-0000-0000F30D0000}"/>
    <cellStyle name="40% - Accent3 2 2 2 3 5" xfId="4090" xr:uid="{00000000-0005-0000-0000-0000F40D0000}"/>
    <cellStyle name="40% - Accent3 2 2 2 4" xfId="4091" xr:uid="{00000000-0005-0000-0000-0000F50D0000}"/>
    <cellStyle name="40% - Accent3 2 2 2 4 2" xfId="4092" xr:uid="{00000000-0005-0000-0000-0000F60D0000}"/>
    <cellStyle name="40% - Accent3 2 2 2 4 2 2" xfId="4093" xr:uid="{00000000-0005-0000-0000-0000F70D0000}"/>
    <cellStyle name="40% - Accent3 2 2 2 4 3" xfId="4094" xr:uid="{00000000-0005-0000-0000-0000F80D0000}"/>
    <cellStyle name="40% - Accent3 2 2 2 5" xfId="4095" xr:uid="{00000000-0005-0000-0000-0000F90D0000}"/>
    <cellStyle name="40% - Accent3 2 2 2 5 2" xfId="4096" xr:uid="{00000000-0005-0000-0000-0000FA0D0000}"/>
    <cellStyle name="40% - Accent3 2 2 2 5 2 2" xfId="4097" xr:uid="{00000000-0005-0000-0000-0000FB0D0000}"/>
    <cellStyle name="40% - Accent3 2 2 2 5 3" xfId="4098" xr:uid="{00000000-0005-0000-0000-0000FC0D0000}"/>
    <cellStyle name="40% - Accent3 2 2 2 6" xfId="4099" xr:uid="{00000000-0005-0000-0000-0000FD0D0000}"/>
    <cellStyle name="40% - Accent3 2 2 2 6 2" xfId="4100" xr:uid="{00000000-0005-0000-0000-0000FE0D0000}"/>
    <cellStyle name="40% - Accent3 2 2 2 7" xfId="4101" xr:uid="{00000000-0005-0000-0000-0000FF0D0000}"/>
    <cellStyle name="40% - Accent3 2 2 2 7 2" xfId="4102" xr:uid="{00000000-0005-0000-0000-0000000E0000}"/>
    <cellStyle name="40% - Accent3 2 2 2 8" xfId="4103" xr:uid="{00000000-0005-0000-0000-0000010E0000}"/>
    <cellStyle name="40% - Accent3 2 2 3" xfId="4104" xr:uid="{00000000-0005-0000-0000-0000020E0000}"/>
    <cellStyle name="40% - Accent3 2 2 3 2" xfId="4105" xr:uid="{00000000-0005-0000-0000-0000030E0000}"/>
    <cellStyle name="40% - Accent3 2 2 3 2 2" xfId="4106" xr:uid="{00000000-0005-0000-0000-0000040E0000}"/>
    <cellStyle name="40% - Accent3 2 2 3 2 2 2" xfId="4107" xr:uid="{00000000-0005-0000-0000-0000050E0000}"/>
    <cellStyle name="40% - Accent3 2 2 3 2 2 2 2" xfId="4108" xr:uid="{00000000-0005-0000-0000-0000060E0000}"/>
    <cellStyle name="40% - Accent3 2 2 3 2 2 3" xfId="4109" xr:uid="{00000000-0005-0000-0000-0000070E0000}"/>
    <cellStyle name="40% - Accent3 2 2 3 2 3" xfId="4110" xr:uid="{00000000-0005-0000-0000-0000080E0000}"/>
    <cellStyle name="40% - Accent3 2 2 3 2 3 2" xfId="4111" xr:uid="{00000000-0005-0000-0000-0000090E0000}"/>
    <cellStyle name="40% - Accent3 2 2 3 2 3 2 2" xfId="4112" xr:uid="{00000000-0005-0000-0000-00000A0E0000}"/>
    <cellStyle name="40% - Accent3 2 2 3 2 3 3" xfId="4113" xr:uid="{00000000-0005-0000-0000-00000B0E0000}"/>
    <cellStyle name="40% - Accent3 2 2 3 2 4" xfId="4114" xr:uid="{00000000-0005-0000-0000-00000C0E0000}"/>
    <cellStyle name="40% - Accent3 2 2 3 2 4 2" xfId="4115" xr:uid="{00000000-0005-0000-0000-00000D0E0000}"/>
    <cellStyle name="40% - Accent3 2 2 3 2 5" xfId="4116" xr:uid="{00000000-0005-0000-0000-00000E0E0000}"/>
    <cellStyle name="40% - Accent3 2 2 3 2 5 2" xfId="4117" xr:uid="{00000000-0005-0000-0000-00000F0E0000}"/>
    <cellStyle name="40% - Accent3 2 2 3 2 6" xfId="4118" xr:uid="{00000000-0005-0000-0000-0000100E0000}"/>
    <cellStyle name="40% - Accent3 2 2 3 3" xfId="4119" xr:uid="{00000000-0005-0000-0000-0000110E0000}"/>
    <cellStyle name="40% - Accent3 2 2 3 3 2" xfId="4120" xr:uid="{00000000-0005-0000-0000-0000120E0000}"/>
    <cellStyle name="40% - Accent3 2 2 3 3 2 2" xfId="4121" xr:uid="{00000000-0005-0000-0000-0000130E0000}"/>
    <cellStyle name="40% - Accent3 2 2 3 3 3" xfId="4122" xr:uid="{00000000-0005-0000-0000-0000140E0000}"/>
    <cellStyle name="40% - Accent3 2 2 3 4" xfId="4123" xr:uid="{00000000-0005-0000-0000-0000150E0000}"/>
    <cellStyle name="40% - Accent3 2 2 3 4 2" xfId="4124" xr:uid="{00000000-0005-0000-0000-0000160E0000}"/>
    <cellStyle name="40% - Accent3 2 2 3 4 2 2" xfId="4125" xr:uid="{00000000-0005-0000-0000-0000170E0000}"/>
    <cellStyle name="40% - Accent3 2 2 3 4 3" xfId="4126" xr:uid="{00000000-0005-0000-0000-0000180E0000}"/>
    <cellStyle name="40% - Accent3 2 2 3 5" xfId="4127" xr:uid="{00000000-0005-0000-0000-0000190E0000}"/>
    <cellStyle name="40% - Accent3 2 2 3 5 2" xfId="4128" xr:uid="{00000000-0005-0000-0000-00001A0E0000}"/>
    <cellStyle name="40% - Accent3 2 2 3 6" xfId="4129" xr:uid="{00000000-0005-0000-0000-00001B0E0000}"/>
    <cellStyle name="40% - Accent3 2 2 3 6 2" xfId="4130" xr:uid="{00000000-0005-0000-0000-00001C0E0000}"/>
    <cellStyle name="40% - Accent3 2 2 3 7" xfId="4131" xr:uid="{00000000-0005-0000-0000-00001D0E0000}"/>
    <cellStyle name="40% - Accent3 2 2 4" xfId="4132" xr:uid="{00000000-0005-0000-0000-00001E0E0000}"/>
    <cellStyle name="40% - Accent3 2 2 4 2" xfId="4133" xr:uid="{00000000-0005-0000-0000-00001F0E0000}"/>
    <cellStyle name="40% - Accent3 2 2 4 2 2" xfId="4134" xr:uid="{00000000-0005-0000-0000-0000200E0000}"/>
    <cellStyle name="40% - Accent3 2 2 4 2 2 2" xfId="4135" xr:uid="{00000000-0005-0000-0000-0000210E0000}"/>
    <cellStyle name="40% - Accent3 2 2 4 2 3" xfId="4136" xr:uid="{00000000-0005-0000-0000-0000220E0000}"/>
    <cellStyle name="40% - Accent3 2 2 4 2 3 2" xfId="4137" xr:uid="{00000000-0005-0000-0000-0000230E0000}"/>
    <cellStyle name="40% - Accent3 2 2 4 2 4" xfId="4138" xr:uid="{00000000-0005-0000-0000-0000240E0000}"/>
    <cellStyle name="40% - Accent3 2 2 4 3" xfId="4139" xr:uid="{00000000-0005-0000-0000-0000250E0000}"/>
    <cellStyle name="40% - Accent3 2 2 4 3 2" xfId="4140" xr:uid="{00000000-0005-0000-0000-0000260E0000}"/>
    <cellStyle name="40% - Accent3 2 2 4 3 2 2" xfId="4141" xr:uid="{00000000-0005-0000-0000-0000270E0000}"/>
    <cellStyle name="40% - Accent3 2 2 4 3 3" xfId="4142" xr:uid="{00000000-0005-0000-0000-0000280E0000}"/>
    <cellStyle name="40% - Accent3 2 2 4 4" xfId="4143" xr:uid="{00000000-0005-0000-0000-0000290E0000}"/>
    <cellStyle name="40% - Accent3 2 2 4 4 2" xfId="4144" xr:uid="{00000000-0005-0000-0000-00002A0E0000}"/>
    <cellStyle name="40% - Accent3 2 2 4 5" xfId="4145" xr:uid="{00000000-0005-0000-0000-00002B0E0000}"/>
    <cellStyle name="40% - Accent3 2 2 4 5 2" xfId="4146" xr:uid="{00000000-0005-0000-0000-00002C0E0000}"/>
    <cellStyle name="40% - Accent3 2 2 4 6" xfId="4147" xr:uid="{00000000-0005-0000-0000-00002D0E0000}"/>
    <cellStyle name="40% - Accent3 2 2 5" xfId="4148" xr:uid="{00000000-0005-0000-0000-00002E0E0000}"/>
    <cellStyle name="40% - Accent3 2 2 5 2" xfId="4149" xr:uid="{00000000-0005-0000-0000-00002F0E0000}"/>
    <cellStyle name="40% - Accent3 2 2 5 2 2" xfId="4150" xr:uid="{00000000-0005-0000-0000-0000300E0000}"/>
    <cellStyle name="40% - Accent3 2 2 5 3" xfId="4151" xr:uid="{00000000-0005-0000-0000-0000310E0000}"/>
    <cellStyle name="40% - Accent3 2 2 5 3 2" xfId="4152" xr:uid="{00000000-0005-0000-0000-0000320E0000}"/>
    <cellStyle name="40% - Accent3 2 2 5 4" xfId="4153" xr:uid="{00000000-0005-0000-0000-0000330E0000}"/>
    <cellStyle name="40% - Accent3 2 2 6" xfId="4154" xr:uid="{00000000-0005-0000-0000-0000340E0000}"/>
    <cellStyle name="40% - Accent3 2 2 6 2" xfId="4155" xr:uid="{00000000-0005-0000-0000-0000350E0000}"/>
    <cellStyle name="40% - Accent3 2 2 6 2 2" xfId="4156" xr:uid="{00000000-0005-0000-0000-0000360E0000}"/>
    <cellStyle name="40% - Accent3 2 2 6 3" xfId="4157" xr:uid="{00000000-0005-0000-0000-0000370E0000}"/>
    <cellStyle name="40% - Accent3 2 2 7" xfId="4158" xr:uid="{00000000-0005-0000-0000-0000380E0000}"/>
    <cellStyle name="40% - Accent3 2 2 7 2" xfId="4159" xr:uid="{00000000-0005-0000-0000-0000390E0000}"/>
    <cellStyle name="40% - Accent3 2 2 8" xfId="4160" xr:uid="{00000000-0005-0000-0000-00003A0E0000}"/>
    <cellStyle name="40% - Accent3 2 2 8 2" xfId="4161" xr:uid="{00000000-0005-0000-0000-00003B0E0000}"/>
    <cellStyle name="40% - Accent3 2 2 9" xfId="4162" xr:uid="{00000000-0005-0000-0000-00003C0E0000}"/>
    <cellStyle name="40% - Accent3 2 3" xfId="4163" xr:uid="{00000000-0005-0000-0000-00003D0E0000}"/>
    <cellStyle name="40% - Accent3 2 3 2" xfId="4164" xr:uid="{00000000-0005-0000-0000-00003E0E0000}"/>
    <cellStyle name="40% - Accent3 2 3 2 2" xfId="4165" xr:uid="{00000000-0005-0000-0000-00003F0E0000}"/>
    <cellStyle name="40% - Accent3 2 3 2 2 2" xfId="4166" xr:uid="{00000000-0005-0000-0000-0000400E0000}"/>
    <cellStyle name="40% - Accent3 2 3 2 2 2 2" xfId="4167" xr:uid="{00000000-0005-0000-0000-0000410E0000}"/>
    <cellStyle name="40% - Accent3 2 3 2 2 2 2 2" xfId="4168" xr:uid="{00000000-0005-0000-0000-0000420E0000}"/>
    <cellStyle name="40% - Accent3 2 3 2 2 2 3" xfId="4169" xr:uid="{00000000-0005-0000-0000-0000430E0000}"/>
    <cellStyle name="40% - Accent3 2 3 2 2 3" xfId="4170" xr:uid="{00000000-0005-0000-0000-0000440E0000}"/>
    <cellStyle name="40% - Accent3 2 3 2 2 3 2" xfId="4171" xr:uid="{00000000-0005-0000-0000-0000450E0000}"/>
    <cellStyle name="40% - Accent3 2 3 2 2 3 2 2" xfId="4172" xr:uid="{00000000-0005-0000-0000-0000460E0000}"/>
    <cellStyle name="40% - Accent3 2 3 2 2 3 3" xfId="4173" xr:uid="{00000000-0005-0000-0000-0000470E0000}"/>
    <cellStyle name="40% - Accent3 2 3 2 2 4" xfId="4174" xr:uid="{00000000-0005-0000-0000-0000480E0000}"/>
    <cellStyle name="40% - Accent3 2 3 2 2 4 2" xfId="4175" xr:uid="{00000000-0005-0000-0000-0000490E0000}"/>
    <cellStyle name="40% - Accent3 2 3 2 2 5" xfId="4176" xr:uid="{00000000-0005-0000-0000-00004A0E0000}"/>
    <cellStyle name="40% - Accent3 2 3 2 3" xfId="4177" xr:uid="{00000000-0005-0000-0000-00004B0E0000}"/>
    <cellStyle name="40% - Accent3 2 3 2 3 2" xfId="4178" xr:uid="{00000000-0005-0000-0000-00004C0E0000}"/>
    <cellStyle name="40% - Accent3 2 3 2 3 2 2" xfId="4179" xr:uid="{00000000-0005-0000-0000-00004D0E0000}"/>
    <cellStyle name="40% - Accent3 2 3 2 3 3" xfId="4180" xr:uid="{00000000-0005-0000-0000-00004E0E0000}"/>
    <cellStyle name="40% - Accent3 2 3 2 4" xfId="4181" xr:uid="{00000000-0005-0000-0000-00004F0E0000}"/>
    <cellStyle name="40% - Accent3 2 3 2 4 2" xfId="4182" xr:uid="{00000000-0005-0000-0000-0000500E0000}"/>
    <cellStyle name="40% - Accent3 2 3 2 4 2 2" xfId="4183" xr:uid="{00000000-0005-0000-0000-0000510E0000}"/>
    <cellStyle name="40% - Accent3 2 3 2 4 3" xfId="4184" xr:uid="{00000000-0005-0000-0000-0000520E0000}"/>
    <cellStyle name="40% - Accent3 2 3 2 5" xfId="4185" xr:uid="{00000000-0005-0000-0000-0000530E0000}"/>
    <cellStyle name="40% - Accent3 2 3 2 5 2" xfId="4186" xr:uid="{00000000-0005-0000-0000-0000540E0000}"/>
    <cellStyle name="40% - Accent3 2 3 2 6" xfId="4187" xr:uid="{00000000-0005-0000-0000-0000550E0000}"/>
    <cellStyle name="40% - Accent3 2 3 2 6 2" xfId="4188" xr:uid="{00000000-0005-0000-0000-0000560E0000}"/>
    <cellStyle name="40% - Accent3 2 3 2 7" xfId="4189" xr:uid="{00000000-0005-0000-0000-0000570E0000}"/>
    <cellStyle name="40% - Accent3 2 3 3" xfId="4190" xr:uid="{00000000-0005-0000-0000-0000580E0000}"/>
    <cellStyle name="40% - Accent3 2 3 3 2" xfId="4191" xr:uid="{00000000-0005-0000-0000-0000590E0000}"/>
    <cellStyle name="40% - Accent3 2 3 3 2 2" xfId="4192" xr:uid="{00000000-0005-0000-0000-00005A0E0000}"/>
    <cellStyle name="40% - Accent3 2 3 3 2 2 2" xfId="4193" xr:uid="{00000000-0005-0000-0000-00005B0E0000}"/>
    <cellStyle name="40% - Accent3 2 3 3 2 3" xfId="4194" xr:uid="{00000000-0005-0000-0000-00005C0E0000}"/>
    <cellStyle name="40% - Accent3 2 3 3 3" xfId="4195" xr:uid="{00000000-0005-0000-0000-00005D0E0000}"/>
    <cellStyle name="40% - Accent3 2 3 3 3 2" xfId="4196" xr:uid="{00000000-0005-0000-0000-00005E0E0000}"/>
    <cellStyle name="40% - Accent3 2 3 3 3 2 2" xfId="4197" xr:uid="{00000000-0005-0000-0000-00005F0E0000}"/>
    <cellStyle name="40% - Accent3 2 3 3 3 3" xfId="4198" xr:uid="{00000000-0005-0000-0000-0000600E0000}"/>
    <cellStyle name="40% - Accent3 2 3 3 4" xfId="4199" xr:uid="{00000000-0005-0000-0000-0000610E0000}"/>
    <cellStyle name="40% - Accent3 2 3 3 4 2" xfId="4200" xr:uid="{00000000-0005-0000-0000-0000620E0000}"/>
    <cellStyle name="40% - Accent3 2 3 3 5" xfId="4201" xr:uid="{00000000-0005-0000-0000-0000630E0000}"/>
    <cellStyle name="40% - Accent3 2 3 4" xfId="4202" xr:uid="{00000000-0005-0000-0000-0000640E0000}"/>
    <cellStyle name="40% - Accent3 2 3 4 2" xfId="4203" xr:uid="{00000000-0005-0000-0000-0000650E0000}"/>
    <cellStyle name="40% - Accent3 2 3 4 2 2" xfId="4204" xr:uid="{00000000-0005-0000-0000-0000660E0000}"/>
    <cellStyle name="40% - Accent3 2 3 4 3" xfId="4205" xr:uid="{00000000-0005-0000-0000-0000670E0000}"/>
    <cellStyle name="40% - Accent3 2 3 5" xfId="4206" xr:uid="{00000000-0005-0000-0000-0000680E0000}"/>
    <cellStyle name="40% - Accent3 2 3 5 2" xfId="4207" xr:uid="{00000000-0005-0000-0000-0000690E0000}"/>
    <cellStyle name="40% - Accent3 2 3 5 2 2" xfId="4208" xr:uid="{00000000-0005-0000-0000-00006A0E0000}"/>
    <cellStyle name="40% - Accent3 2 3 5 3" xfId="4209" xr:uid="{00000000-0005-0000-0000-00006B0E0000}"/>
    <cellStyle name="40% - Accent3 2 3 6" xfId="4210" xr:uid="{00000000-0005-0000-0000-00006C0E0000}"/>
    <cellStyle name="40% - Accent3 2 3 6 2" xfId="4211" xr:uid="{00000000-0005-0000-0000-00006D0E0000}"/>
    <cellStyle name="40% - Accent3 2 3 7" xfId="4212" xr:uid="{00000000-0005-0000-0000-00006E0E0000}"/>
    <cellStyle name="40% - Accent3 2 3 7 2" xfId="4213" xr:uid="{00000000-0005-0000-0000-00006F0E0000}"/>
    <cellStyle name="40% - Accent3 2 3 8" xfId="4214" xr:uid="{00000000-0005-0000-0000-0000700E0000}"/>
    <cellStyle name="40% - Accent3 2 4" xfId="4215" xr:uid="{00000000-0005-0000-0000-0000710E0000}"/>
    <cellStyle name="40% - Accent3 2 4 2" xfId="4216" xr:uid="{00000000-0005-0000-0000-0000720E0000}"/>
    <cellStyle name="40% - Accent3 2 4 2 2" xfId="4217" xr:uid="{00000000-0005-0000-0000-0000730E0000}"/>
    <cellStyle name="40% - Accent3 2 4 2 2 2" xfId="4218" xr:uid="{00000000-0005-0000-0000-0000740E0000}"/>
    <cellStyle name="40% - Accent3 2 4 2 2 2 2" xfId="4219" xr:uid="{00000000-0005-0000-0000-0000750E0000}"/>
    <cellStyle name="40% - Accent3 2 4 2 2 3" xfId="4220" xr:uid="{00000000-0005-0000-0000-0000760E0000}"/>
    <cellStyle name="40% - Accent3 2 4 2 3" xfId="4221" xr:uid="{00000000-0005-0000-0000-0000770E0000}"/>
    <cellStyle name="40% - Accent3 2 4 2 3 2" xfId="4222" xr:uid="{00000000-0005-0000-0000-0000780E0000}"/>
    <cellStyle name="40% - Accent3 2 4 2 3 2 2" xfId="4223" xr:uid="{00000000-0005-0000-0000-0000790E0000}"/>
    <cellStyle name="40% - Accent3 2 4 2 3 3" xfId="4224" xr:uid="{00000000-0005-0000-0000-00007A0E0000}"/>
    <cellStyle name="40% - Accent3 2 4 2 4" xfId="4225" xr:uid="{00000000-0005-0000-0000-00007B0E0000}"/>
    <cellStyle name="40% - Accent3 2 4 2 4 2" xfId="4226" xr:uid="{00000000-0005-0000-0000-00007C0E0000}"/>
    <cellStyle name="40% - Accent3 2 4 2 5" xfId="4227" xr:uid="{00000000-0005-0000-0000-00007D0E0000}"/>
    <cellStyle name="40% - Accent3 2 4 2 5 2" xfId="4228" xr:uid="{00000000-0005-0000-0000-00007E0E0000}"/>
    <cellStyle name="40% - Accent3 2 4 2 6" xfId="4229" xr:uid="{00000000-0005-0000-0000-00007F0E0000}"/>
    <cellStyle name="40% - Accent3 2 4 3" xfId="4230" xr:uid="{00000000-0005-0000-0000-0000800E0000}"/>
    <cellStyle name="40% - Accent3 2 4 3 2" xfId="4231" xr:uid="{00000000-0005-0000-0000-0000810E0000}"/>
    <cellStyle name="40% - Accent3 2 4 3 2 2" xfId="4232" xr:uid="{00000000-0005-0000-0000-0000820E0000}"/>
    <cellStyle name="40% - Accent3 2 4 3 3" xfId="4233" xr:uid="{00000000-0005-0000-0000-0000830E0000}"/>
    <cellStyle name="40% - Accent3 2 4 4" xfId="4234" xr:uid="{00000000-0005-0000-0000-0000840E0000}"/>
    <cellStyle name="40% - Accent3 2 4 4 2" xfId="4235" xr:uid="{00000000-0005-0000-0000-0000850E0000}"/>
    <cellStyle name="40% - Accent3 2 4 4 2 2" xfId="4236" xr:uid="{00000000-0005-0000-0000-0000860E0000}"/>
    <cellStyle name="40% - Accent3 2 4 4 3" xfId="4237" xr:uid="{00000000-0005-0000-0000-0000870E0000}"/>
    <cellStyle name="40% - Accent3 2 4 5" xfId="4238" xr:uid="{00000000-0005-0000-0000-0000880E0000}"/>
    <cellStyle name="40% - Accent3 2 4 5 2" xfId="4239" xr:uid="{00000000-0005-0000-0000-0000890E0000}"/>
    <cellStyle name="40% - Accent3 2 4 6" xfId="4240" xr:uid="{00000000-0005-0000-0000-00008A0E0000}"/>
    <cellStyle name="40% - Accent3 2 4 6 2" xfId="4241" xr:uid="{00000000-0005-0000-0000-00008B0E0000}"/>
    <cellStyle name="40% - Accent3 2 4 7" xfId="4242" xr:uid="{00000000-0005-0000-0000-00008C0E0000}"/>
    <cellStyle name="40% - Accent3 2 5" xfId="4243" xr:uid="{00000000-0005-0000-0000-00008D0E0000}"/>
    <cellStyle name="40% - Accent3 2 5 2" xfId="4244" xr:uid="{00000000-0005-0000-0000-00008E0E0000}"/>
    <cellStyle name="40% - Accent3 2 5 2 2" xfId="4245" xr:uid="{00000000-0005-0000-0000-00008F0E0000}"/>
    <cellStyle name="40% - Accent3 2 5 2 2 2" xfId="4246" xr:uid="{00000000-0005-0000-0000-0000900E0000}"/>
    <cellStyle name="40% - Accent3 2 5 2 3" xfId="4247" xr:uid="{00000000-0005-0000-0000-0000910E0000}"/>
    <cellStyle name="40% - Accent3 2 5 2 3 2" xfId="4248" xr:uid="{00000000-0005-0000-0000-0000920E0000}"/>
    <cellStyle name="40% - Accent3 2 5 2 4" xfId="4249" xr:uid="{00000000-0005-0000-0000-0000930E0000}"/>
    <cellStyle name="40% - Accent3 2 5 3" xfId="4250" xr:uid="{00000000-0005-0000-0000-0000940E0000}"/>
    <cellStyle name="40% - Accent3 2 5 3 2" xfId="4251" xr:uid="{00000000-0005-0000-0000-0000950E0000}"/>
    <cellStyle name="40% - Accent3 2 5 3 2 2" xfId="4252" xr:uid="{00000000-0005-0000-0000-0000960E0000}"/>
    <cellStyle name="40% - Accent3 2 5 3 3" xfId="4253" xr:uid="{00000000-0005-0000-0000-0000970E0000}"/>
    <cellStyle name="40% - Accent3 2 5 4" xfId="4254" xr:uid="{00000000-0005-0000-0000-0000980E0000}"/>
    <cellStyle name="40% - Accent3 2 5 4 2" xfId="4255" xr:uid="{00000000-0005-0000-0000-0000990E0000}"/>
    <cellStyle name="40% - Accent3 2 5 5" xfId="4256" xr:uid="{00000000-0005-0000-0000-00009A0E0000}"/>
    <cellStyle name="40% - Accent3 2 5 5 2" xfId="4257" xr:uid="{00000000-0005-0000-0000-00009B0E0000}"/>
    <cellStyle name="40% - Accent3 2 5 6" xfId="4258" xr:uid="{00000000-0005-0000-0000-00009C0E0000}"/>
    <cellStyle name="40% - Accent3 2 6" xfId="4259" xr:uid="{00000000-0005-0000-0000-00009D0E0000}"/>
    <cellStyle name="40% - Accent3 2 6 2" xfId="4260" xr:uid="{00000000-0005-0000-0000-00009E0E0000}"/>
    <cellStyle name="40% - Accent3 2 6 2 2" xfId="4261" xr:uid="{00000000-0005-0000-0000-00009F0E0000}"/>
    <cellStyle name="40% - Accent3 2 6 3" xfId="4262" xr:uid="{00000000-0005-0000-0000-0000A00E0000}"/>
    <cellStyle name="40% - Accent3 2 6 3 2" xfId="4263" xr:uid="{00000000-0005-0000-0000-0000A10E0000}"/>
    <cellStyle name="40% - Accent3 2 6 4" xfId="4264" xr:uid="{00000000-0005-0000-0000-0000A20E0000}"/>
    <cellStyle name="40% - Accent3 2 7" xfId="4265" xr:uid="{00000000-0005-0000-0000-0000A30E0000}"/>
    <cellStyle name="40% - Accent3 2 7 2" xfId="4266" xr:uid="{00000000-0005-0000-0000-0000A40E0000}"/>
    <cellStyle name="40% - Accent3 2 7 2 2" xfId="4267" xr:uid="{00000000-0005-0000-0000-0000A50E0000}"/>
    <cellStyle name="40% - Accent3 2 7 3" xfId="4268" xr:uid="{00000000-0005-0000-0000-0000A60E0000}"/>
    <cellStyle name="40% - Accent3 2 8" xfId="4269" xr:uid="{00000000-0005-0000-0000-0000A70E0000}"/>
    <cellStyle name="40% - Accent3 2 8 2" xfId="4270" xr:uid="{00000000-0005-0000-0000-0000A80E0000}"/>
    <cellStyle name="40% - Accent3 2 9" xfId="4271" xr:uid="{00000000-0005-0000-0000-0000A90E0000}"/>
    <cellStyle name="40% - Accent3 2 9 2" xfId="4272" xr:uid="{00000000-0005-0000-0000-0000AA0E0000}"/>
    <cellStyle name="40% - Accent3 2_Deferred Income Taxes" xfId="4273" xr:uid="{00000000-0005-0000-0000-0000AB0E0000}"/>
    <cellStyle name="40% - Accent3 3" xfId="249" xr:uid="{00000000-0005-0000-0000-0000AC0E0000}"/>
    <cellStyle name="40% - Accent3 3 2" xfId="4274" xr:uid="{00000000-0005-0000-0000-0000AD0E0000}"/>
    <cellStyle name="40% - Accent3 4" xfId="250" xr:uid="{00000000-0005-0000-0000-0000AE0E0000}"/>
    <cellStyle name="40% - Accent3 4 2" xfId="4275" xr:uid="{00000000-0005-0000-0000-0000AF0E0000}"/>
    <cellStyle name="40% - Accent3 4 2 2" xfId="4276" xr:uid="{00000000-0005-0000-0000-0000B00E0000}"/>
    <cellStyle name="40% - Accent3 4 2 2 2" xfId="4277" xr:uid="{00000000-0005-0000-0000-0000B10E0000}"/>
    <cellStyle name="40% - Accent3 4 2 2 2 2" xfId="4278" xr:uid="{00000000-0005-0000-0000-0000B20E0000}"/>
    <cellStyle name="40% - Accent3 4 2 2 2 2 2" xfId="4279" xr:uid="{00000000-0005-0000-0000-0000B30E0000}"/>
    <cellStyle name="40% - Accent3 4 2 2 2 2 2 2" xfId="4280" xr:uid="{00000000-0005-0000-0000-0000B40E0000}"/>
    <cellStyle name="40% - Accent3 4 2 2 2 2 3" xfId="4281" xr:uid="{00000000-0005-0000-0000-0000B50E0000}"/>
    <cellStyle name="40% - Accent3 4 2 2 2 3" xfId="4282" xr:uid="{00000000-0005-0000-0000-0000B60E0000}"/>
    <cellStyle name="40% - Accent3 4 2 2 2 3 2" xfId="4283" xr:uid="{00000000-0005-0000-0000-0000B70E0000}"/>
    <cellStyle name="40% - Accent3 4 2 2 2 3 2 2" xfId="4284" xr:uid="{00000000-0005-0000-0000-0000B80E0000}"/>
    <cellStyle name="40% - Accent3 4 2 2 2 3 3" xfId="4285" xr:uid="{00000000-0005-0000-0000-0000B90E0000}"/>
    <cellStyle name="40% - Accent3 4 2 2 2 4" xfId="4286" xr:uid="{00000000-0005-0000-0000-0000BA0E0000}"/>
    <cellStyle name="40% - Accent3 4 2 2 2 4 2" xfId="4287" xr:uid="{00000000-0005-0000-0000-0000BB0E0000}"/>
    <cellStyle name="40% - Accent3 4 2 2 2 5" xfId="4288" xr:uid="{00000000-0005-0000-0000-0000BC0E0000}"/>
    <cellStyle name="40% - Accent3 4 2 2 3" xfId="4289" xr:uid="{00000000-0005-0000-0000-0000BD0E0000}"/>
    <cellStyle name="40% - Accent3 4 2 2 3 2" xfId="4290" xr:uid="{00000000-0005-0000-0000-0000BE0E0000}"/>
    <cellStyle name="40% - Accent3 4 2 2 3 2 2" xfId="4291" xr:uid="{00000000-0005-0000-0000-0000BF0E0000}"/>
    <cellStyle name="40% - Accent3 4 2 2 3 3" xfId="4292" xr:uid="{00000000-0005-0000-0000-0000C00E0000}"/>
    <cellStyle name="40% - Accent3 4 2 2 4" xfId="4293" xr:uid="{00000000-0005-0000-0000-0000C10E0000}"/>
    <cellStyle name="40% - Accent3 4 2 2 4 2" xfId="4294" xr:uid="{00000000-0005-0000-0000-0000C20E0000}"/>
    <cellStyle name="40% - Accent3 4 2 2 4 2 2" xfId="4295" xr:uid="{00000000-0005-0000-0000-0000C30E0000}"/>
    <cellStyle name="40% - Accent3 4 2 2 4 3" xfId="4296" xr:uid="{00000000-0005-0000-0000-0000C40E0000}"/>
    <cellStyle name="40% - Accent3 4 2 2 5" xfId="4297" xr:uid="{00000000-0005-0000-0000-0000C50E0000}"/>
    <cellStyle name="40% - Accent3 4 2 2 5 2" xfId="4298" xr:uid="{00000000-0005-0000-0000-0000C60E0000}"/>
    <cellStyle name="40% - Accent3 4 2 2 6" xfId="4299" xr:uid="{00000000-0005-0000-0000-0000C70E0000}"/>
    <cellStyle name="40% - Accent3 4 2 3" xfId="4300" xr:uid="{00000000-0005-0000-0000-0000C80E0000}"/>
    <cellStyle name="40% - Accent3 4 2 3 2" xfId="4301" xr:uid="{00000000-0005-0000-0000-0000C90E0000}"/>
    <cellStyle name="40% - Accent3 4 2 3 2 2" xfId="4302" xr:uid="{00000000-0005-0000-0000-0000CA0E0000}"/>
    <cellStyle name="40% - Accent3 4 2 3 2 2 2" xfId="4303" xr:uid="{00000000-0005-0000-0000-0000CB0E0000}"/>
    <cellStyle name="40% - Accent3 4 2 3 2 3" xfId="4304" xr:uid="{00000000-0005-0000-0000-0000CC0E0000}"/>
    <cellStyle name="40% - Accent3 4 2 3 3" xfId="4305" xr:uid="{00000000-0005-0000-0000-0000CD0E0000}"/>
    <cellStyle name="40% - Accent3 4 2 3 3 2" xfId="4306" xr:uid="{00000000-0005-0000-0000-0000CE0E0000}"/>
    <cellStyle name="40% - Accent3 4 2 3 3 2 2" xfId="4307" xr:uid="{00000000-0005-0000-0000-0000CF0E0000}"/>
    <cellStyle name="40% - Accent3 4 2 3 3 3" xfId="4308" xr:uid="{00000000-0005-0000-0000-0000D00E0000}"/>
    <cellStyle name="40% - Accent3 4 2 3 4" xfId="4309" xr:uid="{00000000-0005-0000-0000-0000D10E0000}"/>
    <cellStyle name="40% - Accent3 4 2 3 4 2" xfId="4310" xr:uid="{00000000-0005-0000-0000-0000D20E0000}"/>
    <cellStyle name="40% - Accent3 4 2 3 5" xfId="4311" xr:uid="{00000000-0005-0000-0000-0000D30E0000}"/>
    <cellStyle name="40% - Accent3 4 2 4" xfId="4312" xr:uid="{00000000-0005-0000-0000-0000D40E0000}"/>
    <cellStyle name="40% - Accent3 4 2 4 2" xfId="4313" xr:uid="{00000000-0005-0000-0000-0000D50E0000}"/>
    <cellStyle name="40% - Accent3 4 2 4 2 2" xfId="4314" xr:uid="{00000000-0005-0000-0000-0000D60E0000}"/>
    <cellStyle name="40% - Accent3 4 2 4 3" xfId="4315" xr:uid="{00000000-0005-0000-0000-0000D70E0000}"/>
    <cellStyle name="40% - Accent3 4 2 5" xfId="4316" xr:uid="{00000000-0005-0000-0000-0000D80E0000}"/>
    <cellStyle name="40% - Accent3 4 2 5 2" xfId="4317" xr:uid="{00000000-0005-0000-0000-0000D90E0000}"/>
    <cellStyle name="40% - Accent3 4 2 5 2 2" xfId="4318" xr:uid="{00000000-0005-0000-0000-0000DA0E0000}"/>
    <cellStyle name="40% - Accent3 4 2 5 3" xfId="4319" xr:uid="{00000000-0005-0000-0000-0000DB0E0000}"/>
    <cellStyle name="40% - Accent3 4 2 6" xfId="4320" xr:uid="{00000000-0005-0000-0000-0000DC0E0000}"/>
    <cellStyle name="40% - Accent3 4 2 6 2" xfId="4321" xr:uid="{00000000-0005-0000-0000-0000DD0E0000}"/>
    <cellStyle name="40% - Accent3 4 2 7" xfId="4322" xr:uid="{00000000-0005-0000-0000-0000DE0E0000}"/>
    <cellStyle name="40% - Accent3 4 3" xfId="4323" xr:uid="{00000000-0005-0000-0000-0000DF0E0000}"/>
    <cellStyle name="40% - Accent3 4 3 2" xfId="4324" xr:uid="{00000000-0005-0000-0000-0000E00E0000}"/>
    <cellStyle name="40% - Accent3 4 3 2 2" xfId="4325" xr:uid="{00000000-0005-0000-0000-0000E10E0000}"/>
    <cellStyle name="40% - Accent3 4 3 2 2 2" xfId="4326" xr:uid="{00000000-0005-0000-0000-0000E20E0000}"/>
    <cellStyle name="40% - Accent3 4 3 2 2 2 2" xfId="4327" xr:uid="{00000000-0005-0000-0000-0000E30E0000}"/>
    <cellStyle name="40% - Accent3 4 3 2 2 3" xfId="4328" xr:uid="{00000000-0005-0000-0000-0000E40E0000}"/>
    <cellStyle name="40% - Accent3 4 3 2 3" xfId="4329" xr:uid="{00000000-0005-0000-0000-0000E50E0000}"/>
    <cellStyle name="40% - Accent3 4 3 2 3 2" xfId="4330" xr:uid="{00000000-0005-0000-0000-0000E60E0000}"/>
    <cellStyle name="40% - Accent3 4 3 2 3 2 2" xfId="4331" xr:uid="{00000000-0005-0000-0000-0000E70E0000}"/>
    <cellStyle name="40% - Accent3 4 3 2 3 3" xfId="4332" xr:uid="{00000000-0005-0000-0000-0000E80E0000}"/>
    <cellStyle name="40% - Accent3 4 3 2 4" xfId="4333" xr:uid="{00000000-0005-0000-0000-0000E90E0000}"/>
    <cellStyle name="40% - Accent3 4 3 2 4 2" xfId="4334" xr:uid="{00000000-0005-0000-0000-0000EA0E0000}"/>
    <cellStyle name="40% - Accent3 4 3 2 5" xfId="4335" xr:uid="{00000000-0005-0000-0000-0000EB0E0000}"/>
    <cellStyle name="40% - Accent3 4 3 3" xfId="4336" xr:uid="{00000000-0005-0000-0000-0000EC0E0000}"/>
    <cellStyle name="40% - Accent3 4 3 3 2" xfId="4337" xr:uid="{00000000-0005-0000-0000-0000ED0E0000}"/>
    <cellStyle name="40% - Accent3 4 3 3 2 2" xfId="4338" xr:uid="{00000000-0005-0000-0000-0000EE0E0000}"/>
    <cellStyle name="40% - Accent3 4 3 3 3" xfId="4339" xr:uid="{00000000-0005-0000-0000-0000EF0E0000}"/>
    <cellStyle name="40% - Accent3 4 3 4" xfId="4340" xr:uid="{00000000-0005-0000-0000-0000F00E0000}"/>
    <cellStyle name="40% - Accent3 4 3 4 2" xfId="4341" xr:uid="{00000000-0005-0000-0000-0000F10E0000}"/>
    <cellStyle name="40% - Accent3 4 3 4 2 2" xfId="4342" xr:uid="{00000000-0005-0000-0000-0000F20E0000}"/>
    <cellStyle name="40% - Accent3 4 3 4 3" xfId="4343" xr:uid="{00000000-0005-0000-0000-0000F30E0000}"/>
    <cellStyle name="40% - Accent3 4 3 5" xfId="4344" xr:uid="{00000000-0005-0000-0000-0000F40E0000}"/>
    <cellStyle name="40% - Accent3 4 3 5 2" xfId="4345" xr:uid="{00000000-0005-0000-0000-0000F50E0000}"/>
    <cellStyle name="40% - Accent3 4 3 6" xfId="4346" xr:uid="{00000000-0005-0000-0000-0000F60E0000}"/>
    <cellStyle name="40% - Accent3 4 4" xfId="4347" xr:uid="{00000000-0005-0000-0000-0000F70E0000}"/>
    <cellStyle name="40% - Accent3 4 4 2" xfId="4348" xr:uid="{00000000-0005-0000-0000-0000F80E0000}"/>
    <cellStyle name="40% - Accent3 4 4 2 2" xfId="4349" xr:uid="{00000000-0005-0000-0000-0000F90E0000}"/>
    <cellStyle name="40% - Accent3 4 4 2 2 2" xfId="4350" xr:uid="{00000000-0005-0000-0000-0000FA0E0000}"/>
    <cellStyle name="40% - Accent3 4 4 2 3" xfId="4351" xr:uid="{00000000-0005-0000-0000-0000FB0E0000}"/>
    <cellStyle name="40% - Accent3 4 4 3" xfId="4352" xr:uid="{00000000-0005-0000-0000-0000FC0E0000}"/>
    <cellStyle name="40% - Accent3 4 4 3 2" xfId="4353" xr:uid="{00000000-0005-0000-0000-0000FD0E0000}"/>
    <cellStyle name="40% - Accent3 4 4 3 2 2" xfId="4354" xr:uid="{00000000-0005-0000-0000-0000FE0E0000}"/>
    <cellStyle name="40% - Accent3 4 4 3 3" xfId="4355" xr:uid="{00000000-0005-0000-0000-0000FF0E0000}"/>
    <cellStyle name="40% - Accent3 4 4 4" xfId="4356" xr:uid="{00000000-0005-0000-0000-0000000F0000}"/>
    <cellStyle name="40% - Accent3 4 4 4 2" xfId="4357" xr:uid="{00000000-0005-0000-0000-0000010F0000}"/>
    <cellStyle name="40% - Accent3 4 4 5" xfId="4358" xr:uid="{00000000-0005-0000-0000-0000020F0000}"/>
    <cellStyle name="40% - Accent3 4 5" xfId="4359" xr:uid="{00000000-0005-0000-0000-0000030F0000}"/>
    <cellStyle name="40% - Accent3 4 5 2" xfId="4360" xr:uid="{00000000-0005-0000-0000-0000040F0000}"/>
    <cellStyle name="40% - Accent3 4 5 2 2" xfId="4361" xr:uid="{00000000-0005-0000-0000-0000050F0000}"/>
    <cellStyle name="40% - Accent3 4 5 3" xfId="4362" xr:uid="{00000000-0005-0000-0000-0000060F0000}"/>
    <cellStyle name="40% - Accent3 4 6" xfId="4363" xr:uid="{00000000-0005-0000-0000-0000070F0000}"/>
    <cellStyle name="40% - Accent3 4 6 2" xfId="4364" xr:uid="{00000000-0005-0000-0000-0000080F0000}"/>
    <cellStyle name="40% - Accent3 4 6 2 2" xfId="4365" xr:uid="{00000000-0005-0000-0000-0000090F0000}"/>
    <cellStyle name="40% - Accent3 4 6 3" xfId="4366" xr:uid="{00000000-0005-0000-0000-00000A0F0000}"/>
    <cellStyle name="40% - Accent3 4 7" xfId="4367" xr:uid="{00000000-0005-0000-0000-00000B0F0000}"/>
    <cellStyle name="40% - Accent3 4 7 2" xfId="4368" xr:uid="{00000000-0005-0000-0000-00000C0F0000}"/>
    <cellStyle name="40% - Accent3 4 8" xfId="4369" xr:uid="{00000000-0005-0000-0000-00000D0F0000}"/>
    <cellStyle name="40% - Accent3 4 8 2" xfId="4370" xr:uid="{00000000-0005-0000-0000-00000E0F0000}"/>
    <cellStyle name="40% - Accent3 4 9" xfId="4371" xr:uid="{00000000-0005-0000-0000-00000F0F0000}"/>
    <cellStyle name="40% - Accent3 5" xfId="251" xr:uid="{00000000-0005-0000-0000-0000100F0000}"/>
    <cellStyle name="40% - Accent3 5 10" xfId="4372" xr:uid="{00000000-0005-0000-0000-0000110F0000}"/>
    <cellStyle name="40% - Accent3 5 2" xfId="4373" xr:uid="{00000000-0005-0000-0000-0000120F0000}"/>
    <cellStyle name="40% - Accent3 5 2 2" xfId="4374" xr:uid="{00000000-0005-0000-0000-0000130F0000}"/>
    <cellStyle name="40% - Accent3 5 2 2 2" xfId="4375" xr:uid="{00000000-0005-0000-0000-0000140F0000}"/>
    <cellStyle name="40% - Accent3 5 2 2 2 2" xfId="4376" xr:uid="{00000000-0005-0000-0000-0000150F0000}"/>
    <cellStyle name="40% - Accent3 5 2 2 2 2 2" xfId="4377" xr:uid="{00000000-0005-0000-0000-0000160F0000}"/>
    <cellStyle name="40% - Accent3 5 2 2 2 2 2 2" xfId="4378" xr:uid="{00000000-0005-0000-0000-0000170F0000}"/>
    <cellStyle name="40% - Accent3 5 2 2 2 2 2 2 2" xfId="4379" xr:uid="{00000000-0005-0000-0000-0000180F0000}"/>
    <cellStyle name="40% - Accent3 5 2 2 2 2 2 3" xfId="4380" xr:uid="{00000000-0005-0000-0000-0000190F0000}"/>
    <cellStyle name="40% - Accent3 5 2 2 2 2 3" xfId="4381" xr:uid="{00000000-0005-0000-0000-00001A0F0000}"/>
    <cellStyle name="40% - Accent3 5 2 2 2 2 3 2" xfId="4382" xr:uid="{00000000-0005-0000-0000-00001B0F0000}"/>
    <cellStyle name="40% - Accent3 5 2 2 2 2 3 2 2" xfId="4383" xr:uid="{00000000-0005-0000-0000-00001C0F0000}"/>
    <cellStyle name="40% - Accent3 5 2 2 2 2 3 3" xfId="4384" xr:uid="{00000000-0005-0000-0000-00001D0F0000}"/>
    <cellStyle name="40% - Accent3 5 2 2 2 2 4" xfId="4385" xr:uid="{00000000-0005-0000-0000-00001E0F0000}"/>
    <cellStyle name="40% - Accent3 5 2 2 2 2 4 2" xfId="4386" xr:uid="{00000000-0005-0000-0000-00001F0F0000}"/>
    <cellStyle name="40% - Accent3 5 2 2 2 2 5" xfId="4387" xr:uid="{00000000-0005-0000-0000-0000200F0000}"/>
    <cellStyle name="40% - Accent3 5 2 2 2 3" xfId="4388" xr:uid="{00000000-0005-0000-0000-0000210F0000}"/>
    <cellStyle name="40% - Accent3 5 2 2 2 3 2" xfId="4389" xr:uid="{00000000-0005-0000-0000-0000220F0000}"/>
    <cellStyle name="40% - Accent3 5 2 2 2 3 2 2" xfId="4390" xr:uid="{00000000-0005-0000-0000-0000230F0000}"/>
    <cellStyle name="40% - Accent3 5 2 2 2 3 3" xfId="4391" xr:uid="{00000000-0005-0000-0000-0000240F0000}"/>
    <cellStyle name="40% - Accent3 5 2 2 2 4" xfId="4392" xr:uid="{00000000-0005-0000-0000-0000250F0000}"/>
    <cellStyle name="40% - Accent3 5 2 2 2 4 2" xfId="4393" xr:uid="{00000000-0005-0000-0000-0000260F0000}"/>
    <cellStyle name="40% - Accent3 5 2 2 2 4 2 2" xfId="4394" xr:uid="{00000000-0005-0000-0000-0000270F0000}"/>
    <cellStyle name="40% - Accent3 5 2 2 2 4 3" xfId="4395" xr:uid="{00000000-0005-0000-0000-0000280F0000}"/>
    <cellStyle name="40% - Accent3 5 2 2 2 5" xfId="4396" xr:uid="{00000000-0005-0000-0000-0000290F0000}"/>
    <cellStyle name="40% - Accent3 5 2 2 2 5 2" xfId="4397" xr:uid="{00000000-0005-0000-0000-00002A0F0000}"/>
    <cellStyle name="40% - Accent3 5 2 2 2 6" xfId="4398" xr:uid="{00000000-0005-0000-0000-00002B0F0000}"/>
    <cellStyle name="40% - Accent3 5 2 2 2 6 2" xfId="4399" xr:uid="{00000000-0005-0000-0000-00002C0F0000}"/>
    <cellStyle name="40% - Accent3 5 2 2 2 7" xfId="4400" xr:uid="{00000000-0005-0000-0000-00002D0F0000}"/>
    <cellStyle name="40% - Accent3 5 2 2 3" xfId="4401" xr:uid="{00000000-0005-0000-0000-00002E0F0000}"/>
    <cellStyle name="40% - Accent3 5 2 2 3 2" xfId="4402" xr:uid="{00000000-0005-0000-0000-00002F0F0000}"/>
    <cellStyle name="40% - Accent3 5 2 2 3 2 2" xfId="4403" xr:uid="{00000000-0005-0000-0000-0000300F0000}"/>
    <cellStyle name="40% - Accent3 5 2 2 3 2 2 2" xfId="4404" xr:uid="{00000000-0005-0000-0000-0000310F0000}"/>
    <cellStyle name="40% - Accent3 5 2 2 3 2 3" xfId="4405" xr:uid="{00000000-0005-0000-0000-0000320F0000}"/>
    <cellStyle name="40% - Accent3 5 2 2 3 3" xfId="4406" xr:uid="{00000000-0005-0000-0000-0000330F0000}"/>
    <cellStyle name="40% - Accent3 5 2 2 3 3 2" xfId="4407" xr:uid="{00000000-0005-0000-0000-0000340F0000}"/>
    <cellStyle name="40% - Accent3 5 2 2 3 3 2 2" xfId="4408" xr:uid="{00000000-0005-0000-0000-0000350F0000}"/>
    <cellStyle name="40% - Accent3 5 2 2 3 3 3" xfId="4409" xr:uid="{00000000-0005-0000-0000-0000360F0000}"/>
    <cellStyle name="40% - Accent3 5 2 2 3 4" xfId="4410" xr:uid="{00000000-0005-0000-0000-0000370F0000}"/>
    <cellStyle name="40% - Accent3 5 2 2 3 4 2" xfId="4411" xr:uid="{00000000-0005-0000-0000-0000380F0000}"/>
    <cellStyle name="40% - Accent3 5 2 2 3 5" xfId="4412" xr:uid="{00000000-0005-0000-0000-0000390F0000}"/>
    <cellStyle name="40% - Accent3 5 2 2 4" xfId="4413" xr:uid="{00000000-0005-0000-0000-00003A0F0000}"/>
    <cellStyle name="40% - Accent3 5 2 2 4 2" xfId="4414" xr:uid="{00000000-0005-0000-0000-00003B0F0000}"/>
    <cellStyle name="40% - Accent3 5 2 2 4 2 2" xfId="4415" xr:uid="{00000000-0005-0000-0000-00003C0F0000}"/>
    <cellStyle name="40% - Accent3 5 2 2 4 3" xfId="4416" xr:uid="{00000000-0005-0000-0000-00003D0F0000}"/>
    <cellStyle name="40% - Accent3 5 2 2 5" xfId="4417" xr:uid="{00000000-0005-0000-0000-00003E0F0000}"/>
    <cellStyle name="40% - Accent3 5 2 2 5 2" xfId="4418" xr:uid="{00000000-0005-0000-0000-00003F0F0000}"/>
    <cellStyle name="40% - Accent3 5 2 2 5 2 2" xfId="4419" xr:uid="{00000000-0005-0000-0000-0000400F0000}"/>
    <cellStyle name="40% - Accent3 5 2 2 5 3" xfId="4420" xr:uid="{00000000-0005-0000-0000-0000410F0000}"/>
    <cellStyle name="40% - Accent3 5 2 2 6" xfId="4421" xr:uid="{00000000-0005-0000-0000-0000420F0000}"/>
    <cellStyle name="40% - Accent3 5 2 2 6 2" xfId="4422" xr:uid="{00000000-0005-0000-0000-0000430F0000}"/>
    <cellStyle name="40% - Accent3 5 2 2 7" xfId="4423" xr:uid="{00000000-0005-0000-0000-0000440F0000}"/>
    <cellStyle name="40% - Accent3 5 2 2 7 2" xfId="4424" xr:uid="{00000000-0005-0000-0000-0000450F0000}"/>
    <cellStyle name="40% - Accent3 5 2 2 8" xfId="4425" xr:uid="{00000000-0005-0000-0000-0000460F0000}"/>
    <cellStyle name="40% - Accent3 5 2 3" xfId="4426" xr:uid="{00000000-0005-0000-0000-0000470F0000}"/>
    <cellStyle name="40% - Accent3 5 2 3 2" xfId="4427" xr:uid="{00000000-0005-0000-0000-0000480F0000}"/>
    <cellStyle name="40% - Accent3 5 2 3 2 2" xfId="4428" xr:uid="{00000000-0005-0000-0000-0000490F0000}"/>
    <cellStyle name="40% - Accent3 5 2 3 2 2 2" xfId="4429" xr:uid="{00000000-0005-0000-0000-00004A0F0000}"/>
    <cellStyle name="40% - Accent3 5 2 3 2 2 2 2" xfId="4430" xr:uid="{00000000-0005-0000-0000-00004B0F0000}"/>
    <cellStyle name="40% - Accent3 5 2 3 2 2 3" xfId="4431" xr:uid="{00000000-0005-0000-0000-00004C0F0000}"/>
    <cellStyle name="40% - Accent3 5 2 3 2 3" xfId="4432" xr:uid="{00000000-0005-0000-0000-00004D0F0000}"/>
    <cellStyle name="40% - Accent3 5 2 3 2 3 2" xfId="4433" xr:uid="{00000000-0005-0000-0000-00004E0F0000}"/>
    <cellStyle name="40% - Accent3 5 2 3 2 3 2 2" xfId="4434" xr:uid="{00000000-0005-0000-0000-00004F0F0000}"/>
    <cellStyle name="40% - Accent3 5 2 3 2 3 3" xfId="4435" xr:uid="{00000000-0005-0000-0000-0000500F0000}"/>
    <cellStyle name="40% - Accent3 5 2 3 2 4" xfId="4436" xr:uid="{00000000-0005-0000-0000-0000510F0000}"/>
    <cellStyle name="40% - Accent3 5 2 3 2 4 2" xfId="4437" xr:uid="{00000000-0005-0000-0000-0000520F0000}"/>
    <cellStyle name="40% - Accent3 5 2 3 2 5" xfId="4438" xr:uid="{00000000-0005-0000-0000-0000530F0000}"/>
    <cellStyle name="40% - Accent3 5 2 3 2 5 2" xfId="4439" xr:uid="{00000000-0005-0000-0000-0000540F0000}"/>
    <cellStyle name="40% - Accent3 5 2 3 2 6" xfId="4440" xr:uid="{00000000-0005-0000-0000-0000550F0000}"/>
    <cellStyle name="40% - Accent3 5 2 3 3" xfId="4441" xr:uid="{00000000-0005-0000-0000-0000560F0000}"/>
    <cellStyle name="40% - Accent3 5 2 3 3 2" xfId="4442" xr:uid="{00000000-0005-0000-0000-0000570F0000}"/>
    <cellStyle name="40% - Accent3 5 2 3 3 2 2" xfId="4443" xr:uid="{00000000-0005-0000-0000-0000580F0000}"/>
    <cellStyle name="40% - Accent3 5 2 3 3 3" xfId="4444" xr:uid="{00000000-0005-0000-0000-0000590F0000}"/>
    <cellStyle name="40% - Accent3 5 2 3 4" xfId="4445" xr:uid="{00000000-0005-0000-0000-00005A0F0000}"/>
    <cellStyle name="40% - Accent3 5 2 3 4 2" xfId="4446" xr:uid="{00000000-0005-0000-0000-00005B0F0000}"/>
    <cellStyle name="40% - Accent3 5 2 3 4 2 2" xfId="4447" xr:uid="{00000000-0005-0000-0000-00005C0F0000}"/>
    <cellStyle name="40% - Accent3 5 2 3 4 3" xfId="4448" xr:uid="{00000000-0005-0000-0000-00005D0F0000}"/>
    <cellStyle name="40% - Accent3 5 2 3 5" xfId="4449" xr:uid="{00000000-0005-0000-0000-00005E0F0000}"/>
    <cellStyle name="40% - Accent3 5 2 3 5 2" xfId="4450" xr:uid="{00000000-0005-0000-0000-00005F0F0000}"/>
    <cellStyle name="40% - Accent3 5 2 3 6" xfId="4451" xr:uid="{00000000-0005-0000-0000-0000600F0000}"/>
    <cellStyle name="40% - Accent3 5 2 3 6 2" xfId="4452" xr:uid="{00000000-0005-0000-0000-0000610F0000}"/>
    <cellStyle name="40% - Accent3 5 2 3 7" xfId="4453" xr:uid="{00000000-0005-0000-0000-0000620F0000}"/>
    <cellStyle name="40% - Accent3 5 2 4" xfId="4454" xr:uid="{00000000-0005-0000-0000-0000630F0000}"/>
    <cellStyle name="40% - Accent3 5 2 4 2" xfId="4455" xr:uid="{00000000-0005-0000-0000-0000640F0000}"/>
    <cellStyle name="40% - Accent3 5 2 4 2 2" xfId="4456" xr:uid="{00000000-0005-0000-0000-0000650F0000}"/>
    <cellStyle name="40% - Accent3 5 2 4 2 2 2" xfId="4457" xr:uid="{00000000-0005-0000-0000-0000660F0000}"/>
    <cellStyle name="40% - Accent3 5 2 4 2 3" xfId="4458" xr:uid="{00000000-0005-0000-0000-0000670F0000}"/>
    <cellStyle name="40% - Accent3 5 2 4 2 3 2" xfId="4459" xr:uid="{00000000-0005-0000-0000-0000680F0000}"/>
    <cellStyle name="40% - Accent3 5 2 4 2 4" xfId="4460" xr:uid="{00000000-0005-0000-0000-0000690F0000}"/>
    <cellStyle name="40% - Accent3 5 2 4 3" xfId="4461" xr:uid="{00000000-0005-0000-0000-00006A0F0000}"/>
    <cellStyle name="40% - Accent3 5 2 4 3 2" xfId="4462" xr:uid="{00000000-0005-0000-0000-00006B0F0000}"/>
    <cellStyle name="40% - Accent3 5 2 4 3 2 2" xfId="4463" xr:uid="{00000000-0005-0000-0000-00006C0F0000}"/>
    <cellStyle name="40% - Accent3 5 2 4 3 3" xfId="4464" xr:uid="{00000000-0005-0000-0000-00006D0F0000}"/>
    <cellStyle name="40% - Accent3 5 2 4 4" xfId="4465" xr:uid="{00000000-0005-0000-0000-00006E0F0000}"/>
    <cellStyle name="40% - Accent3 5 2 4 4 2" xfId="4466" xr:uid="{00000000-0005-0000-0000-00006F0F0000}"/>
    <cellStyle name="40% - Accent3 5 2 4 5" xfId="4467" xr:uid="{00000000-0005-0000-0000-0000700F0000}"/>
    <cellStyle name="40% - Accent3 5 2 4 5 2" xfId="4468" xr:uid="{00000000-0005-0000-0000-0000710F0000}"/>
    <cellStyle name="40% - Accent3 5 2 4 6" xfId="4469" xr:uid="{00000000-0005-0000-0000-0000720F0000}"/>
    <cellStyle name="40% - Accent3 5 2 5" xfId="4470" xr:uid="{00000000-0005-0000-0000-0000730F0000}"/>
    <cellStyle name="40% - Accent3 5 2 5 2" xfId="4471" xr:uid="{00000000-0005-0000-0000-0000740F0000}"/>
    <cellStyle name="40% - Accent3 5 2 5 2 2" xfId="4472" xr:uid="{00000000-0005-0000-0000-0000750F0000}"/>
    <cellStyle name="40% - Accent3 5 2 5 3" xfId="4473" xr:uid="{00000000-0005-0000-0000-0000760F0000}"/>
    <cellStyle name="40% - Accent3 5 2 5 3 2" xfId="4474" xr:uid="{00000000-0005-0000-0000-0000770F0000}"/>
    <cellStyle name="40% - Accent3 5 2 5 4" xfId="4475" xr:uid="{00000000-0005-0000-0000-0000780F0000}"/>
    <cellStyle name="40% - Accent3 5 2 6" xfId="4476" xr:uid="{00000000-0005-0000-0000-0000790F0000}"/>
    <cellStyle name="40% - Accent3 5 2 6 2" xfId="4477" xr:uid="{00000000-0005-0000-0000-00007A0F0000}"/>
    <cellStyle name="40% - Accent3 5 2 6 2 2" xfId="4478" xr:uid="{00000000-0005-0000-0000-00007B0F0000}"/>
    <cellStyle name="40% - Accent3 5 2 6 3" xfId="4479" xr:uid="{00000000-0005-0000-0000-00007C0F0000}"/>
    <cellStyle name="40% - Accent3 5 2 7" xfId="4480" xr:uid="{00000000-0005-0000-0000-00007D0F0000}"/>
    <cellStyle name="40% - Accent3 5 2 7 2" xfId="4481" xr:uid="{00000000-0005-0000-0000-00007E0F0000}"/>
    <cellStyle name="40% - Accent3 5 2 8" xfId="4482" xr:uid="{00000000-0005-0000-0000-00007F0F0000}"/>
    <cellStyle name="40% - Accent3 5 2 8 2" xfId="4483" xr:uid="{00000000-0005-0000-0000-0000800F0000}"/>
    <cellStyle name="40% - Accent3 5 2 9" xfId="4484" xr:uid="{00000000-0005-0000-0000-0000810F0000}"/>
    <cellStyle name="40% - Accent3 5 3" xfId="4485" xr:uid="{00000000-0005-0000-0000-0000820F0000}"/>
    <cellStyle name="40% - Accent3 5 3 2" xfId="4486" xr:uid="{00000000-0005-0000-0000-0000830F0000}"/>
    <cellStyle name="40% - Accent3 5 3 2 2" xfId="4487" xr:uid="{00000000-0005-0000-0000-0000840F0000}"/>
    <cellStyle name="40% - Accent3 5 3 2 2 2" xfId="4488" xr:uid="{00000000-0005-0000-0000-0000850F0000}"/>
    <cellStyle name="40% - Accent3 5 3 2 2 2 2" xfId="4489" xr:uid="{00000000-0005-0000-0000-0000860F0000}"/>
    <cellStyle name="40% - Accent3 5 3 2 2 2 2 2" xfId="4490" xr:uid="{00000000-0005-0000-0000-0000870F0000}"/>
    <cellStyle name="40% - Accent3 5 3 2 2 2 3" xfId="4491" xr:uid="{00000000-0005-0000-0000-0000880F0000}"/>
    <cellStyle name="40% - Accent3 5 3 2 2 3" xfId="4492" xr:uid="{00000000-0005-0000-0000-0000890F0000}"/>
    <cellStyle name="40% - Accent3 5 3 2 2 3 2" xfId="4493" xr:uid="{00000000-0005-0000-0000-00008A0F0000}"/>
    <cellStyle name="40% - Accent3 5 3 2 2 3 2 2" xfId="4494" xr:uid="{00000000-0005-0000-0000-00008B0F0000}"/>
    <cellStyle name="40% - Accent3 5 3 2 2 3 3" xfId="4495" xr:uid="{00000000-0005-0000-0000-00008C0F0000}"/>
    <cellStyle name="40% - Accent3 5 3 2 2 4" xfId="4496" xr:uid="{00000000-0005-0000-0000-00008D0F0000}"/>
    <cellStyle name="40% - Accent3 5 3 2 2 4 2" xfId="4497" xr:uid="{00000000-0005-0000-0000-00008E0F0000}"/>
    <cellStyle name="40% - Accent3 5 3 2 2 5" xfId="4498" xr:uid="{00000000-0005-0000-0000-00008F0F0000}"/>
    <cellStyle name="40% - Accent3 5 3 2 3" xfId="4499" xr:uid="{00000000-0005-0000-0000-0000900F0000}"/>
    <cellStyle name="40% - Accent3 5 3 2 3 2" xfId="4500" xr:uid="{00000000-0005-0000-0000-0000910F0000}"/>
    <cellStyle name="40% - Accent3 5 3 2 3 2 2" xfId="4501" xr:uid="{00000000-0005-0000-0000-0000920F0000}"/>
    <cellStyle name="40% - Accent3 5 3 2 3 3" xfId="4502" xr:uid="{00000000-0005-0000-0000-0000930F0000}"/>
    <cellStyle name="40% - Accent3 5 3 2 4" xfId="4503" xr:uid="{00000000-0005-0000-0000-0000940F0000}"/>
    <cellStyle name="40% - Accent3 5 3 2 4 2" xfId="4504" xr:uid="{00000000-0005-0000-0000-0000950F0000}"/>
    <cellStyle name="40% - Accent3 5 3 2 4 2 2" xfId="4505" xr:uid="{00000000-0005-0000-0000-0000960F0000}"/>
    <cellStyle name="40% - Accent3 5 3 2 4 3" xfId="4506" xr:uid="{00000000-0005-0000-0000-0000970F0000}"/>
    <cellStyle name="40% - Accent3 5 3 2 5" xfId="4507" xr:uid="{00000000-0005-0000-0000-0000980F0000}"/>
    <cellStyle name="40% - Accent3 5 3 2 5 2" xfId="4508" xr:uid="{00000000-0005-0000-0000-0000990F0000}"/>
    <cellStyle name="40% - Accent3 5 3 2 6" xfId="4509" xr:uid="{00000000-0005-0000-0000-00009A0F0000}"/>
    <cellStyle name="40% - Accent3 5 3 2 6 2" xfId="4510" xr:uid="{00000000-0005-0000-0000-00009B0F0000}"/>
    <cellStyle name="40% - Accent3 5 3 2 7" xfId="4511" xr:uid="{00000000-0005-0000-0000-00009C0F0000}"/>
    <cellStyle name="40% - Accent3 5 3 3" xfId="4512" xr:uid="{00000000-0005-0000-0000-00009D0F0000}"/>
    <cellStyle name="40% - Accent3 5 3 3 2" xfId="4513" xr:uid="{00000000-0005-0000-0000-00009E0F0000}"/>
    <cellStyle name="40% - Accent3 5 3 3 2 2" xfId="4514" xr:uid="{00000000-0005-0000-0000-00009F0F0000}"/>
    <cellStyle name="40% - Accent3 5 3 3 2 2 2" xfId="4515" xr:uid="{00000000-0005-0000-0000-0000A00F0000}"/>
    <cellStyle name="40% - Accent3 5 3 3 2 3" xfId="4516" xr:uid="{00000000-0005-0000-0000-0000A10F0000}"/>
    <cellStyle name="40% - Accent3 5 3 3 3" xfId="4517" xr:uid="{00000000-0005-0000-0000-0000A20F0000}"/>
    <cellStyle name="40% - Accent3 5 3 3 3 2" xfId="4518" xr:uid="{00000000-0005-0000-0000-0000A30F0000}"/>
    <cellStyle name="40% - Accent3 5 3 3 3 2 2" xfId="4519" xr:uid="{00000000-0005-0000-0000-0000A40F0000}"/>
    <cellStyle name="40% - Accent3 5 3 3 3 3" xfId="4520" xr:uid="{00000000-0005-0000-0000-0000A50F0000}"/>
    <cellStyle name="40% - Accent3 5 3 3 4" xfId="4521" xr:uid="{00000000-0005-0000-0000-0000A60F0000}"/>
    <cellStyle name="40% - Accent3 5 3 3 4 2" xfId="4522" xr:uid="{00000000-0005-0000-0000-0000A70F0000}"/>
    <cellStyle name="40% - Accent3 5 3 3 5" xfId="4523" xr:uid="{00000000-0005-0000-0000-0000A80F0000}"/>
    <cellStyle name="40% - Accent3 5 3 4" xfId="4524" xr:uid="{00000000-0005-0000-0000-0000A90F0000}"/>
    <cellStyle name="40% - Accent3 5 3 4 2" xfId="4525" xr:uid="{00000000-0005-0000-0000-0000AA0F0000}"/>
    <cellStyle name="40% - Accent3 5 3 4 2 2" xfId="4526" xr:uid="{00000000-0005-0000-0000-0000AB0F0000}"/>
    <cellStyle name="40% - Accent3 5 3 4 3" xfId="4527" xr:uid="{00000000-0005-0000-0000-0000AC0F0000}"/>
    <cellStyle name="40% - Accent3 5 3 5" xfId="4528" xr:uid="{00000000-0005-0000-0000-0000AD0F0000}"/>
    <cellStyle name="40% - Accent3 5 3 5 2" xfId="4529" xr:uid="{00000000-0005-0000-0000-0000AE0F0000}"/>
    <cellStyle name="40% - Accent3 5 3 5 2 2" xfId="4530" xr:uid="{00000000-0005-0000-0000-0000AF0F0000}"/>
    <cellStyle name="40% - Accent3 5 3 5 3" xfId="4531" xr:uid="{00000000-0005-0000-0000-0000B00F0000}"/>
    <cellStyle name="40% - Accent3 5 3 6" xfId="4532" xr:uid="{00000000-0005-0000-0000-0000B10F0000}"/>
    <cellStyle name="40% - Accent3 5 3 6 2" xfId="4533" xr:uid="{00000000-0005-0000-0000-0000B20F0000}"/>
    <cellStyle name="40% - Accent3 5 3 7" xfId="4534" xr:uid="{00000000-0005-0000-0000-0000B30F0000}"/>
    <cellStyle name="40% - Accent3 5 3 7 2" xfId="4535" xr:uid="{00000000-0005-0000-0000-0000B40F0000}"/>
    <cellStyle name="40% - Accent3 5 3 8" xfId="4536" xr:uid="{00000000-0005-0000-0000-0000B50F0000}"/>
    <cellStyle name="40% - Accent3 5 4" xfId="4537" xr:uid="{00000000-0005-0000-0000-0000B60F0000}"/>
    <cellStyle name="40% - Accent3 5 4 2" xfId="4538" xr:uid="{00000000-0005-0000-0000-0000B70F0000}"/>
    <cellStyle name="40% - Accent3 5 4 2 2" xfId="4539" xr:uid="{00000000-0005-0000-0000-0000B80F0000}"/>
    <cellStyle name="40% - Accent3 5 4 2 2 2" xfId="4540" xr:uid="{00000000-0005-0000-0000-0000B90F0000}"/>
    <cellStyle name="40% - Accent3 5 4 2 2 2 2" xfId="4541" xr:uid="{00000000-0005-0000-0000-0000BA0F0000}"/>
    <cellStyle name="40% - Accent3 5 4 2 2 3" xfId="4542" xr:uid="{00000000-0005-0000-0000-0000BB0F0000}"/>
    <cellStyle name="40% - Accent3 5 4 2 3" xfId="4543" xr:uid="{00000000-0005-0000-0000-0000BC0F0000}"/>
    <cellStyle name="40% - Accent3 5 4 2 3 2" xfId="4544" xr:uid="{00000000-0005-0000-0000-0000BD0F0000}"/>
    <cellStyle name="40% - Accent3 5 4 2 3 2 2" xfId="4545" xr:uid="{00000000-0005-0000-0000-0000BE0F0000}"/>
    <cellStyle name="40% - Accent3 5 4 2 3 3" xfId="4546" xr:uid="{00000000-0005-0000-0000-0000BF0F0000}"/>
    <cellStyle name="40% - Accent3 5 4 2 4" xfId="4547" xr:uid="{00000000-0005-0000-0000-0000C00F0000}"/>
    <cellStyle name="40% - Accent3 5 4 2 4 2" xfId="4548" xr:uid="{00000000-0005-0000-0000-0000C10F0000}"/>
    <cellStyle name="40% - Accent3 5 4 2 5" xfId="4549" xr:uid="{00000000-0005-0000-0000-0000C20F0000}"/>
    <cellStyle name="40% - Accent3 5 4 2 5 2" xfId="4550" xr:uid="{00000000-0005-0000-0000-0000C30F0000}"/>
    <cellStyle name="40% - Accent3 5 4 2 6" xfId="4551" xr:uid="{00000000-0005-0000-0000-0000C40F0000}"/>
    <cellStyle name="40% - Accent3 5 4 3" xfId="4552" xr:uid="{00000000-0005-0000-0000-0000C50F0000}"/>
    <cellStyle name="40% - Accent3 5 4 3 2" xfId="4553" xr:uid="{00000000-0005-0000-0000-0000C60F0000}"/>
    <cellStyle name="40% - Accent3 5 4 3 2 2" xfId="4554" xr:uid="{00000000-0005-0000-0000-0000C70F0000}"/>
    <cellStyle name="40% - Accent3 5 4 3 3" xfId="4555" xr:uid="{00000000-0005-0000-0000-0000C80F0000}"/>
    <cellStyle name="40% - Accent3 5 4 4" xfId="4556" xr:uid="{00000000-0005-0000-0000-0000C90F0000}"/>
    <cellStyle name="40% - Accent3 5 4 4 2" xfId="4557" xr:uid="{00000000-0005-0000-0000-0000CA0F0000}"/>
    <cellStyle name="40% - Accent3 5 4 4 2 2" xfId="4558" xr:uid="{00000000-0005-0000-0000-0000CB0F0000}"/>
    <cellStyle name="40% - Accent3 5 4 4 3" xfId="4559" xr:uid="{00000000-0005-0000-0000-0000CC0F0000}"/>
    <cellStyle name="40% - Accent3 5 4 5" xfId="4560" xr:uid="{00000000-0005-0000-0000-0000CD0F0000}"/>
    <cellStyle name="40% - Accent3 5 4 5 2" xfId="4561" xr:uid="{00000000-0005-0000-0000-0000CE0F0000}"/>
    <cellStyle name="40% - Accent3 5 4 6" xfId="4562" xr:uid="{00000000-0005-0000-0000-0000CF0F0000}"/>
    <cellStyle name="40% - Accent3 5 4 6 2" xfId="4563" xr:uid="{00000000-0005-0000-0000-0000D00F0000}"/>
    <cellStyle name="40% - Accent3 5 4 7" xfId="4564" xr:uid="{00000000-0005-0000-0000-0000D10F0000}"/>
    <cellStyle name="40% - Accent3 5 5" xfId="4565" xr:uid="{00000000-0005-0000-0000-0000D20F0000}"/>
    <cellStyle name="40% - Accent3 5 5 2" xfId="4566" xr:uid="{00000000-0005-0000-0000-0000D30F0000}"/>
    <cellStyle name="40% - Accent3 5 5 2 2" xfId="4567" xr:uid="{00000000-0005-0000-0000-0000D40F0000}"/>
    <cellStyle name="40% - Accent3 5 5 2 2 2" xfId="4568" xr:uid="{00000000-0005-0000-0000-0000D50F0000}"/>
    <cellStyle name="40% - Accent3 5 5 2 2 2 2" xfId="4569" xr:uid="{00000000-0005-0000-0000-0000D60F0000}"/>
    <cellStyle name="40% - Accent3 5 5 2 2_Deferred Income Taxes" xfId="4570" xr:uid="{00000000-0005-0000-0000-0000D70F0000}"/>
    <cellStyle name="40% - Accent3 5 5 2 3" xfId="4571" xr:uid="{00000000-0005-0000-0000-0000D80F0000}"/>
    <cellStyle name="40% - Accent3 5 5 2 3 2" xfId="4572" xr:uid="{00000000-0005-0000-0000-0000D90F0000}"/>
    <cellStyle name="40% - Accent3 5 5 2 3 2 2" xfId="4573" xr:uid="{00000000-0005-0000-0000-0000DA0F0000}"/>
    <cellStyle name="40% - Accent3 5 5 2 3_Deferred Income Taxes" xfId="4574" xr:uid="{00000000-0005-0000-0000-0000DB0F0000}"/>
    <cellStyle name="40% - Accent3 5 5 2 4" xfId="4575" xr:uid="{00000000-0005-0000-0000-0000DC0F0000}"/>
    <cellStyle name="40% - Accent3 5 5 2 4 2" xfId="4576" xr:uid="{00000000-0005-0000-0000-0000DD0F0000}"/>
    <cellStyle name="40% - Accent3 5 5 2_Deferred Income Taxes" xfId="4577" xr:uid="{00000000-0005-0000-0000-0000DE0F0000}"/>
    <cellStyle name="40% - Accent3 5 5 3" xfId="4578" xr:uid="{00000000-0005-0000-0000-0000DF0F0000}"/>
    <cellStyle name="40% - Accent3 5 5 3 2" xfId="4579" xr:uid="{00000000-0005-0000-0000-0000E00F0000}"/>
    <cellStyle name="40% - Accent3 5 5 3 2 2" xfId="4580" xr:uid="{00000000-0005-0000-0000-0000E10F0000}"/>
    <cellStyle name="40% - Accent3 5 5 3 2 2 2" xfId="4581" xr:uid="{00000000-0005-0000-0000-0000E20F0000}"/>
    <cellStyle name="40% - Accent3 5 5 3 2_Deferred Income Taxes" xfId="4582" xr:uid="{00000000-0005-0000-0000-0000E30F0000}"/>
    <cellStyle name="40% - Accent3 5 5 3 3" xfId="4583" xr:uid="{00000000-0005-0000-0000-0000E40F0000}"/>
    <cellStyle name="40% - Accent3 5 5 3 3 2" xfId="4584" xr:uid="{00000000-0005-0000-0000-0000E50F0000}"/>
    <cellStyle name="40% - Accent3 5 5 3_Deferred Income Taxes" xfId="4585" xr:uid="{00000000-0005-0000-0000-0000E60F0000}"/>
    <cellStyle name="40% - Accent3 5 5 4" xfId="4586" xr:uid="{00000000-0005-0000-0000-0000E70F0000}"/>
    <cellStyle name="40% - Accent3 5 5 4 2" xfId="4587" xr:uid="{00000000-0005-0000-0000-0000E80F0000}"/>
    <cellStyle name="40% - Accent3 5 5 4 2 2" xfId="4588" xr:uid="{00000000-0005-0000-0000-0000E90F0000}"/>
    <cellStyle name="40% - Accent3 5 5 4_Deferred Income Taxes" xfId="4589" xr:uid="{00000000-0005-0000-0000-0000EA0F0000}"/>
    <cellStyle name="40% - Accent3 5 5 5" xfId="4590" xr:uid="{00000000-0005-0000-0000-0000EB0F0000}"/>
    <cellStyle name="40% - Accent3 5 5 5 2" xfId="4591" xr:uid="{00000000-0005-0000-0000-0000EC0F0000}"/>
    <cellStyle name="40% - Accent3 5 5 5 2 2" xfId="4592" xr:uid="{00000000-0005-0000-0000-0000ED0F0000}"/>
    <cellStyle name="40% - Accent3 5 5 5_Deferred Income Taxes" xfId="4593" xr:uid="{00000000-0005-0000-0000-0000EE0F0000}"/>
    <cellStyle name="40% - Accent3 5 5 6" xfId="4594" xr:uid="{00000000-0005-0000-0000-0000EF0F0000}"/>
    <cellStyle name="40% - Accent3 5 5 6 2" xfId="4595" xr:uid="{00000000-0005-0000-0000-0000F00F0000}"/>
    <cellStyle name="40% - Accent3 5 5_Deferred Income Taxes" xfId="4596" xr:uid="{00000000-0005-0000-0000-0000F10F0000}"/>
    <cellStyle name="40% - Accent3 5 6" xfId="4597" xr:uid="{00000000-0005-0000-0000-0000F20F0000}"/>
    <cellStyle name="40% - Accent3 5 6 2" xfId="4598" xr:uid="{00000000-0005-0000-0000-0000F30F0000}"/>
    <cellStyle name="40% - Accent3 5 6 2 2" xfId="4599" xr:uid="{00000000-0005-0000-0000-0000F40F0000}"/>
    <cellStyle name="40% - Accent3 5 6 2 2 2" xfId="4600" xr:uid="{00000000-0005-0000-0000-0000F50F0000}"/>
    <cellStyle name="40% - Accent3 5 6 2_Deferred Income Taxes" xfId="4601" xr:uid="{00000000-0005-0000-0000-0000F60F0000}"/>
    <cellStyle name="40% - Accent3 5 6 3" xfId="4602" xr:uid="{00000000-0005-0000-0000-0000F70F0000}"/>
    <cellStyle name="40% - Accent3 5 6 3 2" xfId="4603" xr:uid="{00000000-0005-0000-0000-0000F80F0000}"/>
    <cellStyle name="40% - Accent3 5 6 3 2 2" xfId="4604" xr:uid="{00000000-0005-0000-0000-0000F90F0000}"/>
    <cellStyle name="40% - Accent3 5 6 3_Deferred Income Taxes" xfId="4605" xr:uid="{00000000-0005-0000-0000-0000FA0F0000}"/>
    <cellStyle name="40% - Accent3 5 6 4" xfId="4606" xr:uid="{00000000-0005-0000-0000-0000FB0F0000}"/>
    <cellStyle name="40% - Accent3 5 6 4 2" xfId="4607" xr:uid="{00000000-0005-0000-0000-0000FC0F0000}"/>
    <cellStyle name="40% - Accent3 5 6_Deferred Income Taxes" xfId="4608" xr:uid="{00000000-0005-0000-0000-0000FD0F0000}"/>
    <cellStyle name="40% - Accent3 5 7" xfId="4609" xr:uid="{00000000-0005-0000-0000-0000FE0F0000}"/>
    <cellStyle name="40% - Accent3 5 7 2" xfId="4610" xr:uid="{00000000-0005-0000-0000-0000FF0F0000}"/>
    <cellStyle name="40% - Accent3 5 7 2 2" xfId="4611" xr:uid="{00000000-0005-0000-0000-000000100000}"/>
    <cellStyle name="40% - Accent3 5 7 2 2 2" xfId="4612" xr:uid="{00000000-0005-0000-0000-000001100000}"/>
    <cellStyle name="40% - Accent3 5 7 2_Deferred Income Taxes" xfId="4613" xr:uid="{00000000-0005-0000-0000-000002100000}"/>
    <cellStyle name="40% - Accent3 5 7 3" xfId="4614" xr:uid="{00000000-0005-0000-0000-000003100000}"/>
    <cellStyle name="40% - Accent3 5 7 3 2" xfId="4615" xr:uid="{00000000-0005-0000-0000-000004100000}"/>
    <cellStyle name="40% - Accent3 5 7_Deferred Income Taxes" xfId="4616" xr:uid="{00000000-0005-0000-0000-000005100000}"/>
    <cellStyle name="40% - Accent3 5 8" xfId="4617" xr:uid="{00000000-0005-0000-0000-000006100000}"/>
    <cellStyle name="40% - Accent3 5 8 2" xfId="4618" xr:uid="{00000000-0005-0000-0000-000007100000}"/>
    <cellStyle name="40% - Accent3 5 8 2 2" xfId="4619" xr:uid="{00000000-0005-0000-0000-000008100000}"/>
    <cellStyle name="40% - Accent3 5 8_Deferred Income Taxes" xfId="4620" xr:uid="{00000000-0005-0000-0000-000009100000}"/>
    <cellStyle name="40% - Accent3 5 9" xfId="4621" xr:uid="{00000000-0005-0000-0000-00000A100000}"/>
    <cellStyle name="40% - Accent3 5 9 2" xfId="4622" xr:uid="{00000000-0005-0000-0000-00000B100000}"/>
    <cellStyle name="40% - Accent3 5 9 2 2" xfId="4623" xr:uid="{00000000-0005-0000-0000-00000C100000}"/>
    <cellStyle name="40% - Accent3 5 9_Deferred Income Taxes" xfId="4624" xr:uid="{00000000-0005-0000-0000-00000D100000}"/>
    <cellStyle name="40% - Accent3 6" xfId="252" xr:uid="{00000000-0005-0000-0000-00000E100000}"/>
    <cellStyle name="40% - Accent3 6 2" xfId="4625" xr:uid="{00000000-0005-0000-0000-00000F100000}"/>
    <cellStyle name="40% - Accent3 6 2 2" xfId="4626" xr:uid="{00000000-0005-0000-0000-000010100000}"/>
    <cellStyle name="40% - Accent3 6_Deferred Income Taxes" xfId="4627" xr:uid="{00000000-0005-0000-0000-000011100000}"/>
    <cellStyle name="40% - Accent4 10" xfId="4628" xr:uid="{00000000-0005-0000-0000-000012100000}"/>
    <cellStyle name="40% - Accent4 10 2" xfId="4629" xr:uid="{00000000-0005-0000-0000-000013100000}"/>
    <cellStyle name="40% - Accent4 10 2 2" xfId="4630" xr:uid="{00000000-0005-0000-0000-000014100000}"/>
    <cellStyle name="40% - Accent4 10_Deferred Income Taxes" xfId="4631" xr:uid="{00000000-0005-0000-0000-000015100000}"/>
    <cellStyle name="40% - Accent4 11" xfId="4632" xr:uid="{00000000-0005-0000-0000-000016100000}"/>
    <cellStyle name="40% - Accent4 11 2" xfId="4633" xr:uid="{00000000-0005-0000-0000-000017100000}"/>
    <cellStyle name="40% - Accent4 2" xfId="16" xr:uid="{00000000-0005-0000-0000-000018100000}"/>
    <cellStyle name="40% - Accent4 2 2" xfId="4634" xr:uid="{00000000-0005-0000-0000-000019100000}"/>
    <cellStyle name="40% - Accent4 2 2 2" xfId="4635" xr:uid="{00000000-0005-0000-0000-00001A100000}"/>
    <cellStyle name="40% - Accent4 2 2 2 2" xfId="4636" xr:uid="{00000000-0005-0000-0000-00001B100000}"/>
    <cellStyle name="40% - Accent4 2 2 2 2 2" xfId="4637" xr:uid="{00000000-0005-0000-0000-00001C100000}"/>
    <cellStyle name="40% - Accent4 2 2 2 2 2 2" xfId="4638" xr:uid="{00000000-0005-0000-0000-00001D100000}"/>
    <cellStyle name="40% - Accent4 2 2 2 2 2 2 2" xfId="4639" xr:uid="{00000000-0005-0000-0000-00001E100000}"/>
    <cellStyle name="40% - Accent4 2 2 2 2 2_Deferred Income Taxes" xfId="4640" xr:uid="{00000000-0005-0000-0000-00001F100000}"/>
    <cellStyle name="40% - Accent4 2 2 2 2 3" xfId="4641" xr:uid="{00000000-0005-0000-0000-000020100000}"/>
    <cellStyle name="40% - Accent4 2 2 2 2 3 2" xfId="4642" xr:uid="{00000000-0005-0000-0000-000021100000}"/>
    <cellStyle name="40% - Accent4 2 2 2 2_Deferred Income Taxes" xfId="4643" xr:uid="{00000000-0005-0000-0000-000022100000}"/>
    <cellStyle name="40% - Accent4 2 2 2 3" xfId="4644" xr:uid="{00000000-0005-0000-0000-000023100000}"/>
    <cellStyle name="40% - Accent4 2 2 2 3 2" xfId="4645" xr:uid="{00000000-0005-0000-0000-000024100000}"/>
    <cellStyle name="40% - Accent4 2 2 2 3 2 2" xfId="4646" xr:uid="{00000000-0005-0000-0000-000025100000}"/>
    <cellStyle name="40% - Accent4 2 2 2 3 2 2 2" xfId="4647" xr:uid="{00000000-0005-0000-0000-000026100000}"/>
    <cellStyle name="40% - Accent4 2 2 2 3 2_Deferred Income Taxes" xfId="4648" xr:uid="{00000000-0005-0000-0000-000027100000}"/>
    <cellStyle name="40% - Accent4 2 2 2 3 3" xfId="4649" xr:uid="{00000000-0005-0000-0000-000028100000}"/>
    <cellStyle name="40% - Accent4 2 2 2 3 3 2" xfId="4650" xr:uid="{00000000-0005-0000-0000-000029100000}"/>
    <cellStyle name="40% - Accent4 2 2 2 3_Deferred Income Taxes" xfId="4651" xr:uid="{00000000-0005-0000-0000-00002A100000}"/>
    <cellStyle name="40% - Accent4 2 2 2 4" xfId="4652" xr:uid="{00000000-0005-0000-0000-00002B100000}"/>
    <cellStyle name="40% - Accent4 2 2 2 4 2" xfId="4653" xr:uid="{00000000-0005-0000-0000-00002C100000}"/>
    <cellStyle name="40% - Accent4 2 2 2 4 2 2" xfId="4654" xr:uid="{00000000-0005-0000-0000-00002D100000}"/>
    <cellStyle name="40% - Accent4 2 2 2 4_Deferred Income Taxes" xfId="4655" xr:uid="{00000000-0005-0000-0000-00002E100000}"/>
    <cellStyle name="40% - Accent4 2 2 2 5" xfId="4656" xr:uid="{00000000-0005-0000-0000-00002F100000}"/>
    <cellStyle name="40% - Accent4 2 2 2 5 2" xfId="4657" xr:uid="{00000000-0005-0000-0000-000030100000}"/>
    <cellStyle name="40% - Accent4 2 2 2_Deferred Income Taxes" xfId="4658" xr:uid="{00000000-0005-0000-0000-000031100000}"/>
    <cellStyle name="40% - Accent4 2 2 3" xfId="4659" xr:uid="{00000000-0005-0000-0000-000032100000}"/>
    <cellStyle name="40% - Accent4 2 2 3 2" xfId="4660" xr:uid="{00000000-0005-0000-0000-000033100000}"/>
    <cellStyle name="40% - Accent4 2 2 3 2 2" xfId="4661" xr:uid="{00000000-0005-0000-0000-000034100000}"/>
    <cellStyle name="40% - Accent4 2 2 3 2 2 2" xfId="4662" xr:uid="{00000000-0005-0000-0000-000035100000}"/>
    <cellStyle name="40% - Accent4 2 2 3 2_Deferred Income Taxes" xfId="4663" xr:uid="{00000000-0005-0000-0000-000036100000}"/>
    <cellStyle name="40% - Accent4 2 2 3 3" xfId="4664" xr:uid="{00000000-0005-0000-0000-000037100000}"/>
    <cellStyle name="40% - Accent4 2 2 3 3 2" xfId="4665" xr:uid="{00000000-0005-0000-0000-000038100000}"/>
    <cellStyle name="40% - Accent4 2 2 3_Deferred Income Taxes" xfId="4666" xr:uid="{00000000-0005-0000-0000-000039100000}"/>
    <cellStyle name="40% - Accent4 2 2 4" xfId="4667" xr:uid="{00000000-0005-0000-0000-00003A100000}"/>
    <cellStyle name="40% - Accent4 2 2 4 2" xfId="4668" xr:uid="{00000000-0005-0000-0000-00003B100000}"/>
    <cellStyle name="40% - Accent4 2 2 4 2 2" xfId="4669" xr:uid="{00000000-0005-0000-0000-00003C100000}"/>
    <cellStyle name="40% - Accent4 2 2 4 2 2 2" xfId="4670" xr:uid="{00000000-0005-0000-0000-00003D100000}"/>
    <cellStyle name="40% - Accent4 2 2 4 2_Deferred Income Taxes" xfId="4671" xr:uid="{00000000-0005-0000-0000-00003E100000}"/>
    <cellStyle name="40% - Accent4 2 2 4 3" xfId="4672" xr:uid="{00000000-0005-0000-0000-00003F100000}"/>
    <cellStyle name="40% - Accent4 2 2 4 3 2" xfId="4673" xr:uid="{00000000-0005-0000-0000-000040100000}"/>
    <cellStyle name="40% - Accent4 2 2 4_Deferred Income Taxes" xfId="4674" xr:uid="{00000000-0005-0000-0000-000041100000}"/>
    <cellStyle name="40% - Accent4 2 2 5" xfId="4675" xr:uid="{00000000-0005-0000-0000-000042100000}"/>
    <cellStyle name="40% - Accent4 2 2 5 2" xfId="4676" xr:uid="{00000000-0005-0000-0000-000043100000}"/>
    <cellStyle name="40% - Accent4 2 2 5 2 2" xfId="4677" xr:uid="{00000000-0005-0000-0000-000044100000}"/>
    <cellStyle name="40% - Accent4 2 2 5_Deferred Income Taxes" xfId="4678" xr:uid="{00000000-0005-0000-0000-000045100000}"/>
    <cellStyle name="40% - Accent4 2 2 6" xfId="4679" xr:uid="{00000000-0005-0000-0000-000046100000}"/>
    <cellStyle name="40% - Accent4 2 2 6 2" xfId="4680" xr:uid="{00000000-0005-0000-0000-000047100000}"/>
    <cellStyle name="40% - Accent4 2 2 6 2 2" xfId="4681" xr:uid="{00000000-0005-0000-0000-000048100000}"/>
    <cellStyle name="40% - Accent4 2 2 6_Deferred Income Taxes" xfId="4682" xr:uid="{00000000-0005-0000-0000-000049100000}"/>
    <cellStyle name="40% - Accent4 2 2 7" xfId="4683" xr:uid="{00000000-0005-0000-0000-00004A100000}"/>
    <cellStyle name="40% - Accent4 2 2 7 2" xfId="4684" xr:uid="{00000000-0005-0000-0000-00004B100000}"/>
    <cellStyle name="40% - Accent4 2 2_Deferred Income Taxes" xfId="4685" xr:uid="{00000000-0005-0000-0000-00004C100000}"/>
    <cellStyle name="40% - Accent4 2 3" xfId="4686" xr:uid="{00000000-0005-0000-0000-00004D100000}"/>
    <cellStyle name="40% - Accent4 2 3 2" xfId="4687" xr:uid="{00000000-0005-0000-0000-00004E100000}"/>
    <cellStyle name="40% - Accent4 2 3 2 2" xfId="4688" xr:uid="{00000000-0005-0000-0000-00004F100000}"/>
    <cellStyle name="40% - Accent4 2 3 2 2 2" xfId="4689" xr:uid="{00000000-0005-0000-0000-000050100000}"/>
    <cellStyle name="40% - Accent4 2 3 2 2 2 2" xfId="4690" xr:uid="{00000000-0005-0000-0000-000051100000}"/>
    <cellStyle name="40% - Accent4 2 3 2 2_Deferred Income Taxes" xfId="4691" xr:uid="{00000000-0005-0000-0000-000052100000}"/>
    <cellStyle name="40% - Accent4 2 3 2 3" xfId="4692" xr:uid="{00000000-0005-0000-0000-000053100000}"/>
    <cellStyle name="40% - Accent4 2 3 2 3 2" xfId="4693" xr:uid="{00000000-0005-0000-0000-000054100000}"/>
    <cellStyle name="40% - Accent4 2 3 2_Deferred Income Taxes" xfId="4694" xr:uid="{00000000-0005-0000-0000-000055100000}"/>
    <cellStyle name="40% - Accent4 2 3 3" xfId="4695" xr:uid="{00000000-0005-0000-0000-000056100000}"/>
    <cellStyle name="40% - Accent4 2 3 3 2" xfId="4696" xr:uid="{00000000-0005-0000-0000-000057100000}"/>
    <cellStyle name="40% - Accent4 2 3 3 2 2" xfId="4697" xr:uid="{00000000-0005-0000-0000-000058100000}"/>
    <cellStyle name="40% - Accent4 2 3 3 2 2 2" xfId="4698" xr:uid="{00000000-0005-0000-0000-000059100000}"/>
    <cellStyle name="40% - Accent4 2 3 3 2_Deferred Income Taxes" xfId="4699" xr:uid="{00000000-0005-0000-0000-00005A100000}"/>
    <cellStyle name="40% - Accent4 2 3 3 3" xfId="4700" xr:uid="{00000000-0005-0000-0000-00005B100000}"/>
    <cellStyle name="40% - Accent4 2 3 3 3 2" xfId="4701" xr:uid="{00000000-0005-0000-0000-00005C100000}"/>
    <cellStyle name="40% - Accent4 2 3 3_Deferred Income Taxes" xfId="4702" xr:uid="{00000000-0005-0000-0000-00005D100000}"/>
    <cellStyle name="40% - Accent4 2 3 4" xfId="4703" xr:uid="{00000000-0005-0000-0000-00005E100000}"/>
    <cellStyle name="40% - Accent4 2 3 4 2" xfId="4704" xr:uid="{00000000-0005-0000-0000-00005F100000}"/>
    <cellStyle name="40% - Accent4 2 3 4 2 2" xfId="4705" xr:uid="{00000000-0005-0000-0000-000060100000}"/>
    <cellStyle name="40% - Accent4 2 3 4_Deferred Income Taxes" xfId="4706" xr:uid="{00000000-0005-0000-0000-000061100000}"/>
    <cellStyle name="40% - Accent4 2 3 5" xfId="4707" xr:uid="{00000000-0005-0000-0000-000062100000}"/>
    <cellStyle name="40% - Accent4 2 3 5 2" xfId="4708" xr:uid="{00000000-0005-0000-0000-000063100000}"/>
    <cellStyle name="40% - Accent4 2 3_Deferred Income Taxes" xfId="4709" xr:uid="{00000000-0005-0000-0000-000064100000}"/>
    <cellStyle name="40% - Accent4 2 4" xfId="4710" xr:uid="{00000000-0005-0000-0000-000065100000}"/>
    <cellStyle name="40% - Accent4 2 4 2" xfId="4711" xr:uid="{00000000-0005-0000-0000-000066100000}"/>
    <cellStyle name="40% - Accent4 2 4 2 2" xfId="4712" xr:uid="{00000000-0005-0000-0000-000067100000}"/>
    <cellStyle name="40% - Accent4 2 4 2 2 2" xfId="4713" xr:uid="{00000000-0005-0000-0000-000068100000}"/>
    <cellStyle name="40% - Accent4 2 4 2_Deferred Income Taxes" xfId="4714" xr:uid="{00000000-0005-0000-0000-000069100000}"/>
    <cellStyle name="40% - Accent4 2 4 3" xfId="4715" xr:uid="{00000000-0005-0000-0000-00006A100000}"/>
    <cellStyle name="40% - Accent4 2 4 3 2" xfId="4716" xr:uid="{00000000-0005-0000-0000-00006B100000}"/>
    <cellStyle name="40% - Accent4 2 4_Deferred Income Taxes" xfId="4717" xr:uid="{00000000-0005-0000-0000-00006C100000}"/>
    <cellStyle name="40% - Accent4 2 5" xfId="4718" xr:uid="{00000000-0005-0000-0000-00006D100000}"/>
    <cellStyle name="40% - Accent4 2 5 2" xfId="4719" xr:uid="{00000000-0005-0000-0000-00006E100000}"/>
    <cellStyle name="40% - Accent4 2 5 2 2" xfId="4720" xr:uid="{00000000-0005-0000-0000-00006F100000}"/>
    <cellStyle name="40% - Accent4 2 5 2 2 2" xfId="4721" xr:uid="{00000000-0005-0000-0000-000070100000}"/>
    <cellStyle name="40% - Accent4 2 5 2_Deferred Income Taxes" xfId="4722" xr:uid="{00000000-0005-0000-0000-000071100000}"/>
    <cellStyle name="40% - Accent4 2 5 3" xfId="4723" xr:uid="{00000000-0005-0000-0000-000072100000}"/>
    <cellStyle name="40% - Accent4 2 5 3 2" xfId="4724" xr:uid="{00000000-0005-0000-0000-000073100000}"/>
    <cellStyle name="40% - Accent4 2 5_Deferred Income Taxes" xfId="4725" xr:uid="{00000000-0005-0000-0000-000074100000}"/>
    <cellStyle name="40% - Accent4 2 6" xfId="4726" xr:uid="{00000000-0005-0000-0000-000075100000}"/>
    <cellStyle name="40% - Accent4 2 6 2" xfId="4727" xr:uid="{00000000-0005-0000-0000-000076100000}"/>
    <cellStyle name="40% - Accent4 2 6 2 2" xfId="4728" xr:uid="{00000000-0005-0000-0000-000077100000}"/>
    <cellStyle name="40% - Accent4 2 6_Deferred Income Taxes" xfId="4729" xr:uid="{00000000-0005-0000-0000-000078100000}"/>
    <cellStyle name="40% - Accent4 2 7" xfId="4730" xr:uid="{00000000-0005-0000-0000-000079100000}"/>
    <cellStyle name="40% - Accent4 2 7 2" xfId="4731" xr:uid="{00000000-0005-0000-0000-00007A100000}"/>
    <cellStyle name="40% - Accent4 2 7 2 2" xfId="4732" xr:uid="{00000000-0005-0000-0000-00007B100000}"/>
    <cellStyle name="40% - Accent4 2 7_Deferred Income Taxes" xfId="4733" xr:uid="{00000000-0005-0000-0000-00007C100000}"/>
    <cellStyle name="40% - Accent4 2 8" xfId="4734" xr:uid="{00000000-0005-0000-0000-00007D100000}"/>
    <cellStyle name="40% - Accent4 2 8 2" xfId="4735" xr:uid="{00000000-0005-0000-0000-00007E100000}"/>
    <cellStyle name="40% - Accent4 2_Deferred Income Taxes" xfId="4736" xr:uid="{00000000-0005-0000-0000-00007F100000}"/>
    <cellStyle name="40% - Accent4 3" xfId="253" xr:uid="{00000000-0005-0000-0000-000080100000}"/>
    <cellStyle name="40% - Accent4 3 2" xfId="4737" xr:uid="{00000000-0005-0000-0000-000081100000}"/>
    <cellStyle name="40% - Accent4 3 2 2" xfId="4738" xr:uid="{00000000-0005-0000-0000-000082100000}"/>
    <cellStyle name="40% - Accent4 3 2 2 2" xfId="4739" xr:uid="{00000000-0005-0000-0000-000083100000}"/>
    <cellStyle name="40% - Accent4 3 2 2 2 2" xfId="4740" xr:uid="{00000000-0005-0000-0000-000084100000}"/>
    <cellStyle name="40% - Accent4 3 2 2 2 2 2" xfId="4741" xr:uid="{00000000-0005-0000-0000-000085100000}"/>
    <cellStyle name="40% - Accent4 3 2 2 2_Deferred Income Taxes" xfId="4742" xr:uid="{00000000-0005-0000-0000-000086100000}"/>
    <cellStyle name="40% - Accent4 3 2 2 3" xfId="4743" xr:uid="{00000000-0005-0000-0000-000087100000}"/>
    <cellStyle name="40% - Accent4 3 2 2 3 2" xfId="4744" xr:uid="{00000000-0005-0000-0000-000088100000}"/>
    <cellStyle name="40% - Accent4 3 2 2_Deferred Income Taxes" xfId="4745" xr:uid="{00000000-0005-0000-0000-000089100000}"/>
    <cellStyle name="40% - Accent4 3 2 3" xfId="4746" xr:uid="{00000000-0005-0000-0000-00008A100000}"/>
    <cellStyle name="40% - Accent4 3 2 3 2" xfId="4747" xr:uid="{00000000-0005-0000-0000-00008B100000}"/>
    <cellStyle name="40% - Accent4 3 2 3 2 2" xfId="4748" xr:uid="{00000000-0005-0000-0000-00008C100000}"/>
    <cellStyle name="40% - Accent4 3 2 3 2 2 2" xfId="4749" xr:uid="{00000000-0005-0000-0000-00008D100000}"/>
    <cellStyle name="40% - Accent4 3 2 3 2_Deferred Income Taxes" xfId="4750" xr:uid="{00000000-0005-0000-0000-00008E100000}"/>
    <cellStyle name="40% - Accent4 3 2 3 3" xfId="4751" xr:uid="{00000000-0005-0000-0000-00008F100000}"/>
    <cellStyle name="40% - Accent4 3 2 3 3 2" xfId="4752" xr:uid="{00000000-0005-0000-0000-000090100000}"/>
    <cellStyle name="40% - Accent4 3 2 3_Deferred Income Taxes" xfId="4753" xr:uid="{00000000-0005-0000-0000-000091100000}"/>
    <cellStyle name="40% - Accent4 3 2 4" xfId="4754" xr:uid="{00000000-0005-0000-0000-000092100000}"/>
    <cellStyle name="40% - Accent4 3 2 4 2" xfId="4755" xr:uid="{00000000-0005-0000-0000-000093100000}"/>
    <cellStyle name="40% - Accent4 3 2 4 2 2" xfId="4756" xr:uid="{00000000-0005-0000-0000-000094100000}"/>
    <cellStyle name="40% - Accent4 3 2 4_Deferred Income Taxes" xfId="4757" xr:uid="{00000000-0005-0000-0000-000095100000}"/>
    <cellStyle name="40% - Accent4 3 2 5" xfId="4758" xr:uid="{00000000-0005-0000-0000-000096100000}"/>
    <cellStyle name="40% - Accent4 3 2 5 2" xfId="4759" xr:uid="{00000000-0005-0000-0000-000097100000}"/>
    <cellStyle name="40% - Accent4 3 2_Deferred Income Taxes" xfId="4760" xr:uid="{00000000-0005-0000-0000-000098100000}"/>
    <cellStyle name="40% - Accent4 3 3" xfId="4761" xr:uid="{00000000-0005-0000-0000-000099100000}"/>
    <cellStyle name="40% - Accent4 3 3 2" xfId="4762" xr:uid="{00000000-0005-0000-0000-00009A100000}"/>
    <cellStyle name="40% - Accent4 3 3 2 2" xfId="4763" xr:uid="{00000000-0005-0000-0000-00009B100000}"/>
    <cellStyle name="40% - Accent4 3 3 2 2 2" xfId="4764" xr:uid="{00000000-0005-0000-0000-00009C100000}"/>
    <cellStyle name="40% - Accent4 3 3 2_Deferred Income Taxes" xfId="4765" xr:uid="{00000000-0005-0000-0000-00009D100000}"/>
    <cellStyle name="40% - Accent4 3 3 3" xfId="4766" xr:uid="{00000000-0005-0000-0000-00009E100000}"/>
    <cellStyle name="40% - Accent4 3 3 3 2" xfId="4767" xr:uid="{00000000-0005-0000-0000-00009F100000}"/>
    <cellStyle name="40% - Accent4 3 3_Deferred Income Taxes" xfId="4768" xr:uid="{00000000-0005-0000-0000-0000A0100000}"/>
    <cellStyle name="40% - Accent4 3 4" xfId="4769" xr:uid="{00000000-0005-0000-0000-0000A1100000}"/>
    <cellStyle name="40% - Accent4 3 4 2" xfId="4770" xr:uid="{00000000-0005-0000-0000-0000A2100000}"/>
    <cellStyle name="40% - Accent4 3 4 2 2" xfId="4771" xr:uid="{00000000-0005-0000-0000-0000A3100000}"/>
    <cellStyle name="40% - Accent4 3 4 2 2 2" xfId="4772" xr:uid="{00000000-0005-0000-0000-0000A4100000}"/>
    <cellStyle name="40% - Accent4 3 4 2_Deferred Income Taxes" xfId="4773" xr:uid="{00000000-0005-0000-0000-0000A5100000}"/>
    <cellStyle name="40% - Accent4 3 4 3" xfId="4774" xr:uid="{00000000-0005-0000-0000-0000A6100000}"/>
    <cellStyle name="40% - Accent4 3 4 3 2" xfId="4775" xr:uid="{00000000-0005-0000-0000-0000A7100000}"/>
    <cellStyle name="40% - Accent4 3 4_Deferred Income Taxes" xfId="4776" xr:uid="{00000000-0005-0000-0000-0000A8100000}"/>
    <cellStyle name="40% - Accent4 3 5" xfId="4777" xr:uid="{00000000-0005-0000-0000-0000A9100000}"/>
    <cellStyle name="40% - Accent4 3 5 2" xfId="4778" xr:uid="{00000000-0005-0000-0000-0000AA100000}"/>
    <cellStyle name="40% - Accent4 3 5 2 2" xfId="4779" xr:uid="{00000000-0005-0000-0000-0000AB100000}"/>
    <cellStyle name="40% - Accent4 3 5_Deferred Income Taxes" xfId="4780" xr:uid="{00000000-0005-0000-0000-0000AC100000}"/>
    <cellStyle name="40% - Accent4 3 6" xfId="4781" xr:uid="{00000000-0005-0000-0000-0000AD100000}"/>
    <cellStyle name="40% - Accent4 3 6 2" xfId="4782" xr:uid="{00000000-0005-0000-0000-0000AE100000}"/>
    <cellStyle name="40% - Accent4 3_Deferred Income Taxes" xfId="4783" xr:uid="{00000000-0005-0000-0000-0000AF100000}"/>
    <cellStyle name="40% - Accent4 4" xfId="254" xr:uid="{00000000-0005-0000-0000-0000B0100000}"/>
    <cellStyle name="40% - Accent4 4 2" xfId="4784" xr:uid="{00000000-0005-0000-0000-0000B1100000}"/>
    <cellStyle name="40% - Accent4 4 2 2" xfId="4785" xr:uid="{00000000-0005-0000-0000-0000B2100000}"/>
    <cellStyle name="40% - Accent4 4 2 2 2" xfId="4786" xr:uid="{00000000-0005-0000-0000-0000B3100000}"/>
    <cellStyle name="40% - Accent4 4 2 2 2 2" xfId="4787" xr:uid="{00000000-0005-0000-0000-0000B4100000}"/>
    <cellStyle name="40% - Accent4 4 2 2_Deferred Income Taxes" xfId="4788" xr:uid="{00000000-0005-0000-0000-0000B5100000}"/>
    <cellStyle name="40% - Accent4 4 2 3" xfId="4789" xr:uid="{00000000-0005-0000-0000-0000B6100000}"/>
    <cellStyle name="40% - Accent4 4 2 3 2" xfId="4790" xr:uid="{00000000-0005-0000-0000-0000B7100000}"/>
    <cellStyle name="40% - Accent4 4 2_Deferred Income Taxes" xfId="4791" xr:uid="{00000000-0005-0000-0000-0000B8100000}"/>
    <cellStyle name="40% - Accent4 4 3" xfId="4792" xr:uid="{00000000-0005-0000-0000-0000B9100000}"/>
    <cellStyle name="40% - Accent4 4 3 2" xfId="4793" xr:uid="{00000000-0005-0000-0000-0000BA100000}"/>
    <cellStyle name="40% - Accent4 4 3 2 2" xfId="4794" xr:uid="{00000000-0005-0000-0000-0000BB100000}"/>
    <cellStyle name="40% - Accent4 4 3 2 2 2" xfId="4795" xr:uid="{00000000-0005-0000-0000-0000BC100000}"/>
    <cellStyle name="40% - Accent4 4 3 2_Deferred Income Taxes" xfId="4796" xr:uid="{00000000-0005-0000-0000-0000BD100000}"/>
    <cellStyle name="40% - Accent4 4 3 3" xfId="4797" xr:uid="{00000000-0005-0000-0000-0000BE100000}"/>
    <cellStyle name="40% - Accent4 4 3 3 2" xfId="4798" xr:uid="{00000000-0005-0000-0000-0000BF100000}"/>
    <cellStyle name="40% - Accent4 4 3_Deferred Income Taxes" xfId="4799" xr:uid="{00000000-0005-0000-0000-0000C0100000}"/>
    <cellStyle name="40% - Accent4 4 4" xfId="4800" xr:uid="{00000000-0005-0000-0000-0000C1100000}"/>
    <cellStyle name="40% - Accent4 4 4 2" xfId="4801" xr:uid="{00000000-0005-0000-0000-0000C2100000}"/>
    <cellStyle name="40% - Accent4 4 4 2 2" xfId="4802" xr:uid="{00000000-0005-0000-0000-0000C3100000}"/>
    <cellStyle name="40% - Accent4 4 4_Deferred Income Taxes" xfId="4803" xr:uid="{00000000-0005-0000-0000-0000C4100000}"/>
    <cellStyle name="40% - Accent4 4 5" xfId="4804" xr:uid="{00000000-0005-0000-0000-0000C5100000}"/>
    <cellStyle name="40% - Accent4 4 5 2" xfId="4805" xr:uid="{00000000-0005-0000-0000-0000C6100000}"/>
    <cellStyle name="40% - Accent4 4_Deferred Income Taxes" xfId="4806" xr:uid="{00000000-0005-0000-0000-0000C7100000}"/>
    <cellStyle name="40% - Accent4 5" xfId="255" xr:uid="{00000000-0005-0000-0000-0000C8100000}"/>
    <cellStyle name="40% - Accent4 5 10" xfId="4807" xr:uid="{00000000-0005-0000-0000-0000C9100000}"/>
    <cellStyle name="40% - Accent4 5 10 2" xfId="4808" xr:uid="{00000000-0005-0000-0000-0000CA100000}"/>
    <cellStyle name="40% - Accent4 5 2" xfId="4809" xr:uid="{00000000-0005-0000-0000-0000CB100000}"/>
    <cellStyle name="40% - Accent4 5 2 2" xfId="4810" xr:uid="{00000000-0005-0000-0000-0000CC100000}"/>
    <cellStyle name="40% - Accent4 5 2 2 2" xfId="4811" xr:uid="{00000000-0005-0000-0000-0000CD100000}"/>
    <cellStyle name="40% - Accent4 5 2 2 2 2" xfId="4812" xr:uid="{00000000-0005-0000-0000-0000CE100000}"/>
    <cellStyle name="40% - Accent4 5 2 2 2 2 2" xfId="4813" xr:uid="{00000000-0005-0000-0000-0000CF100000}"/>
    <cellStyle name="40% - Accent4 5 2 2 2 2 2 2" xfId="4814" xr:uid="{00000000-0005-0000-0000-0000D0100000}"/>
    <cellStyle name="40% - Accent4 5 2 2 2 2 2 2 2" xfId="4815" xr:uid="{00000000-0005-0000-0000-0000D1100000}"/>
    <cellStyle name="40% - Accent4 5 2 2 2 2 2 2 2 2" xfId="4816" xr:uid="{00000000-0005-0000-0000-0000D2100000}"/>
    <cellStyle name="40% - Accent4 5 2 2 2 2 2 2_Deferred Income Taxes" xfId="4817" xr:uid="{00000000-0005-0000-0000-0000D3100000}"/>
    <cellStyle name="40% - Accent4 5 2 2 2 2 2 3" xfId="4818" xr:uid="{00000000-0005-0000-0000-0000D4100000}"/>
    <cellStyle name="40% - Accent4 5 2 2 2 2 2 3 2" xfId="4819" xr:uid="{00000000-0005-0000-0000-0000D5100000}"/>
    <cellStyle name="40% - Accent4 5 2 2 2 2 2_Deferred Income Taxes" xfId="4820" xr:uid="{00000000-0005-0000-0000-0000D6100000}"/>
    <cellStyle name="40% - Accent4 5 2 2 2 2 3" xfId="4821" xr:uid="{00000000-0005-0000-0000-0000D7100000}"/>
    <cellStyle name="40% - Accent4 5 2 2 2 2 3 2" xfId="4822" xr:uid="{00000000-0005-0000-0000-0000D8100000}"/>
    <cellStyle name="40% - Accent4 5 2 2 2 2 3 2 2" xfId="4823" xr:uid="{00000000-0005-0000-0000-0000D9100000}"/>
    <cellStyle name="40% - Accent4 5 2 2 2 2 3 2 2 2" xfId="4824" xr:uid="{00000000-0005-0000-0000-0000DA100000}"/>
    <cellStyle name="40% - Accent4 5 2 2 2 2 3 2_Deferred Income Taxes" xfId="4825" xr:uid="{00000000-0005-0000-0000-0000DB100000}"/>
    <cellStyle name="40% - Accent4 5 2 2 2 2 3 3" xfId="4826" xr:uid="{00000000-0005-0000-0000-0000DC100000}"/>
    <cellStyle name="40% - Accent4 5 2 2 2 2 3 3 2" xfId="4827" xr:uid="{00000000-0005-0000-0000-0000DD100000}"/>
    <cellStyle name="40% - Accent4 5 2 2 2 2 3_Deferred Income Taxes" xfId="4828" xr:uid="{00000000-0005-0000-0000-0000DE100000}"/>
    <cellStyle name="40% - Accent4 5 2 2 2 2 4" xfId="4829" xr:uid="{00000000-0005-0000-0000-0000DF100000}"/>
    <cellStyle name="40% - Accent4 5 2 2 2 2 4 2" xfId="4830" xr:uid="{00000000-0005-0000-0000-0000E0100000}"/>
    <cellStyle name="40% - Accent4 5 2 2 2 2 4 2 2" xfId="4831" xr:uid="{00000000-0005-0000-0000-0000E1100000}"/>
    <cellStyle name="40% - Accent4 5 2 2 2 2 4_Deferred Income Taxes" xfId="4832" xr:uid="{00000000-0005-0000-0000-0000E2100000}"/>
    <cellStyle name="40% - Accent4 5 2 2 2 2 5" xfId="4833" xr:uid="{00000000-0005-0000-0000-0000E3100000}"/>
    <cellStyle name="40% - Accent4 5 2 2 2 2 5 2" xfId="4834" xr:uid="{00000000-0005-0000-0000-0000E4100000}"/>
    <cellStyle name="40% - Accent4 5 2 2 2 2_Deferred Income Taxes" xfId="4835" xr:uid="{00000000-0005-0000-0000-0000E5100000}"/>
    <cellStyle name="40% - Accent4 5 2 2 2 3" xfId="4836" xr:uid="{00000000-0005-0000-0000-0000E6100000}"/>
    <cellStyle name="40% - Accent4 5 2 2 2 3 2" xfId="4837" xr:uid="{00000000-0005-0000-0000-0000E7100000}"/>
    <cellStyle name="40% - Accent4 5 2 2 2 3 2 2" xfId="4838" xr:uid="{00000000-0005-0000-0000-0000E8100000}"/>
    <cellStyle name="40% - Accent4 5 2 2 2 3 2 2 2" xfId="4839" xr:uid="{00000000-0005-0000-0000-0000E9100000}"/>
    <cellStyle name="40% - Accent4 5 2 2 2 3 2_Deferred Income Taxes" xfId="4840" xr:uid="{00000000-0005-0000-0000-0000EA100000}"/>
    <cellStyle name="40% - Accent4 5 2 2 2 3 3" xfId="4841" xr:uid="{00000000-0005-0000-0000-0000EB100000}"/>
    <cellStyle name="40% - Accent4 5 2 2 2 3 3 2" xfId="4842" xr:uid="{00000000-0005-0000-0000-0000EC100000}"/>
    <cellStyle name="40% - Accent4 5 2 2 2 3_Deferred Income Taxes" xfId="4843" xr:uid="{00000000-0005-0000-0000-0000ED100000}"/>
    <cellStyle name="40% - Accent4 5 2 2 2 4" xfId="4844" xr:uid="{00000000-0005-0000-0000-0000EE100000}"/>
    <cellStyle name="40% - Accent4 5 2 2 2 4 2" xfId="4845" xr:uid="{00000000-0005-0000-0000-0000EF100000}"/>
    <cellStyle name="40% - Accent4 5 2 2 2 4 2 2" xfId="4846" xr:uid="{00000000-0005-0000-0000-0000F0100000}"/>
    <cellStyle name="40% - Accent4 5 2 2 2 4 2 2 2" xfId="4847" xr:uid="{00000000-0005-0000-0000-0000F1100000}"/>
    <cellStyle name="40% - Accent4 5 2 2 2 4 2_Deferred Income Taxes" xfId="4848" xr:uid="{00000000-0005-0000-0000-0000F2100000}"/>
    <cellStyle name="40% - Accent4 5 2 2 2 4 3" xfId="4849" xr:uid="{00000000-0005-0000-0000-0000F3100000}"/>
    <cellStyle name="40% - Accent4 5 2 2 2 4 3 2" xfId="4850" xr:uid="{00000000-0005-0000-0000-0000F4100000}"/>
    <cellStyle name="40% - Accent4 5 2 2 2 4_Deferred Income Taxes" xfId="4851" xr:uid="{00000000-0005-0000-0000-0000F5100000}"/>
    <cellStyle name="40% - Accent4 5 2 2 2 5" xfId="4852" xr:uid="{00000000-0005-0000-0000-0000F6100000}"/>
    <cellStyle name="40% - Accent4 5 2 2 2 5 2" xfId="4853" xr:uid="{00000000-0005-0000-0000-0000F7100000}"/>
    <cellStyle name="40% - Accent4 5 2 2 2 5 2 2" xfId="4854" xr:uid="{00000000-0005-0000-0000-0000F8100000}"/>
    <cellStyle name="40% - Accent4 5 2 2 2 5_Deferred Income Taxes" xfId="4855" xr:uid="{00000000-0005-0000-0000-0000F9100000}"/>
    <cellStyle name="40% - Accent4 5 2 2 2 6" xfId="4856" xr:uid="{00000000-0005-0000-0000-0000FA100000}"/>
    <cellStyle name="40% - Accent4 5 2 2 2 6 2" xfId="4857" xr:uid="{00000000-0005-0000-0000-0000FB100000}"/>
    <cellStyle name="40% - Accent4 5 2 2 2 6 2 2" xfId="4858" xr:uid="{00000000-0005-0000-0000-0000FC100000}"/>
    <cellStyle name="40% - Accent4 5 2 2 2 6_Deferred Income Taxes" xfId="4859" xr:uid="{00000000-0005-0000-0000-0000FD100000}"/>
    <cellStyle name="40% - Accent4 5 2 2 2 7" xfId="4860" xr:uid="{00000000-0005-0000-0000-0000FE100000}"/>
    <cellStyle name="40% - Accent4 5 2 2 2 7 2" xfId="4861" xr:uid="{00000000-0005-0000-0000-0000FF100000}"/>
    <cellStyle name="40% - Accent4 5 2 2 2_Deferred Income Taxes" xfId="4862" xr:uid="{00000000-0005-0000-0000-000000110000}"/>
    <cellStyle name="40% - Accent4 5 2 2 3" xfId="4863" xr:uid="{00000000-0005-0000-0000-000001110000}"/>
    <cellStyle name="40% - Accent4 5 2 2 3 2" xfId="4864" xr:uid="{00000000-0005-0000-0000-000002110000}"/>
    <cellStyle name="40% - Accent4 5 2 2 3 2 2" xfId="4865" xr:uid="{00000000-0005-0000-0000-000003110000}"/>
    <cellStyle name="40% - Accent4 5 2 2 3 2 2 2" xfId="4866" xr:uid="{00000000-0005-0000-0000-000004110000}"/>
    <cellStyle name="40% - Accent4 5 2 2 3 2 2 2 2" xfId="4867" xr:uid="{00000000-0005-0000-0000-000005110000}"/>
    <cellStyle name="40% - Accent4 5 2 2 3 2 2_Deferred Income Taxes" xfId="4868" xr:uid="{00000000-0005-0000-0000-000006110000}"/>
    <cellStyle name="40% - Accent4 5 2 2 3 2 3" xfId="4869" xr:uid="{00000000-0005-0000-0000-000007110000}"/>
    <cellStyle name="40% - Accent4 5 2 2 3 2 3 2" xfId="4870" xr:uid="{00000000-0005-0000-0000-000008110000}"/>
    <cellStyle name="40% - Accent4 5 2 2 3 2_Deferred Income Taxes" xfId="4871" xr:uid="{00000000-0005-0000-0000-000009110000}"/>
    <cellStyle name="40% - Accent4 5 2 2 3 3" xfId="4872" xr:uid="{00000000-0005-0000-0000-00000A110000}"/>
    <cellStyle name="40% - Accent4 5 2 2 3 3 2" xfId="4873" xr:uid="{00000000-0005-0000-0000-00000B110000}"/>
    <cellStyle name="40% - Accent4 5 2 2 3 3 2 2" xfId="4874" xr:uid="{00000000-0005-0000-0000-00000C110000}"/>
    <cellStyle name="40% - Accent4 5 2 2 3 3 2 2 2" xfId="4875" xr:uid="{00000000-0005-0000-0000-00000D110000}"/>
    <cellStyle name="40% - Accent4 5 2 2 3 3 2_Deferred Income Taxes" xfId="4876" xr:uid="{00000000-0005-0000-0000-00000E110000}"/>
    <cellStyle name="40% - Accent4 5 2 2 3 3 3" xfId="4877" xr:uid="{00000000-0005-0000-0000-00000F110000}"/>
    <cellStyle name="40% - Accent4 5 2 2 3 3 3 2" xfId="4878" xr:uid="{00000000-0005-0000-0000-000010110000}"/>
    <cellStyle name="40% - Accent4 5 2 2 3 3_Deferred Income Taxes" xfId="4879" xr:uid="{00000000-0005-0000-0000-000011110000}"/>
    <cellStyle name="40% - Accent4 5 2 2 3 4" xfId="4880" xr:uid="{00000000-0005-0000-0000-000012110000}"/>
    <cellStyle name="40% - Accent4 5 2 2 3 4 2" xfId="4881" xr:uid="{00000000-0005-0000-0000-000013110000}"/>
    <cellStyle name="40% - Accent4 5 2 2 3 4 2 2" xfId="4882" xr:uid="{00000000-0005-0000-0000-000014110000}"/>
    <cellStyle name="40% - Accent4 5 2 2 3 4_Deferred Income Taxes" xfId="4883" xr:uid="{00000000-0005-0000-0000-000015110000}"/>
    <cellStyle name="40% - Accent4 5 2 2 3 5" xfId="4884" xr:uid="{00000000-0005-0000-0000-000016110000}"/>
    <cellStyle name="40% - Accent4 5 2 2 3 5 2" xfId="4885" xr:uid="{00000000-0005-0000-0000-000017110000}"/>
    <cellStyle name="40% - Accent4 5 2 2 3_Deferred Income Taxes" xfId="4886" xr:uid="{00000000-0005-0000-0000-000018110000}"/>
    <cellStyle name="40% - Accent4 5 2 2 4" xfId="4887" xr:uid="{00000000-0005-0000-0000-000019110000}"/>
    <cellStyle name="40% - Accent4 5 2 2 4 2" xfId="4888" xr:uid="{00000000-0005-0000-0000-00001A110000}"/>
    <cellStyle name="40% - Accent4 5 2 2 4 2 2" xfId="4889" xr:uid="{00000000-0005-0000-0000-00001B110000}"/>
    <cellStyle name="40% - Accent4 5 2 2 4 2 2 2" xfId="4890" xr:uid="{00000000-0005-0000-0000-00001C110000}"/>
    <cellStyle name="40% - Accent4 5 2 2 4 2_Deferred Income Taxes" xfId="4891" xr:uid="{00000000-0005-0000-0000-00001D110000}"/>
    <cellStyle name="40% - Accent4 5 2 2 4 3" xfId="4892" xr:uid="{00000000-0005-0000-0000-00001E110000}"/>
    <cellStyle name="40% - Accent4 5 2 2 4 3 2" xfId="4893" xr:uid="{00000000-0005-0000-0000-00001F110000}"/>
    <cellStyle name="40% - Accent4 5 2 2 4_Deferred Income Taxes" xfId="4894" xr:uid="{00000000-0005-0000-0000-000020110000}"/>
    <cellStyle name="40% - Accent4 5 2 2 5" xfId="4895" xr:uid="{00000000-0005-0000-0000-000021110000}"/>
    <cellStyle name="40% - Accent4 5 2 2 5 2" xfId="4896" xr:uid="{00000000-0005-0000-0000-000022110000}"/>
    <cellStyle name="40% - Accent4 5 2 2 5 2 2" xfId="4897" xr:uid="{00000000-0005-0000-0000-000023110000}"/>
    <cellStyle name="40% - Accent4 5 2 2 5 2 2 2" xfId="4898" xr:uid="{00000000-0005-0000-0000-000024110000}"/>
    <cellStyle name="40% - Accent4 5 2 2 5 2_Deferred Income Taxes" xfId="4899" xr:uid="{00000000-0005-0000-0000-000025110000}"/>
    <cellStyle name="40% - Accent4 5 2 2 5 3" xfId="4900" xr:uid="{00000000-0005-0000-0000-000026110000}"/>
    <cellStyle name="40% - Accent4 5 2 2 5 3 2" xfId="4901" xr:uid="{00000000-0005-0000-0000-000027110000}"/>
    <cellStyle name="40% - Accent4 5 2 2 5_Deferred Income Taxes" xfId="4902" xr:uid="{00000000-0005-0000-0000-000028110000}"/>
    <cellStyle name="40% - Accent4 5 2 2 6" xfId="4903" xr:uid="{00000000-0005-0000-0000-000029110000}"/>
    <cellStyle name="40% - Accent4 5 2 2 6 2" xfId="4904" xr:uid="{00000000-0005-0000-0000-00002A110000}"/>
    <cellStyle name="40% - Accent4 5 2 2 6 2 2" xfId="4905" xr:uid="{00000000-0005-0000-0000-00002B110000}"/>
    <cellStyle name="40% - Accent4 5 2 2 6_Deferred Income Taxes" xfId="4906" xr:uid="{00000000-0005-0000-0000-00002C110000}"/>
    <cellStyle name="40% - Accent4 5 2 2 7" xfId="4907" xr:uid="{00000000-0005-0000-0000-00002D110000}"/>
    <cellStyle name="40% - Accent4 5 2 2 7 2" xfId="4908" xr:uid="{00000000-0005-0000-0000-00002E110000}"/>
    <cellStyle name="40% - Accent4 5 2 2 7 2 2" xfId="4909" xr:uid="{00000000-0005-0000-0000-00002F110000}"/>
    <cellStyle name="40% - Accent4 5 2 2 7_Deferred Income Taxes" xfId="4910" xr:uid="{00000000-0005-0000-0000-000030110000}"/>
    <cellStyle name="40% - Accent4 5 2 2 8" xfId="4911" xr:uid="{00000000-0005-0000-0000-000031110000}"/>
    <cellStyle name="40% - Accent4 5 2 2 8 2" xfId="4912" xr:uid="{00000000-0005-0000-0000-000032110000}"/>
    <cellStyle name="40% - Accent4 5 2 2_Deferred Income Taxes" xfId="4913" xr:uid="{00000000-0005-0000-0000-000033110000}"/>
    <cellStyle name="40% - Accent4 5 2 3" xfId="4914" xr:uid="{00000000-0005-0000-0000-000034110000}"/>
    <cellStyle name="40% - Accent4 5 2 3 2" xfId="4915" xr:uid="{00000000-0005-0000-0000-000035110000}"/>
    <cellStyle name="40% - Accent4 5 2 3 2 2" xfId="4916" xr:uid="{00000000-0005-0000-0000-000036110000}"/>
    <cellStyle name="40% - Accent4 5 2 3 2 2 2" xfId="4917" xr:uid="{00000000-0005-0000-0000-000037110000}"/>
    <cellStyle name="40% - Accent4 5 2 3 2 2 2 2" xfId="4918" xr:uid="{00000000-0005-0000-0000-000038110000}"/>
    <cellStyle name="40% - Accent4 5 2 3 2 2 2 2 2" xfId="4919" xr:uid="{00000000-0005-0000-0000-000039110000}"/>
    <cellStyle name="40% - Accent4 5 2 3 2 2 2_Deferred Income Taxes" xfId="4920" xr:uid="{00000000-0005-0000-0000-00003A110000}"/>
    <cellStyle name="40% - Accent4 5 2 3 2 2 3" xfId="4921" xr:uid="{00000000-0005-0000-0000-00003B110000}"/>
    <cellStyle name="40% - Accent4 5 2 3 2 2 3 2" xfId="4922" xr:uid="{00000000-0005-0000-0000-00003C110000}"/>
    <cellStyle name="40% - Accent4 5 2 3 2 2_Deferred Income Taxes" xfId="4923" xr:uid="{00000000-0005-0000-0000-00003D110000}"/>
    <cellStyle name="40% - Accent4 5 2 3 2 3" xfId="4924" xr:uid="{00000000-0005-0000-0000-00003E110000}"/>
    <cellStyle name="40% - Accent4 5 2 3 2 3 2" xfId="4925" xr:uid="{00000000-0005-0000-0000-00003F110000}"/>
    <cellStyle name="40% - Accent4 5 2 3 2 3 2 2" xfId="4926" xr:uid="{00000000-0005-0000-0000-000040110000}"/>
    <cellStyle name="40% - Accent4 5 2 3 2 3 2 2 2" xfId="4927" xr:uid="{00000000-0005-0000-0000-000041110000}"/>
    <cellStyle name="40% - Accent4 5 2 3 2 3 2_Deferred Income Taxes" xfId="4928" xr:uid="{00000000-0005-0000-0000-000042110000}"/>
    <cellStyle name="40% - Accent4 5 2 3 2 3 3" xfId="4929" xr:uid="{00000000-0005-0000-0000-000043110000}"/>
    <cellStyle name="40% - Accent4 5 2 3 2 3 3 2" xfId="4930" xr:uid="{00000000-0005-0000-0000-000044110000}"/>
    <cellStyle name="40% - Accent4 5 2 3 2 3_Deferred Income Taxes" xfId="4931" xr:uid="{00000000-0005-0000-0000-000045110000}"/>
    <cellStyle name="40% - Accent4 5 2 3 2 4" xfId="4932" xr:uid="{00000000-0005-0000-0000-000046110000}"/>
    <cellStyle name="40% - Accent4 5 2 3 2 4 2" xfId="4933" xr:uid="{00000000-0005-0000-0000-000047110000}"/>
    <cellStyle name="40% - Accent4 5 2 3 2 4 2 2" xfId="4934" xr:uid="{00000000-0005-0000-0000-000048110000}"/>
    <cellStyle name="40% - Accent4 5 2 3 2 4_Deferred Income Taxes" xfId="4935" xr:uid="{00000000-0005-0000-0000-000049110000}"/>
    <cellStyle name="40% - Accent4 5 2 3 2 5" xfId="4936" xr:uid="{00000000-0005-0000-0000-00004A110000}"/>
    <cellStyle name="40% - Accent4 5 2 3 2 5 2" xfId="4937" xr:uid="{00000000-0005-0000-0000-00004B110000}"/>
    <cellStyle name="40% - Accent4 5 2 3 2 5 2 2" xfId="4938" xr:uid="{00000000-0005-0000-0000-00004C110000}"/>
    <cellStyle name="40% - Accent4 5 2 3 2 5_Deferred Income Taxes" xfId="4939" xr:uid="{00000000-0005-0000-0000-00004D110000}"/>
    <cellStyle name="40% - Accent4 5 2 3 2 6" xfId="4940" xr:uid="{00000000-0005-0000-0000-00004E110000}"/>
    <cellStyle name="40% - Accent4 5 2 3 2 6 2" xfId="4941" xr:uid="{00000000-0005-0000-0000-00004F110000}"/>
    <cellStyle name="40% - Accent4 5 2 3 2_Deferred Income Taxes" xfId="4942" xr:uid="{00000000-0005-0000-0000-000050110000}"/>
    <cellStyle name="40% - Accent4 5 2 3 3" xfId="4943" xr:uid="{00000000-0005-0000-0000-000051110000}"/>
    <cellStyle name="40% - Accent4 5 2 3 3 2" xfId="4944" xr:uid="{00000000-0005-0000-0000-000052110000}"/>
    <cellStyle name="40% - Accent4 5 2 3 3 2 2" xfId="4945" xr:uid="{00000000-0005-0000-0000-000053110000}"/>
    <cellStyle name="40% - Accent4 5 2 3 3 2 2 2" xfId="4946" xr:uid="{00000000-0005-0000-0000-000054110000}"/>
    <cellStyle name="40% - Accent4 5 2 3 3 2_Deferred Income Taxes" xfId="4947" xr:uid="{00000000-0005-0000-0000-000055110000}"/>
    <cellStyle name="40% - Accent4 5 2 3 3 3" xfId="4948" xr:uid="{00000000-0005-0000-0000-000056110000}"/>
    <cellStyle name="40% - Accent4 5 2 3 3 3 2" xfId="4949" xr:uid="{00000000-0005-0000-0000-000057110000}"/>
    <cellStyle name="40% - Accent4 5 2 3 3_Deferred Income Taxes" xfId="4950" xr:uid="{00000000-0005-0000-0000-000058110000}"/>
    <cellStyle name="40% - Accent4 5 2 3 4" xfId="4951" xr:uid="{00000000-0005-0000-0000-000059110000}"/>
    <cellStyle name="40% - Accent4 5 2 3 4 2" xfId="4952" xr:uid="{00000000-0005-0000-0000-00005A110000}"/>
    <cellStyle name="40% - Accent4 5 2 3 4 2 2" xfId="4953" xr:uid="{00000000-0005-0000-0000-00005B110000}"/>
    <cellStyle name="40% - Accent4 5 2 3 4 2 2 2" xfId="4954" xr:uid="{00000000-0005-0000-0000-00005C110000}"/>
    <cellStyle name="40% - Accent4 5 2 3 4 2_Deferred Income Taxes" xfId="4955" xr:uid="{00000000-0005-0000-0000-00005D110000}"/>
    <cellStyle name="40% - Accent4 5 2 3 4 3" xfId="4956" xr:uid="{00000000-0005-0000-0000-00005E110000}"/>
    <cellStyle name="40% - Accent4 5 2 3 4 3 2" xfId="4957" xr:uid="{00000000-0005-0000-0000-00005F110000}"/>
    <cellStyle name="40% - Accent4 5 2 3 4_Deferred Income Taxes" xfId="4958" xr:uid="{00000000-0005-0000-0000-000060110000}"/>
    <cellStyle name="40% - Accent4 5 2 3 5" xfId="4959" xr:uid="{00000000-0005-0000-0000-000061110000}"/>
    <cellStyle name="40% - Accent4 5 2 3 5 2" xfId="4960" xr:uid="{00000000-0005-0000-0000-000062110000}"/>
    <cellStyle name="40% - Accent4 5 2 3 5 2 2" xfId="4961" xr:uid="{00000000-0005-0000-0000-000063110000}"/>
    <cellStyle name="40% - Accent4 5 2 3 5_Deferred Income Taxes" xfId="4962" xr:uid="{00000000-0005-0000-0000-000064110000}"/>
    <cellStyle name="40% - Accent4 5 2 3 6" xfId="4963" xr:uid="{00000000-0005-0000-0000-000065110000}"/>
    <cellStyle name="40% - Accent4 5 2 3 6 2" xfId="4964" xr:uid="{00000000-0005-0000-0000-000066110000}"/>
    <cellStyle name="40% - Accent4 5 2 3 6 2 2" xfId="4965" xr:uid="{00000000-0005-0000-0000-000067110000}"/>
    <cellStyle name="40% - Accent4 5 2 3 6_Deferred Income Taxes" xfId="4966" xr:uid="{00000000-0005-0000-0000-000068110000}"/>
    <cellStyle name="40% - Accent4 5 2 3 7" xfId="4967" xr:uid="{00000000-0005-0000-0000-000069110000}"/>
    <cellStyle name="40% - Accent4 5 2 3 7 2" xfId="4968" xr:uid="{00000000-0005-0000-0000-00006A110000}"/>
    <cellStyle name="40% - Accent4 5 2 3_Deferred Income Taxes" xfId="4969" xr:uid="{00000000-0005-0000-0000-00006B110000}"/>
    <cellStyle name="40% - Accent4 5 2 4" xfId="4970" xr:uid="{00000000-0005-0000-0000-00006C110000}"/>
    <cellStyle name="40% - Accent4 5 2 4 2" xfId="4971" xr:uid="{00000000-0005-0000-0000-00006D110000}"/>
    <cellStyle name="40% - Accent4 5 2 4 2 2" xfId="4972" xr:uid="{00000000-0005-0000-0000-00006E110000}"/>
    <cellStyle name="40% - Accent4 5 2 4 2 2 2" xfId="4973" xr:uid="{00000000-0005-0000-0000-00006F110000}"/>
    <cellStyle name="40% - Accent4 5 2 4 2 2 2 2" xfId="4974" xr:uid="{00000000-0005-0000-0000-000070110000}"/>
    <cellStyle name="40% - Accent4 5 2 4 2 2_Deferred Income Taxes" xfId="4975" xr:uid="{00000000-0005-0000-0000-000071110000}"/>
    <cellStyle name="40% - Accent4 5 2 4 2 3" xfId="4976" xr:uid="{00000000-0005-0000-0000-000072110000}"/>
    <cellStyle name="40% - Accent4 5 2 4 2 3 2" xfId="4977" xr:uid="{00000000-0005-0000-0000-000073110000}"/>
    <cellStyle name="40% - Accent4 5 2 4 2 3 2 2" xfId="4978" xr:uid="{00000000-0005-0000-0000-000074110000}"/>
    <cellStyle name="40% - Accent4 5 2 4 2 3_Deferred Income Taxes" xfId="4979" xr:uid="{00000000-0005-0000-0000-000075110000}"/>
    <cellStyle name="40% - Accent4 5 2 4 2 4" xfId="4980" xr:uid="{00000000-0005-0000-0000-000076110000}"/>
    <cellStyle name="40% - Accent4 5 2 4 2 4 2" xfId="4981" xr:uid="{00000000-0005-0000-0000-000077110000}"/>
    <cellStyle name="40% - Accent4 5 2 4 2_Deferred Income Taxes" xfId="4982" xr:uid="{00000000-0005-0000-0000-000078110000}"/>
    <cellStyle name="40% - Accent4 5 2 4 3" xfId="4983" xr:uid="{00000000-0005-0000-0000-000079110000}"/>
    <cellStyle name="40% - Accent4 5 2 4 3 2" xfId="4984" xr:uid="{00000000-0005-0000-0000-00007A110000}"/>
    <cellStyle name="40% - Accent4 5 2 4 3 2 2" xfId="4985" xr:uid="{00000000-0005-0000-0000-00007B110000}"/>
    <cellStyle name="40% - Accent4 5 2 4 3 2 2 2" xfId="4986" xr:uid="{00000000-0005-0000-0000-00007C110000}"/>
    <cellStyle name="40% - Accent4 5 2 4 3 2_Deferred Income Taxes" xfId="4987" xr:uid="{00000000-0005-0000-0000-00007D110000}"/>
    <cellStyle name="40% - Accent4 5 2 4 3 3" xfId="4988" xr:uid="{00000000-0005-0000-0000-00007E110000}"/>
    <cellStyle name="40% - Accent4 5 2 4 3 3 2" xfId="4989" xr:uid="{00000000-0005-0000-0000-00007F110000}"/>
    <cellStyle name="40% - Accent4 5 2 4 3_Deferred Income Taxes" xfId="4990" xr:uid="{00000000-0005-0000-0000-000080110000}"/>
    <cellStyle name="40% - Accent4 5 2 4 4" xfId="4991" xr:uid="{00000000-0005-0000-0000-000081110000}"/>
    <cellStyle name="40% - Accent4 5 2 4 4 2" xfId="4992" xr:uid="{00000000-0005-0000-0000-000082110000}"/>
    <cellStyle name="40% - Accent4 5 2 4 4 2 2" xfId="4993" xr:uid="{00000000-0005-0000-0000-000083110000}"/>
    <cellStyle name="40% - Accent4 5 2 4 4_Deferred Income Taxes" xfId="4994" xr:uid="{00000000-0005-0000-0000-000084110000}"/>
    <cellStyle name="40% - Accent4 5 2 4 5" xfId="4995" xr:uid="{00000000-0005-0000-0000-000085110000}"/>
    <cellStyle name="40% - Accent4 5 2 4 5 2" xfId="4996" xr:uid="{00000000-0005-0000-0000-000086110000}"/>
    <cellStyle name="40% - Accent4 5 2 4 5 2 2" xfId="4997" xr:uid="{00000000-0005-0000-0000-000087110000}"/>
    <cellStyle name="40% - Accent4 5 2 4 5_Deferred Income Taxes" xfId="4998" xr:uid="{00000000-0005-0000-0000-000088110000}"/>
    <cellStyle name="40% - Accent4 5 2 4 6" xfId="4999" xr:uid="{00000000-0005-0000-0000-000089110000}"/>
    <cellStyle name="40% - Accent4 5 2 4 6 2" xfId="5000" xr:uid="{00000000-0005-0000-0000-00008A110000}"/>
    <cellStyle name="40% - Accent4 5 2 4_Deferred Income Taxes" xfId="5001" xr:uid="{00000000-0005-0000-0000-00008B110000}"/>
    <cellStyle name="40% - Accent4 5 2 5" xfId="5002" xr:uid="{00000000-0005-0000-0000-00008C110000}"/>
    <cellStyle name="40% - Accent4 5 2 5 2" xfId="5003" xr:uid="{00000000-0005-0000-0000-00008D110000}"/>
    <cellStyle name="40% - Accent4 5 2 5 2 2" xfId="5004" xr:uid="{00000000-0005-0000-0000-00008E110000}"/>
    <cellStyle name="40% - Accent4 5 2 5 2 2 2" xfId="5005" xr:uid="{00000000-0005-0000-0000-00008F110000}"/>
    <cellStyle name="40% - Accent4 5 2 5 2_Deferred Income Taxes" xfId="5006" xr:uid="{00000000-0005-0000-0000-000090110000}"/>
    <cellStyle name="40% - Accent4 5 2 5 3" xfId="5007" xr:uid="{00000000-0005-0000-0000-000091110000}"/>
    <cellStyle name="40% - Accent4 5 2 5 3 2" xfId="5008" xr:uid="{00000000-0005-0000-0000-000092110000}"/>
    <cellStyle name="40% - Accent4 5 2 5 3 2 2" xfId="5009" xr:uid="{00000000-0005-0000-0000-000093110000}"/>
    <cellStyle name="40% - Accent4 5 2 5 3_Deferred Income Taxes" xfId="5010" xr:uid="{00000000-0005-0000-0000-000094110000}"/>
    <cellStyle name="40% - Accent4 5 2 5 4" xfId="5011" xr:uid="{00000000-0005-0000-0000-000095110000}"/>
    <cellStyle name="40% - Accent4 5 2 5 4 2" xfId="5012" xr:uid="{00000000-0005-0000-0000-000096110000}"/>
    <cellStyle name="40% - Accent4 5 2 5_Deferred Income Taxes" xfId="5013" xr:uid="{00000000-0005-0000-0000-000097110000}"/>
    <cellStyle name="40% - Accent4 5 2 6" xfId="5014" xr:uid="{00000000-0005-0000-0000-000098110000}"/>
    <cellStyle name="40% - Accent4 5 2 6 2" xfId="5015" xr:uid="{00000000-0005-0000-0000-000099110000}"/>
    <cellStyle name="40% - Accent4 5 2 6 2 2" xfId="5016" xr:uid="{00000000-0005-0000-0000-00009A110000}"/>
    <cellStyle name="40% - Accent4 5 2 6 2 2 2" xfId="5017" xr:uid="{00000000-0005-0000-0000-00009B110000}"/>
    <cellStyle name="40% - Accent4 5 2 6 2_Deferred Income Taxes" xfId="5018" xr:uid="{00000000-0005-0000-0000-00009C110000}"/>
    <cellStyle name="40% - Accent4 5 2 6 3" xfId="5019" xr:uid="{00000000-0005-0000-0000-00009D110000}"/>
    <cellStyle name="40% - Accent4 5 2 6 3 2" xfId="5020" xr:uid="{00000000-0005-0000-0000-00009E110000}"/>
    <cellStyle name="40% - Accent4 5 2 6_Deferred Income Taxes" xfId="5021" xr:uid="{00000000-0005-0000-0000-00009F110000}"/>
    <cellStyle name="40% - Accent4 5 2 7" xfId="5022" xr:uid="{00000000-0005-0000-0000-0000A0110000}"/>
    <cellStyle name="40% - Accent4 5 2 7 2" xfId="5023" xr:uid="{00000000-0005-0000-0000-0000A1110000}"/>
    <cellStyle name="40% - Accent4 5 2 7 2 2" xfId="5024" xr:uid="{00000000-0005-0000-0000-0000A2110000}"/>
    <cellStyle name="40% - Accent4 5 2 7_Deferred Income Taxes" xfId="5025" xr:uid="{00000000-0005-0000-0000-0000A3110000}"/>
    <cellStyle name="40% - Accent4 5 2 8" xfId="5026" xr:uid="{00000000-0005-0000-0000-0000A4110000}"/>
    <cellStyle name="40% - Accent4 5 2 8 2" xfId="5027" xr:uid="{00000000-0005-0000-0000-0000A5110000}"/>
    <cellStyle name="40% - Accent4 5 2 8 2 2" xfId="5028" xr:uid="{00000000-0005-0000-0000-0000A6110000}"/>
    <cellStyle name="40% - Accent4 5 2 8_Deferred Income Taxes" xfId="5029" xr:uid="{00000000-0005-0000-0000-0000A7110000}"/>
    <cellStyle name="40% - Accent4 5 2 9" xfId="5030" xr:uid="{00000000-0005-0000-0000-0000A8110000}"/>
    <cellStyle name="40% - Accent4 5 2 9 2" xfId="5031" xr:uid="{00000000-0005-0000-0000-0000A9110000}"/>
    <cellStyle name="40% - Accent4 5 2_Deferred Income Taxes" xfId="5032" xr:uid="{00000000-0005-0000-0000-0000AA110000}"/>
    <cellStyle name="40% - Accent4 5 3" xfId="5033" xr:uid="{00000000-0005-0000-0000-0000AB110000}"/>
    <cellStyle name="40% - Accent4 5 3 2" xfId="5034" xr:uid="{00000000-0005-0000-0000-0000AC110000}"/>
    <cellStyle name="40% - Accent4 5 3 2 2" xfId="5035" xr:uid="{00000000-0005-0000-0000-0000AD110000}"/>
    <cellStyle name="40% - Accent4 5 3 2 2 2" xfId="5036" xr:uid="{00000000-0005-0000-0000-0000AE110000}"/>
    <cellStyle name="40% - Accent4 5 3 2 2 2 2" xfId="5037" xr:uid="{00000000-0005-0000-0000-0000AF110000}"/>
    <cellStyle name="40% - Accent4 5 3 2 2 2 2 2" xfId="5038" xr:uid="{00000000-0005-0000-0000-0000B0110000}"/>
    <cellStyle name="40% - Accent4 5 3 2 2 2 2 2 2" xfId="5039" xr:uid="{00000000-0005-0000-0000-0000B1110000}"/>
    <cellStyle name="40% - Accent4 5 3 2 2 2 2_Deferred Income Taxes" xfId="5040" xr:uid="{00000000-0005-0000-0000-0000B2110000}"/>
    <cellStyle name="40% - Accent4 5 3 2 2 2 3" xfId="5041" xr:uid="{00000000-0005-0000-0000-0000B3110000}"/>
    <cellStyle name="40% - Accent4 5 3 2 2 2 3 2" xfId="5042" xr:uid="{00000000-0005-0000-0000-0000B4110000}"/>
    <cellStyle name="40% - Accent4 5 3 2 2 2_Deferred Income Taxes" xfId="5043" xr:uid="{00000000-0005-0000-0000-0000B5110000}"/>
    <cellStyle name="40% - Accent4 5 3 2 2 3" xfId="5044" xr:uid="{00000000-0005-0000-0000-0000B6110000}"/>
    <cellStyle name="40% - Accent4 5 3 2 2 3 2" xfId="5045" xr:uid="{00000000-0005-0000-0000-0000B7110000}"/>
    <cellStyle name="40% - Accent4 5 3 2 2 3 2 2" xfId="5046" xr:uid="{00000000-0005-0000-0000-0000B8110000}"/>
    <cellStyle name="40% - Accent4 5 3 2 2 3 2 2 2" xfId="5047" xr:uid="{00000000-0005-0000-0000-0000B9110000}"/>
    <cellStyle name="40% - Accent4 5 3 2 2 3 2_Deferred Income Taxes" xfId="5048" xr:uid="{00000000-0005-0000-0000-0000BA110000}"/>
    <cellStyle name="40% - Accent4 5 3 2 2 3 3" xfId="5049" xr:uid="{00000000-0005-0000-0000-0000BB110000}"/>
    <cellStyle name="40% - Accent4 5 3 2 2 3 3 2" xfId="5050" xr:uid="{00000000-0005-0000-0000-0000BC110000}"/>
    <cellStyle name="40% - Accent4 5 3 2 2 3_Deferred Income Taxes" xfId="5051" xr:uid="{00000000-0005-0000-0000-0000BD110000}"/>
    <cellStyle name="40% - Accent4 5 3 2 2 4" xfId="5052" xr:uid="{00000000-0005-0000-0000-0000BE110000}"/>
    <cellStyle name="40% - Accent4 5 3 2 2 4 2" xfId="5053" xr:uid="{00000000-0005-0000-0000-0000BF110000}"/>
    <cellStyle name="40% - Accent4 5 3 2 2 4 2 2" xfId="5054" xr:uid="{00000000-0005-0000-0000-0000C0110000}"/>
    <cellStyle name="40% - Accent4 5 3 2 2 4_Deferred Income Taxes" xfId="5055" xr:uid="{00000000-0005-0000-0000-0000C1110000}"/>
    <cellStyle name="40% - Accent4 5 3 2 2 5" xfId="5056" xr:uid="{00000000-0005-0000-0000-0000C2110000}"/>
    <cellStyle name="40% - Accent4 5 3 2 2 5 2" xfId="5057" xr:uid="{00000000-0005-0000-0000-0000C3110000}"/>
    <cellStyle name="40% - Accent4 5 3 2 2_Deferred Income Taxes" xfId="5058" xr:uid="{00000000-0005-0000-0000-0000C4110000}"/>
    <cellStyle name="40% - Accent4 5 3 2 3" xfId="5059" xr:uid="{00000000-0005-0000-0000-0000C5110000}"/>
    <cellStyle name="40% - Accent4 5 3 2 3 2" xfId="5060" xr:uid="{00000000-0005-0000-0000-0000C6110000}"/>
    <cellStyle name="40% - Accent4 5 3 2 3 2 2" xfId="5061" xr:uid="{00000000-0005-0000-0000-0000C7110000}"/>
    <cellStyle name="40% - Accent4 5 3 2 3 2 2 2" xfId="5062" xr:uid="{00000000-0005-0000-0000-0000C8110000}"/>
    <cellStyle name="40% - Accent4 5 3 2 3 2_Deferred Income Taxes" xfId="5063" xr:uid="{00000000-0005-0000-0000-0000C9110000}"/>
    <cellStyle name="40% - Accent4 5 3 2 3 3" xfId="5064" xr:uid="{00000000-0005-0000-0000-0000CA110000}"/>
    <cellStyle name="40% - Accent4 5 3 2 3 3 2" xfId="5065" xr:uid="{00000000-0005-0000-0000-0000CB110000}"/>
    <cellStyle name="40% - Accent4 5 3 2 3_Deferred Income Taxes" xfId="5066" xr:uid="{00000000-0005-0000-0000-0000CC110000}"/>
    <cellStyle name="40% - Accent4 5 3 2 4" xfId="5067" xr:uid="{00000000-0005-0000-0000-0000CD110000}"/>
    <cellStyle name="40% - Accent4 5 3 2 4 2" xfId="5068" xr:uid="{00000000-0005-0000-0000-0000CE110000}"/>
    <cellStyle name="40% - Accent4 5 3 2 4 2 2" xfId="5069" xr:uid="{00000000-0005-0000-0000-0000CF110000}"/>
    <cellStyle name="40% - Accent4 5 3 2 4 2 2 2" xfId="5070" xr:uid="{00000000-0005-0000-0000-0000D0110000}"/>
    <cellStyle name="40% - Accent4 5 3 2 4 2_Deferred Income Taxes" xfId="5071" xr:uid="{00000000-0005-0000-0000-0000D1110000}"/>
    <cellStyle name="40% - Accent4 5 3 2 4 3" xfId="5072" xr:uid="{00000000-0005-0000-0000-0000D2110000}"/>
    <cellStyle name="40% - Accent4 5 3 2 4 3 2" xfId="5073" xr:uid="{00000000-0005-0000-0000-0000D3110000}"/>
    <cellStyle name="40% - Accent4 5 3 2 4_Deferred Income Taxes" xfId="5074" xr:uid="{00000000-0005-0000-0000-0000D4110000}"/>
    <cellStyle name="40% - Accent4 5 3 2 5" xfId="5075" xr:uid="{00000000-0005-0000-0000-0000D5110000}"/>
    <cellStyle name="40% - Accent4 5 3 2 5 2" xfId="5076" xr:uid="{00000000-0005-0000-0000-0000D6110000}"/>
    <cellStyle name="40% - Accent4 5 3 2 5 2 2" xfId="5077" xr:uid="{00000000-0005-0000-0000-0000D7110000}"/>
    <cellStyle name="40% - Accent4 5 3 2 5_Deferred Income Taxes" xfId="5078" xr:uid="{00000000-0005-0000-0000-0000D8110000}"/>
    <cellStyle name="40% - Accent4 5 3 2 6" xfId="5079" xr:uid="{00000000-0005-0000-0000-0000D9110000}"/>
    <cellStyle name="40% - Accent4 5 3 2 6 2" xfId="5080" xr:uid="{00000000-0005-0000-0000-0000DA110000}"/>
    <cellStyle name="40% - Accent4 5 3 2 6 2 2" xfId="5081" xr:uid="{00000000-0005-0000-0000-0000DB110000}"/>
    <cellStyle name="40% - Accent4 5 3 2 6_Deferred Income Taxes" xfId="5082" xr:uid="{00000000-0005-0000-0000-0000DC110000}"/>
    <cellStyle name="40% - Accent4 5 3 2 7" xfId="5083" xr:uid="{00000000-0005-0000-0000-0000DD110000}"/>
    <cellStyle name="40% - Accent4 5 3 2 7 2" xfId="5084" xr:uid="{00000000-0005-0000-0000-0000DE110000}"/>
    <cellStyle name="40% - Accent4 5 3 2_Deferred Income Taxes" xfId="5085" xr:uid="{00000000-0005-0000-0000-0000DF110000}"/>
    <cellStyle name="40% - Accent4 5 3 3" xfId="5086" xr:uid="{00000000-0005-0000-0000-0000E0110000}"/>
    <cellStyle name="40% - Accent4 5 3 3 2" xfId="5087" xr:uid="{00000000-0005-0000-0000-0000E1110000}"/>
    <cellStyle name="40% - Accent4 5 3 3 2 2" xfId="5088" xr:uid="{00000000-0005-0000-0000-0000E2110000}"/>
    <cellStyle name="40% - Accent4 5 3 3 2 2 2" xfId="5089" xr:uid="{00000000-0005-0000-0000-0000E3110000}"/>
    <cellStyle name="40% - Accent4 5 3 3 2 2 2 2" xfId="5090" xr:uid="{00000000-0005-0000-0000-0000E4110000}"/>
    <cellStyle name="40% - Accent4 5 3 3 2 2_Deferred Income Taxes" xfId="5091" xr:uid="{00000000-0005-0000-0000-0000E5110000}"/>
    <cellStyle name="40% - Accent4 5 3 3 2 3" xfId="5092" xr:uid="{00000000-0005-0000-0000-0000E6110000}"/>
    <cellStyle name="40% - Accent4 5 3 3 2 3 2" xfId="5093" xr:uid="{00000000-0005-0000-0000-0000E7110000}"/>
    <cellStyle name="40% - Accent4 5 3 3 2_Deferred Income Taxes" xfId="5094" xr:uid="{00000000-0005-0000-0000-0000E8110000}"/>
    <cellStyle name="40% - Accent4 5 3 3 3" xfId="5095" xr:uid="{00000000-0005-0000-0000-0000E9110000}"/>
    <cellStyle name="40% - Accent4 5 3 3 3 2" xfId="5096" xr:uid="{00000000-0005-0000-0000-0000EA110000}"/>
    <cellStyle name="40% - Accent4 5 3 3 3 2 2" xfId="5097" xr:uid="{00000000-0005-0000-0000-0000EB110000}"/>
    <cellStyle name="40% - Accent4 5 3 3 3 2 2 2" xfId="5098" xr:uid="{00000000-0005-0000-0000-0000EC110000}"/>
    <cellStyle name="40% - Accent4 5 3 3 3 2_Deferred Income Taxes" xfId="5099" xr:uid="{00000000-0005-0000-0000-0000ED110000}"/>
    <cellStyle name="40% - Accent4 5 3 3 3 3" xfId="5100" xr:uid="{00000000-0005-0000-0000-0000EE110000}"/>
    <cellStyle name="40% - Accent4 5 3 3 3 3 2" xfId="5101" xr:uid="{00000000-0005-0000-0000-0000EF110000}"/>
    <cellStyle name="40% - Accent4 5 3 3 3_Deferred Income Taxes" xfId="5102" xr:uid="{00000000-0005-0000-0000-0000F0110000}"/>
    <cellStyle name="40% - Accent4 5 3 3 4" xfId="5103" xr:uid="{00000000-0005-0000-0000-0000F1110000}"/>
    <cellStyle name="40% - Accent4 5 3 3 4 2" xfId="5104" xr:uid="{00000000-0005-0000-0000-0000F2110000}"/>
    <cellStyle name="40% - Accent4 5 3 3 4 2 2" xfId="5105" xr:uid="{00000000-0005-0000-0000-0000F3110000}"/>
    <cellStyle name="40% - Accent4 5 3 3 4_Deferred Income Taxes" xfId="5106" xr:uid="{00000000-0005-0000-0000-0000F4110000}"/>
    <cellStyle name="40% - Accent4 5 3 3 5" xfId="5107" xr:uid="{00000000-0005-0000-0000-0000F5110000}"/>
    <cellStyle name="40% - Accent4 5 3 3 5 2" xfId="5108" xr:uid="{00000000-0005-0000-0000-0000F6110000}"/>
    <cellStyle name="40% - Accent4 5 3 3_Deferred Income Taxes" xfId="5109" xr:uid="{00000000-0005-0000-0000-0000F7110000}"/>
    <cellStyle name="40% - Accent4 5 3 4" xfId="5110" xr:uid="{00000000-0005-0000-0000-0000F8110000}"/>
    <cellStyle name="40% - Accent4 5 3 4 2" xfId="5111" xr:uid="{00000000-0005-0000-0000-0000F9110000}"/>
    <cellStyle name="40% - Accent4 5 3 4 2 2" xfId="5112" xr:uid="{00000000-0005-0000-0000-0000FA110000}"/>
    <cellStyle name="40% - Accent4 5 3 4 2 2 2" xfId="5113" xr:uid="{00000000-0005-0000-0000-0000FB110000}"/>
    <cellStyle name="40% - Accent4 5 3 4 2_Deferred Income Taxes" xfId="5114" xr:uid="{00000000-0005-0000-0000-0000FC110000}"/>
    <cellStyle name="40% - Accent4 5 3 4 3" xfId="5115" xr:uid="{00000000-0005-0000-0000-0000FD110000}"/>
    <cellStyle name="40% - Accent4 5 3 4 3 2" xfId="5116" xr:uid="{00000000-0005-0000-0000-0000FE110000}"/>
    <cellStyle name="40% - Accent4 5 3 4_Deferred Income Taxes" xfId="5117" xr:uid="{00000000-0005-0000-0000-0000FF110000}"/>
    <cellStyle name="40% - Accent4 5 3 5" xfId="5118" xr:uid="{00000000-0005-0000-0000-000000120000}"/>
    <cellStyle name="40% - Accent4 5 3 5 2" xfId="5119" xr:uid="{00000000-0005-0000-0000-000001120000}"/>
    <cellStyle name="40% - Accent4 5 3 5 2 2" xfId="5120" xr:uid="{00000000-0005-0000-0000-000002120000}"/>
    <cellStyle name="40% - Accent4 5 3 5 2 2 2" xfId="5121" xr:uid="{00000000-0005-0000-0000-000003120000}"/>
    <cellStyle name="40% - Accent4 5 3 5 2_Deferred Income Taxes" xfId="5122" xr:uid="{00000000-0005-0000-0000-000004120000}"/>
    <cellStyle name="40% - Accent4 5 3 5 3" xfId="5123" xr:uid="{00000000-0005-0000-0000-000005120000}"/>
    <cellStyle name="40% - Accent4 5 3 5 3 2" xfId="5124" xr:uid="{00000000-0005-0000-0000-000006120000}"/>
    <cellStyle name="40% - Accent4 5 3 5_Deferred Income Taxes" xfId="5125" xr:uid="{00000000-0005-0000-0000-000007120000}"/>
    <cellStyle name="40% - Accent4 5 3 6" xfId="5126" xr:uid="{00000000-0005-0000-0000-000008120000}"/>
    <cellStyle name="40% - Accent4 5 3 6 2" xfId="5127" xr:uid="{00000000-0005-0000-0000-000009120000}"/>
    <cellStyle name="40% - Accent4 5 3 6 2 2" xfId="5128" xr:uid="{00000000-0005-0000-0000-00000A120000}"/>
    <cellStyle name="40% - Accent4 5 3 6_Deferred Income Taxes" xfId="5129" xr:uid="{00000000-0005-0000-0000-00000B120000}"/>
    <cellStyle name="40% - Accent4 5 3 7" xfId="5130" xr:uid="{00000000-0005-0000-0000-00000C120000}"/>
    <cellStyle name="40% - Accent4 5 3 7 2" xfId="5131" xr:uid="{00000000-0005-0000-0000-00000D120000}"/>
    <cellStyle name="40% - Accent4 5 3 7 2 2" xfId="5132" xr:uid="{00000000-0005-0000-0000-00000E120000}"/>
    <cellStyle name="40% - Accent4 5 3 7_Deferred Income Taxes" xfId="5133" xr:uid="{00000000-0005-0000-0000-00000F120000}"/>
    <cellStyle name="40% - Accent4 5 3 8" xfId="5134" xr:uid="{00000000-0005-0000-0000-000010120000}"/>
    <cellStyle name="40% - Accent4 5 3 8 2" xfId="5135" xr:uid="{00000000-0005-0000-0000-000011120000}"/>
    <cellStyle name="40% - Accent4 5 3_Deferred Income Taxes" xfId="5136" xr:uid="{00000000-0005-0000-0000-000012120000}"/>
    <cellStyle name="40% - Accent4 5 4" xfId="5137" xr:uid="{00000000-0005-0000-0000-000013120000}"/>
    <cellStyle name="40% - Accent4 5 4 2" xfId="5138" xr:uid="{00000000-0005-0000-0000-000014120000}"/>
    <cellStyle name="40% - Accent4 5 4 2 2" xfId="5139" xr:uid="{00000000-0005-0000-0000-000015120000}"/>
    <cellStyle name="40% - Accent4 5 4 2 2 2" xfId="5140" xr:uid="{00000000-0005-0000-0000-000016120000}"/>
    <cellStyle name="40% - Accent4 5 4 2 2 2 2" xfId="5141" xr:uid="{00000000-0005-0000-0000-000017120000}"/>
    <cellStyle name="40% - Accent4 5 4 2 2 2 2 2" xfId="5142" xr:uid="{00000000-0005-0000-0000-000018120000}"/>
    <cellStyle name="40% - Accent4 5 4 2 2 2_Deferred Income Taxes" xfId="5143" xr:uid="{00000000-0005-0000-0000-000019120000}"/>
    <cellStyle name="40% - Accent4 5 4 2 2 3" xfId="5144" xr:uid="{00000000-0005-0000-0000-00001A120000}"/>
    <cellStyle name="40% - Accent4 5 4 2 2 3 2" xfId="5145" xr:uid="{00000000-0005-0000-0000-00001B120000}"/>
    <cellStyle name="40% - Accent4 5 4 2 2_Deferred Income Taxes" xfId="5146" xr:uid="{00000000-0005-0000-0000-00001C120000}"/>
    <cellStyle name="40% - Accent4 5 4 2 3" xfId="5147" xr:uid="{00000000-0005-0000-0000-00001D120000}"/>
    <cellStyle name="40% - Accent4 5 4 2 3 2" xfId="5148" xr:uid="{00000000-0005-0000-0000-00001E120000}"/>
    <cellStyle name="40% - Accent4 5 4 2 3 2 2" xfId="5149" xr:uid="{00000000-0005-0000-0000-00001F120000}"/>
    <cellStyle name="40% - Accent4 5 4 2 3 2 2 2" xfId="5150" xr:uid="{00000000-0005-0000-0000-000020120000}"/>
    <cellStyle name="40% - Accent4 5 4 2 3 2_Deferred Income Taxes" xfId="5151" xr:uid="{00000000-0005-0000-0000-000021120000}"/>
    <cellStyle name="40% - Accent4 5 4 2 3 3" xfId="5152" xr:uid="{00000000-0005-0000-0000-000022120000}"/>
    <cellStyle name="40% - Accent4 5 4 2 3 3 2" xfId="5153" xr:uid="{00000000-0005-0000-0000-000023120000}"/>
    <cellStyle name="40% - Accent4 5 4 2 3_Deferred Income Taxes" xfId="5154" xr:uid="{00000000-0005-0000-0000-000024120000}"/>
    <cellStyle name="40% - Accent4 5 4 2 4" xfId="5155" xr:uid="{00000000-0005-0000-0000-000025120000}"/>
    <cellStyle name="40% - Accent4 5 4 2 4 2" xfId="5156" xr:uid="{00000000-0005-0000-0000-000026120000}"/>
    <cellStyle name="40% - Accent4 5 4 2 4 2 2" xfId="5157" xr:uid="{00000000-0005-0000-0000-000027120000}"/>
    <cellStyle name="40% - Accent4 5 4 2 4_Deferred Income Taxes" xfId="5158" xr:uid="{00000000-0005-0000-0000-000028120000}"/>
    <cellStyle name="40% - Accent4 5 4 2 5" xfId="5159" xr:uid="{00000000-0005-0000-0000-000029120000}"/>
    <cellStyle name="40% - Accent4 5 4 2 5 2" xfId="5160" xr:uid="{00000000-0005-0000-0000-00002A120000}"/>
    <cellStyle name="40% - Accent4 5 4 2 5 2 2" xfId="5161" xr:uid="{00000000-0005-0000-0000-00002B120000}"/>
    <cellStyle name="40% - Accent4 5 4 2 5_Deferred Income Taxes" xfId="5162" xr:uid="{00000000-0005-0000-0000-00002C120000}"/>
    <cellStyle name="40% - Accent4 5 4 2 6" xfId="5163" xr:uid="{00000000-0005-0000-0000-00002D120000}"/>
    <cellStyle name="40% - Accent4 5 4 2 6 2" xfId="5164" xr:uid="{00000000-0005-0000-0000-00002E120000}"/>
    <cellStyle name="40% - Accent4 5 4 2_Deferred Income Taxes" xfId="5165" xr:uid="{00000000-0005-0000-0000-00002F120000}"/>
    <cellStyle name="40% - Accent4 5 4 3" xfId="5166" xr:uid="{00000000-0005-0000-0000-000030120000}"/>
    <cellStyle name="40% - Accent4 5 4 3 2" xfId="5167" xr:uid="{00000000-0005-0000-0000-000031120000}"/>
    <cellStyle name="40% - Accent4 5 4 3 2 2" xfId="5168" xr:uid="{00000000-0005-0000-0000-000032120000}"/>
    <cellStyle name="40% - Accent4 5 4 3 2 2 2" xfId="5169" xr:uid="{00000000-0005-0000-0000-000033120000}"/>
    <cellStyle name="40% - Accent4 5 4 3 2_Deferred Income Taxes" xfId="5170" xr:uid="{00000000-0005-0000-0000-000034120000}"/>
    <cellStyle name="40% - Accent4 5 4 3 3" xfId="5171" xr:uid="{00000000-0005-0000-0000-000035120000}"/>
    <cellStyle name="40% - Accent4 5 4 3 3 2" xfId="5172" xr:uid="{00000000-0005-0000-0000-000036120000}"/>
    <cellStyle name="40% - Accent4 5 4 3_Deferred Income Taxes" xfId="5173" xr:uid="{00000000-0005-0000-0000-000037120000}"/>
    <cellStyle name="40% - Accent4 5 4 4" xfId="5174" xr:uid="{00000000-0005-0000-0000-000038120000}"/>
    <cellStyle name="40% - Accent4 5 4 4 2" xfId="5175" xr:uid="{00000000-0005-0000-0000-000039120000}"/>
    <cellStyle name="40% - Accent4 5 4 4 2 2" xfId="5176" xr:uid="{00000000-0005-0000-0000-00003A120000}"/>
    <cellStyle name="40% - Accent4 5 4 4 2 2 2" xfId="5177" xr:uid="{00000000-0005-0000-0000-00003B120000}"/>
    <cellStyle name="40% - Accent4 5 4 4 2_Deferred Income Taxes" xfId="5178" xr:uid="{00000000-0005-0000-0000-00003C120000}"/>
    <cellStyle name="40% - Accent4 5 4 4 3" xfId="5179" xr:uid="{00000000-0005-0000-0000-00003D120000}"/>
    <cellStyle name="40% - Accent4 5 4 4 3 2" xfId="5180" xr:uid="{00000000-0005-0000-0000-00003E120000}"/>
    <cellStyle name="40% - Accent4 5 4 4_Deferred Income Taxes" xfId="5181" xr:uid="{00000000-0005-0000-0000-00003F120000}"/>
    <cellStyle name="40% - Accent4 5 4 5" xfId="5182" xr:uid="{00000000-0005-0000-0000-000040120000}"/>
    <cellStyle name="40% - Accent4 5 4 5 2" xfId="5183" xr:uid="{00000000-0005-0000-0000-000041120000}"/>
    <cellStyle name="40% - Accent4 5 4 5 2 2" xfId="5184" xr:uid="{00000000-0005-0000-0000-000042120000}"/>
    <cellStyle name="40% - Accent4 5 4 5_Deferred Income Taxes" xfId="5185" xr:uid="{00000000-0005-0000-0000-000043120000}"/>
    <cellStyle name="40% - Accent4 5 4 6" xfId="5186" xr:uid="{00000000-0005-0000-0000-000044120000}"/>
    <cellStyle name="40% - Accent4 5 4 6 2" xfId="5187" xr:uid="{00000000-0005-0000-0000-000045120000}"/>
    <cellStyle name="40% - Accent4 5 4 6 2 2" xfId="5188" xr:uid="{00000000-0005-0000-0000-000046120000}"/>
    <cellStyle name="40% - Accent4 5 4 6_Deferred Income Taxes" xfId="5189" xr:uid="{00000000-0005-0000-0000-000047120000}"/>
    <cellStyle name="40% - Accent4 5 4 7" xfId="5190" xr:uid="{00000000-0005-0000-0000-000048120000}"/>
    <cellStyle name="40% - Accent4 5 4 7 2" xfId="5191" xr:uid="{00000000-0005-0000-0000-000049120000}"/>
    <cellStyle name="40% - Accent4 5 4_Deferred Income Taxes" xfId="5192" xr:uid="{00000000-0005-0000-0000-00004A120000}"/>
    <cellStyle name="40% - Accent4 5 5" xfId="5193" xr:uid="{00000000-0005-0000-0000-00004B120000}"/>
    <cellStyle name="40% - Accent4 5 5 2" xfId="5194" xr:uid="{00000000-0005-0000-0000-00004C120000}"/>
    <cellStyle name="40% - Accent4 5 5 2 2" xfId="5195" xr:uid="{00000000-0005-0000-0000-00004D120000}"/>
    <cellStyle name="40% - Accent4 5 5 2 2 2" xfId="5196" xr:uid="{00000000-0005-0000-0000-00004E120000}"/>
    <cellStyle name="40% - Accent4 5 5 2 2 2 2" xfId="5197" xr:uid="{00000000-0005-0000-0000-00004F120000}"/>
    <cellStyle name="40% - Accent4 5 5 2 2_Deferred Income Taxes" xfId="5198" xr:uid="{00000000-0005-0000-0000-000050120000}"/>
    <cellStyle name="40% - Accent4 5 5 2 3" xfId="5199" xr:uid="{00000000-0005-0000-0000-000051120000}"/>
    <cellStyle name="40% - Accent4 5 5 2 3 2" xfId="5200" xr:uid="{00000000-0005-0000-0000-000052120000}"/>
    <cellStyle name="40% - Accent4 5 5 2 3 2 2" xfId="5201" xr:uid="{00000000-0005-0000-0000-000053120000}"/>
    <cellStyle name="40% - Accent4 5 5 2 3_Deferred Income Taxes" xfId="5202" xr:uid="{00000000-0005-0000-0000-000054120000}"/>
    <cellStyle name="40% - Accent4 5 5 2 4" xfId="5203" xr:uid="{00000000-0005-0000-0000-000055120000}"/>
    <cellStyle name="40% - Accent4 5 5 2 4 2" xfId="5204" xr:uid="{00000000-0005-0000-0000-000056120000}"/>
    <cellStyle name="40% - Accent4 5 5 2_Deferred Income Taxes" xfId="5205" xr:uid="{00000000-0005-0000-0000-000057120000}"/>
    <cellStyle name="40% - Accent4 5 5 3" xfId="5206" xr:uid="{00000000-0005-0000-0000-000058120000}"/>
    <cellStyle name="40% - Accent4 5 5 3 2" xfId="5207" xr:uid="{00000000-0005-0000-0000-000059120000}"/>
    <cellStyle name="40% - Accent4 5 5 3 2 2" xfId="5208" xr:uid="{00000000-0005-0000-0000-00005A120000}"/>
    <cellStyle name="40% - Accent4 5 5 3 2 2 2" xfId="5209" xr:uid="{00000000-0005-0000-0000-00005B120000}"/>
    <cellStyle name="40% - Accent4 5 5 3 2_Deferred Income Taxes" xfId="5210" xr:uid="{00000000-0005-0000-0000-00005C120000}"/>
    <cellStyle name="40% - Accent4 5 5 3 3" xfId="5211" xr:uid="{00000000-0005-0000-0000-00005D120000}"/>
    <cellStyle name="40% - Accent4 5 5 3 3 2" xfId="5212" xr:uid="{00000000-0005-0000-0000-00005E120000}"/>
    <cellStyle name="40% - Accent4 5 5 3_Deferred Income Taxes" xfId="5213" xr:uid="{00000000-0005-0000-0000-00005F120000}"/>
    <cellStyle name="40% - Accent4 5 5 4" xfId="5214" xr:uid="{00000000-0005-0000-0000-000060120000}"/>
    <cellStyle name="40% - Accent4 5 5 4 2" xfId="5215" xr:uid="{00000000-0005-0000-0000-000061120000}"/>
    <cellStyle name="40% - Accent4 5 5 4 2 2" xfId="5216" xr:uid="{00000000-0005-0000-0000-000062120000}"/>
    <cellStyle name="40% - Accent4 5 5 4_Deferred Income Taxes" xfId="5217" xr:uid="{00000000-0005-0000-0000-000063120000}"/>
    <cellStyle name="40% - Accent4 5 5 5" xfId="5218" xr:uid="{00000000-0005-0000-0000-000064120000}"/>
    <cellStyle name="40% - Accent4 5 5 5 2" xfId="5219" xr:uid="{00000000-0005-0000-0000-000065120000}"/>
    <cellStyle name="40% - Accent4 5 5 5 2 2" xfId="5220" xr:uid="{00000000-0005-0000-0000-000066120000}"/>
    <cellStyle name="40% - Accent4 5 5 5_Deferred Income Taxes" xfId="5221" xr:uid="{00000000-0005-0000-0000-000067120000}"/>
    <cellStyle name="40% - Accent4 5 5 6" xfId="5222" xr:uid="{00000000-0005-0000-0000-000068120000}"/>
    <cellStyle name="40% - Accent4 5 5 6 2" xfId="5223" xr:uid="{00000000-0005-0000-0000-000069120000}"/>
    <cellStyle name="40% - Accent4 5 5_Deferred Income Taxes" xfId="5224" xr:uid="{00000000-0005-0000-0000-00006A120000}"/>
    <cellStyle name="40% - Accent4 5 6" xfId="5225" xr:uid="{00000000-0005-0000-0000-00006B120000}"/>
    <cellStyle name="40% - Accent4 5 6 2" xfId="5226" xr:uid="{00000000-0005-0000-0000-00006C120000}"/>
    <cellStyle name="40% - Accent4 5 6 2 2" xfId="5227" xr:uid="{00000000-0005-0000-0000-00006D120000}"/>
    <cellStyle name="40% - Accent4 5 6 2 2 2" xfId="5228" xr:uid="{00000000-0005-0000-0000-00006E120000}"/>
    <cellStyle name="40% - Accent4 5 6 2_Deferred Income Taxes" xfId="5229" xr:uid="{00000000-0005-0000-0000-00006F120000}"/>
    <cellStyle name="40% - Accent4 5 6 3" xfId="5230" xr:uid="{00000000-0005-0000-0000-000070120000}"/>
    <cellStyle name="40% - Accent4 5 6 3 2" xfId="5231" xr:uid="{00000000-0005-0000-0000-000071120000}"/>
    <cellStyle name="40% - Accent4 5 6 3 2 2" xfId="5232" xr:uid="{00000000-0005-0000-0000-000072120000}"/>
    <cellStyle name="40% - Accent4 5 6 3_Deferred Income Taxes" xfId="5233" xr:uid="{00000000-0005-0000-0000-000073120000}"/>
    <cellStyle name="40% - Accent4 5 6 4" xfId="5234" xr:uid="{00000000-0005-0000-0000-000074120000}"/>
    <cellStyle name="40% - Accent4 5 6 4 2" xfId="5235" xr:uid="{00000000-0005-0000-0000-000075120000}"/>
    <cellStyle name="40% - Accent4 5 6_Deferred Income Taxes" xfId="5236" xr:uid="{00000000-0005-0000-0000-000076120000}"/>
    <cellStyle name="40% - Accent4 5 7" xfId="5237" xr:uid="{00000000-0005-0000-0000-000077120000}"/>
    <cellStyle name="40% - Accent4 5 7 2" xfId="5238" xr:uid="{00000000-0005-0000-0000-000078120000}"/>
    <cellStyle name="40% - Accent4 5 7 2 2" xfId="5239" xr:uid="{00000000-0005-0000-0000-000079120000}"/>
    <cellStyle name="40% - Accent4 5 7 2 2 2" xfId="5240" xr:uid="{00000000-0005-0000-0000-00007A120000}"/>
    <cellStyle name="40% - Accent4 5 7 2_Deferred Income Taxes" xfId="5241" xr:uid="{00000000-0005-0000-0000-00007B120000}"/>
    <cellStyle name="40% - Accent4 5 7 3" xfId="5242" xr:uid="{00000000-0005-0000-0000-00007C120000}"/>
    <cellStyle name="40% - Accent4 5 7 3 2" xfId="5243" xr:uid="{00000000-0005-0000-0000-00007D120000}"/>
    <cellStyle name="40% - Accent4 5 7_Deferred Income Taxes" xfId="5244" xr:uid="{00000000-0005-0000-0000-00007E120000}"/>
    <cellStyle name="40% - Accent4 5 8" xfId="5245" xr:uid="{00000000-0005-0000-0000-00007F120000}"/>
    <cellStyle name="40% - Accent4 5 8 2" xfId="5246" xr:uid="{00000000-0005-0000-0000-000080120000}"/>
    <cellStyle name="40% - Accent4 5 8 2 2" xfId="5247" xr:uid="{00000000-0005-0000-0000-000081120000}"/>
    <cellStyle name="40% - Accent4 5 8_Deferred Income Taxes" xfId="5248" xr:uid="{00000000-0005-0000-0000-000082120000}"/>
    <cellStyle name="40% - Accent4 5 9" xfId="5249" xr:uid="{00000000-0005-0000-0000-000083120000}"/>
    <cellStyle name="40% - Accent4 5 9 2" xfId="5250" xr:uid="{00000000-0005-0000-0000-000084120000}"/>
    <cellStyle name="40% - Accent4 5 9 2 2" xfId="5251" xr:uid="{00000000-0005-0000-0000-000085120000}"/>
    <cellStyle name="40% - Accent4 5 9_Deferred Income Taxes" xfId="5252" xr:uid="{00000000-0005-0000-0000-000086120000}"/>
    <cellStyle name="40% - Accent4 5_Deferred Income Taxes" xfId="5253" xr:uid="{00000000-0005-0000-0000-000087120000}"/>
    <cellStyle name="40% - Accent4 6" xfId="256" xr:uid="{00000000-0005-0000-0000-000088120000}"/>
    <cellStyle name="40% - Accent4 6 2" xfId="5254" xr:uid="{00000000-0005-0000-0000-000089120000}"/>
    <cellStyle name="40% - Accent4 6 2 2" xfId="5255" xr:uid="{00000000-0005-0000-0000-00008A120000}"/>
    <cellStyle name="40% - Accent4 6 2 2 2" xfId="5256" xr:uid="{00000000-0005-0000-0000-00008B120000}"/>
    <cellStyle name="40% - Accent4 6 2_Deferred Income Taxes" xfId="5257" xr:uid="{00000000-0005-0000-0000-00008C120000}"/>
    <cellStyle name="40% - Accent4 6 3" xfId="5258" xr:uid="{00000000-0005-0000-0000-00008D120000}"/>
    <cellStyle name="40% - Accent4 6 3 2" xfId="5259" xr:uid="{00000000-0005-0000-0000-00008E120000}"/>
    <cellStyle name="40% - Accent4 6_Deferred Income Taxes" xfId="5260" xr:uid="{00000000-0005-0000-0000-00008F120000}"/>
    <cellStyle name="40% - Accent4 7" xfId="5261" xr:uid="{00000000-0005-0000-0000-000090120000}"/>
    <cellStyle name="40% - Accent4 7 2" xfId="5262" xr:uid="{00000000-0005-0000-0000-000091120000}"/>
    <cellStyle name="40% - Accent4 7 2 2" xfId="5263" xr:uid="{00000000-0005-0000-0000-000092120000}"/>
    <cellStyle name="40% - Accent4 7 2 2 2" xfId="5264" xr:uid="{00000000-0005-0000-0000-000093120000}"/>
    <cellStyle name="40% - Accent4 7 2_Deferred Income Taxes" xfId="5265" xr:uid="{00000000-0005-0000-0000-000094120000}"/>
    <cellStyle name="40% - Accent4 7 3" xfId="5266" xr:uid="{00000000-0005-0000-0000-000095120000}"/>
    <cellStyle name="40% - Accent4 7 3 2" xfId="5267" xr:uid="{00000000-0005-0000-0000-000096120000}"/>
    <cellStyle name="40% - Accent4 7_Deferred Income Taxes" xfId="5268" xr:uid="{00000000-0005-0000-0000-000097120000}"/>
    <cellStyle name="40% - Accent4 8" xfId="5269" xr:uid="{00000000-0005-0000-0000-000098120000}"/>
    <cellStyle name="40% - Accent4 8 2" xfId="5270" xr:uid="{00000000-0005-0000-0000-000099120000}"/>
    <cellStyle name="40% - Accent4 8 2 2" xfId="5271" xr:uid="{00000000-0005-0000-0000-00009A120000}"/>
    <cellStyle name="40% - Accent4 8_Deferred Income Taxes" xfId="5272" xr:uid="{00000000-0005-0000-0000-00009B120000}"/>
    <cellStyle name="40% - Accent4 9" xfId="5273" xr:uid="{00000000-0005-0000-0000-00009C120000}"/>
    <cellStyle name="40% - Accent4 9 2" xfId="5274" xr:uid="{00000000-0005-0000-0000-00009D120000}"/>
    <cellStyle name="40% - Accent4 9 2 2" xfId="5275" xr:uid="{00000000-0005-0000-0000-00009E120000}"/>
    <cellStyle name="40% - Accent4 9_Deferred Income Taxes" xfId="5276" xr:uid="{00000000-0005-0000-0000-00009F120000}"/>
    <cellStyle name="40% - Accent5 10" xfId="5277" xr:uid="{00000000-0005-0000-0000-0000A0120000}"/>
    <cellStyle name="40% - Accent5 10 2" xfId="5278" xr:uid="{00000000-0005-0000-0000-0000A1120000}"/>
    <cellStyle name="40% - Accent5 10 2 2" xfId="5279" xr:uid="{00000000-0005-0000-0000-0000A2120000}"/>
    <cellStyle name="40% - Accent5 10_Deferred Income Taxes" xfId="5280" xr:uid="{00000000-0005-0000-0000-0000A3120000}"/>
    <cellStyle name="40% - Accent5 11" xfId="5281" xr:uid="{00000000-0005-0000-0000-0000A4120000}"/>
    <cellStyle name="40% - Accent5 11 2" xfId="5282" xr:uid="{00000000-0005-0000-0000-0000A5120000}"/>
    <cellStyle name="40% - Accent5 2" xfId="17" xr:uid="{00000000-0005-0000-0000-0000A6120000}"/>
    <cellStyle name="40% - Accent5 2 2" xfId="5283" xr:uid="{00000000-0005-0000-0000-0000A7120000}"/>
    <cellStyle name="40% - Accent5 2 2 2" xfId="5284" xr:uid="{00000000-0005-0000-0000-0000A8120000}"/>
    <cellStyle name="40% - Accent5 2 2 2 2" xfId="5285" xr:uid="{00000000-0005-0000-0000-0000A9120000}"/>
    <cellStyle name="40% - Accent5 2 2 2 2 2" xfId="5286" xr:uid="{00000000-0005-0000-0000-0000AA120000}"/>
    <cellStyle name="40% - Accent5 2 2 2 2 2 2" xfId="5287" xr:uid="{00000000-0005-0000-0000-0000AB120000}"/>
    <cellStyle name="40% - Accent5 2 2 2 2 2 2 2" xfId="5288" xr:uid="{00000000-0005-0000-0000-0000AC120000}"/>
    <cellStyle name="40% - Accent5 2 2 2 2 2_Deferred Income Taxes" xfId="5289" xr:uid="{00000000-0005-0000-0000-0000AD120000}"/>
    <cellStyle name="40% - Accent5 2 2 2 2 3" xfId="5290" xr:uid="{00000000-0005-0000-0000-0000AE120000}"/>
    <cellStyle name="40% - Accent5 2 2 2 2 3 2" xfId="5291" xr:uid="{00000000-0005-0000-0000-0000AF120000}"/>
    <cellStyle name="40% - Accent5 2 2 2 2_Deferred Income Taxes" xfId="5292" xr:uid="{00000000-0005-0000-0000-0000B0120000}"/>
    <cellStyle name="40% - Accent5 2 2 2 3" xfId="5293" xr:uid="{00000000-0005-0000-0000-0000B1120000}"/>
    <cellStyle name="40% - Accent5 2 2 2 3 2" xfId="5294" xr:uid="{00000000-0005-0000-0000-0000B2120000}"/>
    <cellStyle name="40% - Accent5 2 2 2 3 2 2" xfId="5295" xr:uid="{00000000-0005-0000-0000-0000B3120000}"/>
    <cellStyle name="40% - Accent5 2 2 2 3 2 2 2" xfId="5296" xr:uid="{00000000-0005-0000-0000-0000B4120000}"/>
    <cellStyle name="40% - Accent5 2 2 2 3 2_Deferred Income Taxes" xfId="5297" xr:uid="{00000000-0005-0000-0000-0000B5120000}"/>
    <cellStyle name="40% - Accent5 2 2 2 3 3" xfId="5298" xr:uid="{00000000-0005-0000-0000-0000B6120000}"/>
    <cellStyle name="40% - Accent5 2 2 2 3 3 2" xfId="5299" xr:uid="{00000000-0005-0000-0000-0000B7120000}"/>
    <cellStyle name="40% - Accent5 2 2 2 3_Deferred Income Taxes" xfId="5300" xr:uid="{00000000-0005-0000-0000-0000B8120000}"/>
    <cellStyle name="40% - Accent5 2 2 2 4" xfId="5301" xr:uid="{00000000-0005-0000-0000-0000B9120000}"/>
    <cellStyle name="40% - Accent5 2 2 2 4 2" xfId="5302" xr:uid="{00000000-0005-0000-0000-0000BA120000}"/>
    <cellStyle name="40% - Accent5 2 2 2 4 2 2" xfId="5303" xr:uid="{00000000-0005-0000-0000-0000BB120000}"/>
    <cellStyle name="40% - Accent5 2 2 2 4_Deferred Income Taxes" xfId="5304" xr:uid="{00000000-0005-0000-0000-0000BC120000}"/>
    <cellStyle name="40% - Accent5 2 2 2 5" xfId="5305" xr:uid="{00000000-0005-0000-0000-0000BD120000}"/>
    <cellStyle name="40% - Accent5 2 2 2 5 2" xfId="5306" xr:uid="{00000000-0005-0000-0000-0000BE120000}"/>
    <cellStyle name="40% - Accent5 2 2 2_Deferred Income Taxes" xfId="5307" xr:uid="{00000000-0005-0000-0000-0000BF120000}"/>
    <cellStyle name="40% - Accent5 2 2 3" xfId="5308" xr:uid="{00000000-0005-0000-0000-0000C0120000}"/>
    <cellStyle name="40% - Accent5 2 2 3 2" xfId="5309" xr:uid="{00000000-0005-0000-0000-0000C1120000}"/>
    <cellStyle name="40% - Accent5 2 2 3 2 2" xfId="5310" xr:uid="{00000000-0005-0000-0000-0000C2120000}"/>
    <cellStyle name="40% - Accent5 2 2 3 2 2 2" xfId="5311" xr:uid="{00000000-0005-0000-0000-0000C3120000}"/>
    <cellStyle name="40% - Accent5 2 2 3 2_Deferred Income Taxes" xfId="5312" xr:uid="{00000000-0005-0000-0000-0000C4120000}"/>
    <cellStyle name="40% - Accent5 2 2 3 3" xfId="5313" xr:uid="{00000000-0005-0000-0000-0000C5120000}"/>
    <cellStyle name="40% - Accent5 2 2 3 3 2" xfId="5314" xr:uid="{00000000-0005-0000-0000-0000C6120000}"/>
    <cellStyle name="40% - Accent5 2 2 3_Deferred Income Taxes" xfId="5315" xr:uid="{00000000-0005-0000-0000-0000C7120000}"/>
    <cellStyle name="40% - Accent5 2 2 4" xfId="5316" xr:uid="{00000000-0005-0000-0000-0000C8120000}"/>
    <cellStyle name="40% - Accent5 2 2 4 2" xfId="5317" xr:uid="{00000000-0005-0000-0000-0000C9120000}"/>
    <cellStyle name="40% - Accent5 2 2 4 2 2" xfId="5318" xr:uid="{00000000-0005-0000-0000-0000CA120000}"/>
    <cellStyle name="40% - Accent5 2 2 4 2 2 2" xfId="5319" xr:uid="{00000000-0005-0000-0000-0000CB120000}"/>
    <cellStyle name="40% - Accent5 2 2 4 2_Deferred Income Taxes" xfId="5320" xr:uid="{00000000-0005-0000-0000-0000CC120000}"/>
    <cellStyle name="40% - Accent5 2 2 4 3" xfId="5321" xr:uid="{00000000-0005-0000-0000-0000CD120000}"/>
    <cellStyle name="40% - Accent5 2 2 4 3 2" xfId="5322" xr:uid="{00000000-0005-0000-0000-0000CE120000}"/>
    <cellStyle name="40% - Accent5 2 2 4_Deferred Income Taxes" xfId="5323" xr:uid="{00000000-0005-0000-0000-0000CF120000}"/>
    <cellStyle name="40% - Accent5 2 2 5" xfId="5324" xr:uid="{00000000-0005-0000-0000-0000D0120000}"/>
    <cellStyle name="40% - Accent5 2 2 5 2" xfId="5325" xr:uid="{00000000-0005-0000-0000-0000D1120000}"/>
    <cellStyle name="40% - Accent5 2 2 5 2 2" xfId="5326" xr:uid="{00000000-0005-0000-0000-0000D2120000}"/>
    <cellStyle name="40% - Accent5 2 2 5_Deferred Income Taxes" xfId="5327" xr:uid="{00000000-0005-0000-0000-0000D3120000}"/>
    <cellStyle name="40% - Accent5 2 2 6" xfId="5328" xr:uid="{00000000-0005-0000-0000-0000D4120000}"/>
    <cellStyle name="40% - Accent5 2 2 6 2" xfId="5329" xr:uid="{00000000-0005-0000-0000-0000D5120000}"/>
    <cellStyle name="40% - Accent5 2 2 6 2 2" xfId="5330" xr:uid="{00000000-0005-0000-0000-0000D6120000}"/>
    <cellStyle name="40% - Accent5 2 2 6_Deferred Income Taxes" xfId="5331" xr:uid="{00000000-0005-0000-0000-0000D7120000}"/>
    <cellStyle name="40% - Accent5 2 2 7" xfId="5332" xr:uid="{00000000-0005-0000-0000-0000D8120000}"/>
    <cellStyle name="40% - Accent5 2 2 7 2" xfId="5333" xr:uid="{00000000-0005-0000-0000-0000D9120000}"/>
    <cellStyle name="40% - Accent5 2 2_Deferred Income Taxes" xfId="5334" xr:uid="{00000000-0005-0000-0000-0000DA120000}"/>
    <cellStyle name="40% - Accent5 2 3" xfId="5335" xr:uid="{00000000-0005-0000-0000-0000DB120000}"/>
    <cellStyle name="40% - Accent5 2 3 2" xfId="5336" xr:uid="{00000000-0005-0000-0000-0000DC120000}"/>
    <cellStyle name="40% - Accent5 2 3 2 2" xfId="5337" xr:uid="{00000000-0005-0000-0000-0000DD120000}"/>
    <cellStyle name="40% - Accent5 2 3 2 2 2" xfId="5338" xr:uid="{00000000-0005-0000-0000-0000DE120000}"/>
    <cellStyle name="40% - Accent5 2 3 2 2 2 2" xfId="5339" xr:uid="{00000000-0005-0000-0000-0000DF120000}"/>
    <cellStyle name="40% - Accent5 2 3 2 2_Deferred Income Taxes" xfId="5340" xr:uid="{00000000-0005-0000-0000-0000E0120000}"/>
    <cellStyle name="40% - Accent5 2 3 2 3" xfId="5341" xr:uid="{00000000-0005-0000-0000-0000E1120000}"/>
    <cellStyle name="40% - Accent5 2 3 2 3 2" xfId="5342" xr:uid="{00000000-0005-0000-0000-0000E2120000}"/>
    <cellStyle name="40% - Accent5 2 3 2_Deferred Income Taxes" xfId="5343" xr:uid="{00000000-0005-0000-0000-0000E3120000}"/>
    <cellStyle name="40% - Accent5 2 3 3" xfId="5344" xr:uid="{00000000-0005-0000-0000-0000E4120000}"/>
    <cellStyle name="40% - Accent5 2 3 3 2" xfId="5345" xr:uid="{00000000-0005-0000-0000-0000E5120000}"/>
    <cellStyle name="40% - Accent5 2 3 3 2 2" xfId="5346" xr:uid="{00000000-0005-0000-0000-0000E6120000}"/>
    <cellStyle name="40% - Accent5 2 3 3 2 2 2" xfId="5347" xr:uid="{00000000-0005-0000-0000-0000E7120000}"/>
    <cellStyle name="40% - Accent5 2 3 3 2_Deferred Income Taxes" xfId="5348" xr:uid="{00000000-0005-0000-0000-0000E8120000}"/>
    <cellStyle name="40% - Accent5 2 3 3 3" xfId="5349" xr:uid="{00000000-0005-0000-0000-0000E9120000}"/>
    <cellStyle name="40% - Accent5 2 3 3 3 2" xfId="5350" xr:uid="{00000000-0005-0000-0000-0000EA120000}"/>
    <cellStyle name="40% - Accent5 2 3 3_Deferred Income Taxes" xfId="5351" xr:uid="{00000000-0005-0000-0000-0000EB120000}"/>
    <cellStyle name="40% - Accent5 2 3 4" xfId="5352" xr:uid="{00000000-0005-0000-0000-0000EC120000}"/>
    <cellStyle name="40% - Accent5 2 3 4 2" xfId="5353" xr:uid="{00000000-0005-0000-0000-0000ED120000}"/>
    <cellStyle name="40% - Accent5 2 3 4 2 2" xfId="5354" xr:uid="{00000000-0005-0000-0000-0000EE120000}"/>
    <cellStyle name="40% - Accent5 2 3 4_Deferred Income Taxes" xfId="5355" xr:uid="{00000000-0005-0000-0000-0000EF120000}"/>
    <cellStyle name="40% - Accent5 2 3 5" xfId="5356" xr:uid="{00000000-0005-0000-0000-0000F0120000}"/>
    <cellStyle name="40% - Accent5 2 3 5 2" xfId="5357" xr:uid="{00000000-0005-0000-0000-0000F1120000}"/>
    <cellStyle name="40% - Accent5 2 3_Deferred Income Taxes" xfId="5358" xr:uid="{00000000-0005-0000-0000-0000F2120000}"/>
    <cellStyle name="40% - Accent5 2 4" xfId="5359" xr:uid="{00000000-0005-0000-0000-0000F3120000}"/>
    <cellStyle name="40% - Accent5 2 4 2" xfId="5360" xr:uid="{00000000-0005-0000-0000-0000F4120000}"/>
    <cellStyle name="40% - Accent5 2 4 2 2" xfId="5361" xr:uid="{00000000-0005-0000-0000-0000F5120000}"/>
    <cellStyle name="40% - Accent5 2 4 2 2 2" xfId="5362" xr:uid="{00000000-0005-0000-0000-0000F6120000}"/>
    <cellStyle name="40% - Accent5 2 4 2_Deferred Income Taxes" xfId="5363" xr:uid="{00000000-0005-0000-0000-0000F7120000}"/>
    <cellStyle name="40% - Accent5 2 4 3" xfId="5364" xr:uid="{00000000-0005-0000-0000-0000F8120000}"/>
    <cellStyle name="40% - Accent5 2 4 3 2" xfId="5365" xr:uid="{00000000-0005-0000-0000-0000F9120000}"/>
    <cellStyle name="40% - Accent5 2 4_Deferred Income Taxes" xfId="5366" xr:uid="{00000000-0005-0000-0000-0000FA120000}"/>
    <cellStyle name="40% - Accent5 2 5" xfId="5367" xr:uid="{00000000-0005-0000-0000-0000FB120000}"/>
    <cellStyle name="40% - Accent5 2 5 2" xfId="5368" xr:uid="{00000000-0005-0000-0000-0000FC120000}"/>
    <cellStyle name="40% - Accent5 2 5 2 2" xfId="5369" xr:uid="{00000000-0005-0000-0000-0000FD120000}"/>
    <cellStyle name="40% - Accent5 2 5 2 2 2" xfId="5370" xr:uid="{00000000-0005-0000-0000-0000FE120000}"/>
    <cellStyle name="40% - Accent5 2 5 2_Deferred Income Taxes" xfId="5371" xr:uid="{00000000-0005-0000-0000-0000FF120000}"/>
    <cellStyle name="40% - Accent5 2 5 3" xfId="5372" xr:uid="{00000000-0005-0000-0000-000000130000}"/>
    <cellStyle name="40% - Accent5 2 5 3 2" xfId="5373" xr:uid="{00000000-0005-0000-0000-000001130000}"/>
    <cellStyle name="40% - Accent5 2 5_Deferred Income Taxes" xfId="5374" xr:uid="{00000000-0005-0000-0000-000002130000}"/>
    <cellStyle name="40% - Accent5 2 6" xfId="5375" xr:uid="{00000000-0005-0000-0000-000003130000}"/>
    <cellStyle name="40% - Accent5 2 6 2" xfId="5376" xr:uid="{00000000-0005-0000-0000-000004130000}"/>
    <cellStyle name="40% - Accent5 2 6 2 2" xfId="5377" xr:uid="{00000000-0005-0000-0000-000005130000}"/>
    <cellStyle name="40% - Accent5 2 6_Deferred Income Taxes" xfId="5378" xr:uid="{00000000-0005-0000-0000-000006130000}"/>
    <cellStyle name="40% - Accent5 2 7" xfId="5379" xr:uid="{00000000-0005-0000-0000-000007130000}"/>
    <cellStyle name="40% - Accent5 2 7 2" xfId="5380" xr:uid="{00000000-0005-0000-0000-000008130000}"/>
    <cellStyle name="40% - Accent5 2 7 2 2" xfId="5381" xr:uid="{00000000-0005-0000-0000-000009130000}"/>
    <cellStyle name="40% - Accent5 2 7_Deferred Income Taxes" xfId="5382" xr:uid="{00000000-0005-0000-0000-00000A130000}"/>
    <cellStyle name="40% - Accent5 2 8" xfId="5383" xr:uid="{00000000-0005-0000-0000-00000B130000}"/>
    <cellStyle name="40% - Accent5 2 8 2" xfId="5384" xr:uid="{00000000-0005-0000-0000-00000C130000}"/>
    <cellStyle name="40% - Accent5 2_Deferred Income Taxes" xfId="5385" xr:uid="{00000000-0005-0000-0000-00000D130000}"/>
    <cellStyle name="40% - Accent5 3" xfId="257" xr:uid="{00000000-0005-0000-0000-00000E130000}"/>
    <cellStyle name="40% - Accent5 3 2" xfId="5386" xr:uid="{00000000-0005-0000-0000-00000F130000}"/>
    <cellStyle name="40% - Accent5 3 2 2" xfId="5387" xr:uid="{00000000-0005-0000-0000-000010130000}"/>
    <cellStyle name="40% - Accent5 3 2 2 2" xfId="5388" xr:uid="{00000000-0005-0000-0000-000011130000}"/>
    <cellStyle name="40% - Accent5 3 2 2 2 2" xfId="5389" xr:uid="{00000000-0005-0000-0000-000012130000}"/>
    <cellStyle name="40% - Accent5 3 2 2 2 2 2" xfId="5390" xr:uid="{00000000-0005-0000-0000-000013130000}"/>
    <cellStyle name="40% - Accent5 3 2 2 2_Deferred Income Taxes" xfId="5391" xr:uid="{00000000-0005-0000-0000-000014130000}"/>
    <cellStyle name="40% - Accent5 3 2 2 3" xfId="5392" xr:uid="{00000000-0005-0000-0000-000015130000}"/>
    <cellStyle name="40% - Accent5 3 2 2 3 2" xfId="5393" xr:uid="{00000000-0005-0000-0000-000016130000}"/>
    <cellStyle name="40% - Accent5 3 2 2_Deferred Income Taxes" xfId="5394" xr:uid="{00000000-0005-0000-0000-000017130000}"/>
    <cellStyle name="40% - Accent5 3 2 3" xfId="5395" xr:uid="{00000000-0005-0000-0000-000018130000}"/>
    <cellStyle name="40% - Accent5 3 2 3 2" xfId="5396" xr:uid="{00000000-0005-0000-0000-000019130000}"/>
    <cellStyle name="40% - Accent5 3 2 3 2 2" xfId="5397" xr:uid="{00000000-0005-0000-0000-00001A130000}"/>
    <cellStyle name="40% - Accent5 3 2 3 2 2 2" xfId="5398" xr:uid="{00000000-0005-0000-0000-00001B130000}"/>
    <cellStyle name="40% - Accent5 3 2 3 2_Deferred Income Taxes" xfId="5399" xr:uid="{00000000-0005-0000-0000-00001C130000}"/>
    <cellStyle name="40% - Accent5 3 2 3 3" xfId="5400" xr:uid="{00000000-0005-0000-0000-00001D130000}"/>
    <cellStyle name="40% - Accent5 3 2 3 3 2" xfId="5401" xr:uid="{00000000-0005-0000-0000-00001E130000}"/>
    <cellStyle name="40% - Accent5 3 2 3_Deferred Income Taxes" xfId="5402" xr:uid="{00000000-0005-0000-0000-00001F130000}"/>
    <cellStyle name="40% - Accent5 3 2 4" xfId="5403" xr:uid="{00000000-0005-0000-0000-000020130000}"/>
    <cellStyle name="40% - Accent5 3 2 4 2" xfId="5404" xr:uid="{00000000-0005-0000-0000-000021130000}"/>
    <cellStyle name="40% - Accent5 3 2 4 2 2" xfId="5405" xr:uid="{00000000-0005-0000-0000-000022130000}"/>
    <cellStyle name="40% - Accent5 3 2 4_Deferred Income Taxes" xfId="5406" xr:uid="{00000000-0005-0000-0000-000023130000}"/>
    <cellStyle name="40% - Accent5 3 2 5" xfId="5407" xr:uid="{00000000-0005-0000-0000-000024130000}"/>
    <cellStyle name="40% - Accent5 3 2 5 2" xfId="5408" xr:uid="{00000000-0005-0000-0000-000025130000}"/>
    <cellStyle name="40% - Accent5 3 2_Deferred Income Taxes" xfId="5409" xr:uid="{00000000-0005-0000-0000-000026130000}"/>
    <cellStyle name="40% - Accent5 3 3" xfId="5410" xr:uid="{00000000-0005-0000-0000-000027130000}"/>
    <cellStyle name="40% - Accent5 3 3 2" xfId="5411" xr:uid="{00000000-0005-0000-0000-000028130000}"/>
    <cellStyle name="40% - Accent5 3 3 2 2" xfId="5412" xr:uid="{00000000-0005-0000-0000-000029130000}"/>
    <cellStyle name="40% - Accent5 3 3 2 2 2" xfId="5413" xr:uid="{00000000-0005-0000-0000-00002A130000}"/>
    <cellStyle name="40% - Accent5 3 3 2_Deferred Income Taxes" xfId="5414" xr:uid="{00000000-0005-0000-0000-00002B130000}"/>
    <cellStyle name="40% - Accent5 3 3 3" xfId="5415" xr:uid="{00000000-0005-0000-0000-00002C130000}"/>
    <cellStyle name="40% - Accent5 3 3 3 2" xfId="5416" xr:uid="{00000000-0005-0000-0000-00002D130000}"/>
    <cellStyle name="40% - Accent5 3 3_Deferred Income Taxes" xfId="5417" xr:uid="{00000000-0005-0000-0000-00002E130000}"/>
    <cellStyle name="40% - Accent5 3 4" xfId="5418" xr:uid="{00000000-0005-0000-0000-00002F130000}"/>
    <cellStyle name="40% - Accent5 3 4 2" xfId="5419" xr:uid="{00000000-0005-0000-0000-000030130000}"/>
    <cellStyle name="40% - Accent5 3 4 2 2" xfId="5420" xr:uid="{00000000-0005-0000-0000-000031130000}"/>
    <cellStyle name="40% - Accent5 3 4 2 2 2" xfId="5421" xr:uid="{00000000-0005-0000-0000-000032130000}"/>
    <cellStyle name="40% - Accent5 3 4 2_Deferred Income Taxes" xfId="5422" xr:uid="{00000000-0005-0000-0000-000033130000}"/>
    <cellStyle name="40% - Accent5 3 4 3" xfId="5423" xr:uid="{00000000-0005-0000-0000-000034130000}"/>
    <cellStyle name="40% - Accent5 3 4 3 2" xfId="5424" xr:uid="{00000000-0005-0000-0000-000035130000}"/>
    <cellStyle name="40% - Accent5 3 4_Deferred Income Taxes" xfId="5425" xr:uid="{00000000-0005-0000-0000-000036130000}"/>
    <cellStyle name="40% - Accent5 3 5" xfId="5426" xr:uid="{00000000-0005-0000-0000-000037130000}"/>
    <cellStyle name="40% - Accent5 3 5 2" xfId="5427" xr:uid="{00000000-0005-0000-0000-000038130000}"/>
    <cellStyle name="40% - Accent5 3 5 2 2" xfId="5428" xr:uid="{00000000-0005-0000-0000-000039130000}"/>
    <cellStyle name="40% - Accent5 3 5_Deferred Income Taxes" xfId="5429" xr:uid="{00000000-0005-0000-0000-00003A130000}"/>
    <cellStyle name="40% - Accent5 3 6" xfId="5430" xr:uid="{00000000-0005-0000-0000-00003B130000}"/>
    <cellStyle name="40% - Accent5 3 6 2" xfId="5431" xr:uid="{00000000-0005-0000-0000-00003C130000}"/>
    <cellStyle name="40% - Accent5 3_Deferred Income Taxes" xfId="5432" xr:uid="{00000000-0005-0000-0000-00003D130000}"/>
    <cellStyle name="40% - Accent5 4" xfId="258" xr:uid="{00000000-0005-0000-0000-00003E130000}"/>
    <cellStyle name="40% - Accent5 4 10" xfId="5433" xr:uid="{00000000-0005-0000-0000-00003F130000}"/>
    <cellStyle name="40% - Accent5 4 10 2" xfId="5434" xr:uid="{00000000-0005-0000-0000-000040130000}"/>
    <cellStyle name="40% - Accent5 4 2" xfId="5435" xr:uid="{00000000-0005-0000-0000-000041130000}"/>
    <cellStyle name="40% - Accent5 4 2 2" xfId="5436" xr:uid="{00000000-0005-0000-0000-000042130000}"/>
    <cellStyle name="40% - Accent5 4 2 2 2" xfId="5437" xr:uid="{00000000-0005-0000-0000-000043130000}"/>
    <cellStyle name="40% - Accent5 4 2 2 2 2" xfId="5438" xr:uid="{00000000-0005-0000-0000-000044130000}"/>
    <cellStyle name="40% - Accent5 4 2 2 2 2 2" xfId="5439" xr:uid="{00000000-0005-0000-0000-000045130000}"/>
    <cellStyle name="40% - Accent5 4 2 2 2 2 2 2" xfId="5440" xr:uid="{00000000-0005-0000-0000-000046130000}"/>
    <cellStyle name="40% - Accent5 4 2 2 2 2 2 2 2" xfId="5441" xr:uid="{00000000-0005-0000-0000-000047130000}"/>
    <cellStyle name="40% - Accent5 4 2 2 2 2 2 2 2 2" xfId="5442" xr:uid="{00000000-0005-0000-0000-000048130000}"/>
    <cellStyle name="40% - Accent5 4 2 2 2 2 2 2_Deferred Income Taxes" xfId="5443" xr:uid="{00000000-0005-0000-0000-000049130000}"/>
    <cellStyle name="40% - Accent5 4 2 2 2 2 2 3" xfId="5444" xr:uid="{00000000-0005-0000-0000-00004A130000}"/>
    <cellStyle name="40% - Accent5 4 2 2 2 2 2 3 2" xfId="5445" xr:uid="{00000000-0005-0000-0000-00004B130000}"/>
    <cellStyle name="40% - Accent5 4 2 2 2 2 2_Deferred Income Taxes" xfId="5446" xr:uid="{00000000-0005-0000-0000-00004C130000}"/>
    <cellStyle name="40% - Accent5 4 2 2 2 2 3" xfId="5447" xr:uid="{00000000-0005-0000-0000-00004D130000}"/>
    <cellStyle name="40% - Accent5 4 2 2 2 2 3 2" xfId="5448" xr:uid="{00000000-0005-0000-0000-00004E130000}"/>
    <cellStyle name="40% - Accent5 4 2 2 2 2 3 2 2" xfId="5449" xr:uid="{00000000-0005-0000-0000-00004F130000}"/>
    <cellStyle name="40% - Accent5 4 2 2 2 2 3 2 2 2" xfId="5450" xr:uid="{00000000-0005-0000-0000-000050130000}"/>
    <cellStyle name="40% - Accent5 4 2 2 2 2 3 2_Deferred Income Taxes" xfId="5451" xr:uid="{00000000-0005-0000-0000-000051130000}"/>
    <cellStyle name="40% - Accent5 4 2 2 2 2 3 3" xfId="5452" xr:uid="{00000000-0005-0000-0000-000052130000}"/>
    <cellStyle name="40% - Accent5 4 2 2 2 2 3 3 2" xfId="5453" xr:uid="{00000000-0005-0000-0000-000053130000}"/>
    <cellStyle name="40% - Accent5 4 2 2 2 2 3_Deferred Income Taxes" xfId="5454" xr:uid="{00000000-0005-0000-0000-000054130000}"/>
    <cellStyle name="40% - Accent5 4 2 2 2 2 4" xfId="5455" xr:uid="{00000000-0005-0000-0000-000055130000}"/>
    <cellStyle name="40% - Accent5 4 2 2 2 2 4 2" xfId="5456" xr:uid="{00000000-0005-0000-0000-000056130000}"/>
    <cellStyle name="40% - Accent5 4 2 2 2 2 4 2 2" xfId="5457" xr:uid="{00000000-0005-0000-0000-000057130000}"/>
    <cellStyle name="40% - Accent5 4 2 2 2 2 4_Deferred Income Taxes" xfId="5458" xr:uid="{00000000-0005-0000-0000-000058130000}"/>
    <cellStyle name="40% - Accent5 4 2 2 2 2 5" xfId="5459" xr:uid="{00000000-0005-0000-0000-000059130000}"/>
    <cellStyle name="40% - Accent5 4 2 2 2 2 5 2" xfId="5460" xr:uid="{00000000-0005-0000-0000-00005A130000}"/>
    <cellStyle name="40% - Accent5 4 2 2 2 2_Deferred Income Taxes" xfId="5461" xr:uid="{00000000-0005-0000-0000-00005B130000}"/>
    <cellStyle name="40% - Accent5 4 2 2 2 3" xfId="5462" xr:uid="{00000000-0005-0000-0000-00005C130000}"/>
    <cellStyle name="40% - Accent5 4 2 2 2 3 2" xfId="5463" xr:uid="{00000000-0005-0000-0000-00005D130000}"/>
    <cellStyle name="40% - Accent5 4 2 2 2 3 2 2" xfId="5464" xr:uid="{00000000-0005-0000-0000-00005E130000}"/>
    <cellStyle name="40% - Accent5 4 2 2 2 3 2 2 2" xfId="5465" xr:uid="{00000000-0005-0000-0000-00005F130000}"/>
    <cellStyle name="40% - Accent5 4 2 2 2 3 2_Deferred Income Taxes" xfId="5466" xr:uid="{00000000-0005-0000-0000-000060130000}"/>
    <cellStyle name="40% - Accent5 4 2 2 2 3 3" xfId="5467" xr:uid="{00000000-0005-0000-0000-000061130000}"/>
    <cellStyle name="40% - Accent5 4 2 2 2 3 3 2" xfId="5468" xr:uid="{00000000-0005-0000-0000-000062130000}"/>
    <cellStyle name="40% - Accent5 4 2 2 2 3_Deferred Income Taxes" xfId="5469" xr:uid="{00000000-0005-0000-0000-000063130000}"/>
    <cellStyle name="40% - Accent5 4 2 2 2 4" xfId="5470" xr:uid="{00000000-0005-0000-0000-000064130000}"/>
    <cellStyle name="40% - Accent5 4 2 2 2 4 2" xfId="5471" xr:uid="{00000000-0005-0000-0000-000065130000}"/>
    <cellStyle name="40% - Accent5 4 2 2 2 4 2 2" xfId="5472" xr:uid="{00000000-0005-0000-0000-000066130000}"/>
    <cellStyle name="40% - Accent5 4 2 2 2 4 2 2 2" xfId="5473" xr:uid="{00000000-0005-0000-0000-000067130000}"/>
    <cellStyle name="40% - Accent5 4 2 2 2 4 2_Deferred Income Taxes" xfId="5474" xr:uid="{00000000-0005-0000-0000-000068130000}"/>
    <cellStyle name="40% - Accent5 4 2 2 2 4 3" xfId="5475" xr:uid="{00000000-0005-0000-0000-000069130000}"/>
    <cellStyle name="40% - Accent5 4 2 2 2 4 3 2" xfId="5476" xr:uid="{00000000-0005-0000-0000-00006A130000}"/>
    <cellStyle name="40% - Accent5 4 2 2 2 4_Deferred Income Taxes" xfId="5477" xr:uid="{00000000-0005-0000-0000-00006B130000}"/>
    <cellStyle name="40% - Accent5 4 2 2 2 5" xfId="5478" xr:uid="{00000000-0005-0000-0000-00006C130000}"/>
    <cellStyle name="40% - Accent5 4 2 2 2 5 2" xfId="5479" xr:uid="{00000000-0005-0000-0000-00006D130000}"/>
    <cellStyle name="40% - Accent5 4 2 2 2 5 2 2" xfId="5480" xr:uid="{00000000-0005-0000-0000-00006E130000}"/>
    <cellStyle name="40% - Accent5 4 2 2 2 5_Deferred Income Taxes" xfId="5481" xr:uid="{00000000-0005-0000-0000-00006F130000}"/>
    <cellStyle name="40% - Accent5 4 2 2 2 6" xfId="5482" xr:uid="{00000000-0005-0000-0000-000070130000}"/>
    <cellStyle name="40% - Accent5 4 2 2 2 6 2" xfId="5483" xr:uid="{00000000-0005-0000-0000-000071130000}"/>
    <cellStyle name="40% - Accent5 4 2 2 2 6 2 2" xfId="5484" xr:uid="{00000000-0005-0000-0000-000072130000}"/>
    <cellStyle name="40% - Accent5 4 2 2 2 6_Deferred Income Taxes" xfId="5485" xr:uid="{00000000-0005-0000-0000-000073130000}"/>
    <cellStyle name="40% - Accent5 4 2 2 2 7" xfId="5486" xr:uid="{00000000-0005-0000-0000-000074130000}"/>
    <cellStyle name="40% - Accent5 4 2 2 2 7 2" xfId="5487" xr:uid="{00000000-0005-0000-0000-000075130000}"/>
    <cellStyle name="40% - Accent5 4 2 2 2_Deferred Income Taxes" xfId="5488" xr:uid="{00000000-0005-0000-0000-000076130000}"/>
    <cellStyle name="40% - Accent5 4 2 2 3" xfId="5489" xr:uid="{00000000-0005-0000-0000-000077130000}"/>
    <cellStyle name="40% - Accent5 4 2 2 3 2" xfId="5490" xr:uid="{00000000-0005-0000-0000-000078130000}"/>
    <cellStyle name="40% - Accent5 4 2 2 3 2 2" xfId="5491" xr:uid="{00000000-0005-0000-0000-000079130000}"/>
    <cellStyle name="40% - Accent5 4 2 2 3 2 2 2" xfId="5492" xr:uid="{00000000-0005-0000-0000-00007A130000}"/>
    <cellStyle name="40% - Accent5 4 2 2 3 2 2 2 2" xfId="5493" xr:uid="{00000000-0005-0000-0000-00007B130000}"/>
    <cellStyle name="40% - Accent5 4 2 2 3 2 2_Deferred Income Taxes" xfId="5494" xr:uid="{00000000-0005-0000-0000-00007C130000}"/>
    <cellStyle name="40% - Accent5 4 2 2 3 2 3" xfId="5495" xr:uid="{00000000-0005-0000-0000-00007D130000}"/>
    <cellStyle name="40% - Accent5 4 2 2 3 2 3 2" xfId="5496" xr:uid="{00000000-0005-0000-0000-00007E130000}"/>
    <cellStyle name="40% - Accent5 4 2 2 3 2_Deferred Income Taxes" xfId="5497" xr:uid="{00000000-0005-0000-0000-00007F130000}"/>
    <cellStyle name="40% - Accent5 4 2 2 3 3" xfId="5498" xr:uid="{00000000-0005-0000-0000-000080130000}"/>
    <cellStyle name="40% - Accent5 4 2 2 3 3 2" xfId="5499" xr:uid="{00000000-0005-0000-0000-000081130000}"/>
    <cellStyle name="40% - Accent5 4 2 2 3 3 2 2" xfId="5500" xr:uid="{00000000-0005-0000-0000-000082130000}"/>
    <cellStyle name="40% - Accent5 4 2 2 3 3 2 2 2" xfId="5501" xr:uid="{00000000-0005-0000-0000-000083130000}"/>
    <cellStyle name="40% - Accent5 4 2 2 3 3 2_Deferred Income Taxes" xfId="5502" xr:uid="{00000000-0005-0000-0000-000084130000}"/>
    <cellStyle name="40% - Accent5 4 2 2 3 3 3" xfId="5503" xr:uid="{00000000-0005-0000-0000-000085130000}"/>
    <cellStyle name="40% - Accent5 4 2 2 3 3 3 2" xfId="5504" xr:uid="{00000000-0005-0000-0000-000086130000}"/>
    <cellStyle name="40% - Accent5 4 2 2 3 3_Deferred Income Taxes" xfId="5505" xr:uid="{00000000-0005-0000-0000-000087130000}"/>
    <cellStyle name="40% - Accent5 4 2 2 3 4" xfId="5506" xr:uid="{00000000-0005-0000-0000-000088130000}"/>
    <cellStyle name="40% - Accent5 4 2 2 3 4 2" xfId="5507" xr:uid="{00000000-0005-0000-0000-000089130000}"/>
    <cellStyle name="40% - Accent5 4 2 2 3 4 2 2" xfId="5508" xr:uid="{00000000-0005-0000-0000-00008A130000}"/>
    <cellStyle name="40% - Accent5 4 2 2 3 4_Deferred Income Taxes" xfId="5509" xr:uid="{00000000-0005-0000-0000-00008B130000}"/>
    <cellStyle name="40% - Accent5 4 2 2 3 5" xfId="5510" xr:uid="{00000000-0005-0000-0000-00008C130000}"/>
    <cellStyle name="40% - Accent5 4 2 2 3 5 2" xfId="5511" xr:uid="{00000000-0005-0000-0000-00008D130000}"/>
    <cellStyle name="40% - Accent5 4 2 2 3_Deferred Income Taxes" xfId="5512" xr:uid="{00000000-0005-0000-0000-00008E130000}"/>
    <cellStyle name="40% - Accent5 4 2 2 4" xfId="5513" xr:uid="{00000000-0005-0000-0000-00008F130000}"/>
    <cellStyle name="40% - Accent5 4 2 2 4 2" xfId="5514" xr:uid="{00000000-0005-0000-0000-000090130000}"/>
    <cellStyle name="40% - Accent5 4 2 2 4 2 2" xfId="5515" xr:uid="{00000000-0005-0000-0000-000091130000}"/>
    <cellStyle name="40% - Accent5 4 2 2 4 2 2 2" xfId="5516" xr:uid="{00000000-0005-0000-0000-000092130000}"/>
    <cellStyle name="40% - Accent5 4 2 2 4 2_Deferred Income Taxes" xfId="5517" xr:uid="{00000000-0005-0000-0000-000093130000}"/>
    <cellStyle name="40% - Accent5 4 2 2 4 3" xfId="5518" xr:uid="{00000000-0005-0000-0000-000094130000}"/>
    <cellStyle name="40% - Accent5 4 2 2 4 3 2" xfId="5519" xr:uid="{00000000-0005-0000-0000-000095130000}"/>
    <cellStyle name="40% - Accent5 4 2 2 4_Deferred Income Taxes" xfId="5520" xr:uid="{00000000-0005-0000-0000-000096130000}"/>
    <cellStyle name="40% - Accent5 4 2 2 5" xfId="5521" xr:uid="{00000000-0005-0000-0000-000097130000}"/>
    <cellStyle name="40% - Accent5 4 2 2 5 2" xfId="5522" xr:uid="{00000000-0005-0000-0000-000098130000}"/>
    <cellStyle name="40% - Accent5 4 2 2 5 2 2" xfId="5523" xr:uid="{00000000-0005-0000-0000-000099130000}"/>
    <cellStyle name="40% - Accent5 4 2 2 5 2 2 2" xfId="5524" xr:uid="{00000000-0005-0000-0000-00009A130000}"/>
    <cellStyle name="40% - Accent5 4 2 2 5 2_Deferred Income Taxes" xfId="5525" xr:uid="{00000000-0005-0000-0000-00009B130000}"/>
    <cellStyle name="40% - Accent5 4 2 2 5 3" xfId="5526" xr:uid="{00000000-0005-0000-0000-00009C130000}"/>
    <cellStyle name="40% - Accent5 4 2 2 5 3 2" xfId="5527" xr:uid="{00000000-0005-0000-0000-00009D130000}"/>
    <cellStyle name="40% - Accent5 4 2 2 5_Deferred Income Taxes" xfId="5528" xr:uid="{00000000-0005-0000-0000-00009E130000}"/>
    <cellStyle name="40% - Accent5 4 2 2 6" xfId="5529" xr:uid="{00000000-0005-0000-0000-00009F130000}"/>
    <cellStyle name="40% - Accent5 4 2 2 6 2" xfId="5530" xr:uid="{00000000-0005-0000-0000-0000A0130000}"/>
    <cellStyle name="40% - Accent5 4 2 2 6 2 2" xfId="5531" xr:uid="{00000000-0005-0000-0000-0000A1130000}"/>
    <cellStyle name="40% - Accent5 4 2 2 6_Deferred Income Taxes" xfId="5532" xr:uid="{00000000-0005-0000-0000-0000A2130000}"/>
    <cellStyle name="40% - Accent5 4 2 2 7" xfId="5533" xr:uid="{00000000-0005-0000-0000-0000A3130000}"/>
    <cellStyle name="40% - Accent5 4 2 2 7 2" xfId="5534" xr:uid="{00000000-0005-0000-0000-0000A4130000}"/>
    <cellStyle name="40% - Accent5 4 2 2 7 2 2" xfId="5535" xr:uid="{00000000-0005-0000-0000-0000A5130000}"/>
    <cellStyle name="40% - Accent5 4 2 2 7_Deferred Income Taxes" xfId="5536" xr:uid="{00000000-0005-0000-0000-0000A6130000}"/>
    <cellStyle name="40% - Accent5 4 2 2 8" xfId="5537" xr:uid="{00000000-0005-0000-0000-0000A7130000}"/>
    <cellStyle name="40% - Accent5 4 2 2 8 2" xfId="5538" xr:uid="{00000000-0005-0000-0000-0000A8130000}"/>
    <cellStyle name="40% - Accent5 4 2 2_Deferred Income Taxes" xfId="5539" xr:uid="{00000000-0005-0000-0000-0000A9130000}"/>
    <cellStyle name="40% - Accent5 4 2 3" xfId="5540" xr:uid="{00000000-0005-0000-0000-0000AA130000}"/>
    <cellStyle name="40% - Accent5 4 2 3 2" xfId="5541" xr:uid="{00000000-0005-0000-0000-0000AB130000}"/>
    <cellStyle name="40% - Accent5 4 2 3 2 2" xfId="5542" xr:uid="{00000000-0005-0000-0000-0000AC130000}"/>
    <cellStyle name="40% - Accent5 4 2 3 2 2 2" xfId="5543" xr:uid="{00000000-0005-0000-0000-0000AD130000}"/>
    <cellStyle name="40% - Accent5 4 2 3 2 2 2 2" xfId="5544" xr:uid="{00000000-0005-0000-0000-0000AE130000}"/>
    <cellStyle name="40% - Accent5 4 2 3 2 2 2 2 2" xfId="5545" xr:uid="{00000000-0005-0000-0000-0000AF130000}"/>
    <cellStyle name="40% - Accent5 4 2 3 2 2 2_Deferred Income Taxes" xfId="5546" xr:uid="{00000000-0005-0000-0000-0000B0130000}"/>
    <cellStyle name="40% - Accent5 4 2 3 2 2 3" xfId="5547" xr:uid="{00000000-0005-0000-0000-0000B1130000}"/>
    <cellStyle name="40% - Accent5 4 2 3 2 2 3 2" xfId="5548" xr:uid="{00000000-0005-0000-0000-0000B2130000}"/>
    <cellStyle name="40% - Accent5 4 2 3 2 2_Deferred Income Taxes" xfId="5549" xr:uid="{00000000-0005-0000-0000-0000B3130000}"/>
    <cellStyle name="40% - Accent5 4 2 3 2 3" xfId="5550" xr:uid="{00000000-0005-0000-0000-0000B4130000}"/>
    <cellStyle name="40% - Accent5 4 2 3 2 3 2" xfId="5551" xr:uid="{00000000-0005-0000-0000-0000B5130000}"/>
    <cellStyle name="40% - Accent5 4 2 3 2 3 2 2" xfId="5552" xr:uid="{00000000-0005-0000-0000-0000B6130000}"/>
    <cellStyle name="40% - Accent5 4 2 3 2 3 2 2 2" xfId="5553" xr:uid="{00000000-0005-0000-0000-0000B7130000}"/>
    <cellStyle name="40% - Accent5 4 2 3 2 3 2_Deferred Income Taxes" xfId="5554" xr:uid="{00000000-0005-0000-0000-0000B8130000}"/>
    <cellStyle name="40% - Accent5 4 2 3 2 3 3" xfId="5555" xr:uid="{00000000-0005-0000-0000-0000B9130000}"/>
    <cellStyle name="40% - Accent5 4 2 3 2 3 3 2" xfId="5556" xr:uid="{00000000-0005-0000-0000-0000BA130000}"/>
    <cellStyle name="40% - Accent5 4 2 3 2 3_Deferred Income Taxes" xfId="5557" xr:uid="{00000000-0005-0000-0000-0000BB130000}"/>
    <cellStyle name="40% - Accent5 4 2 3 2 4" xfId="5558" xr:uid="{00000000-0005-0000-0000-0000BC130000}"/>
    <cellStyle name="40% - Accent5 4 2 3 2 4 2" xfId="5559" xr:uid="{00000000-0005-0000-0000-0000BD130000}"/>
    <cellStyle name="40% - Accent5 4 2 3 2 4 2 2" xfId="5560" xr:uid="{00000000-0005-0000-0000-0000BE130000}"/>
    <cellStyle name="40% - Accent5 4 2 3 2 4_Deferred Income Taxes" xfId="5561" xr:uid="{00000000-0005-0000-0000-0000BF130000}"/>
    <cellStyle name="40% - Accent5 4 2 3 2 5" xfId="5562" xr:uid="{00000000-0005-0000-0000-0000C0130000}"/>
    <cellStyle name="40% - Accent5 4 2 3 2 5 2" xfId="5563" xr:uid="{00000000-0005-0000-0000-0000C1130000}"/>
    <cellStyle name="40% - Accent5 4 2 3 2 5 2 2" xfId="5564" xr:uid="{00000000-0005-0000-0000-0000C2130000}"/>
    <cellStyle name="40% - Accent5 4 2 3 2 5_Deferred Income Taxes" xfId="5565" xr:uid="{00000000-0005-0000-0000-0000C3130000}"/>
    <cellStyle name="40% - Accent5 4 2 3 2 6" xfId="5566" xr:uid="{00000000-0005-0000-0000-0000C4130000}"/>
    <cellStyle name="40% - Accent5 4 2 3 2 6 2" xfId="5567" xr:uid="{00000000-0005-0000-0000-0000C5130000}"/>
    <cellStyle name="40% - Accent5 4 2 3 2_Deferred Income Taxes" xfId="5568" xr:uid="{00000000-0005-0000-0000-0000C6130000}"/>
    <cellStyle name="40% - Accent5 4 2 3 3" xfId="5569" xr:uid="{00000000-0005-0000-0000-0000C7130000}"/>
    <cellStyle name="40% - Accent5 4 2 3 3 2" xfId="5570" xr:uid="{00000000-0005-0000-0000-0000C8130000}"/>
    <cellStyle name="40% - Accent5 4 2 3 3 2 2" xfId="5571" xr:uid="{00000000-0005-0000-0000-0000C9130000}"/>
    <cellStyle name="40% - Accent5 4 2 3 3 2 2 2" xfId="5572" xr:uid="{00000000-0005-0000-0000-0000CA130000}"/>
    <cellStyle name="40% - Accent5 4 2 3 3 2_Deferred Income Taxes" xfId="5573" xr:uid="{00000000-0005-0000-0000-0000CB130000}"/>
    <cellStyle name="40% - Accent5 4 2 3 3 3" xfId="5574" xr:uid="{00000000-0005-0000-0000-0000CC130000}"/>
    <cellStyle name="40% - Accent5 4 2 3 3 3 2" xfId="5575" xr:uid="{00000000-0005-0000-0000-0000CD130000}"/>
    <cellStyle name="40% - Accent5 4 2 3 3_Deferred Income Taxes" xfId="5576" xr:uid="{00000000-0005-0000-0000-0000CE130000}"/>
    <cellStyle name="40% - Accent5 4 2 3 4" xfId="5577" xr:uid="{00000000-0005-0000-0000-0000CF130000}"/>
    <cellStyle name="40% - Accent5 4 2 3 4 2" xfId="5578" xr:uid="{00000000-0005-0000-0000-0000D0130000}"/>
    <cellStyle name="40% - Accent5 4 2 3 4 2 2" xfId="5579" xr:uid="{00000000-0005-0000-0000-0000D1130000}"/>
    <cellStyle name="40% - Accent5 4 2 3 4 2 2 2" xfId="5580" xr:uid="{00000000-0005-0000-0000-0000D2130000}"/>
    <cellStyle name="40% - Accent5 4 2 3 4 2_Deferred Income Taxes" xfId="5581" xr:uid="{00000000-0005-0000-0000-0000D3130000}"/>
    <cellStyle name="40% - Accent5 4 2 3 4 3" xfId="5582" xr:uid="{00000000-0005-0000-0000-0000D4130000}"/>
    <cellStyle name="40% - Accent5 4 2 3 4 3 2" xfId="5583" xr:uid="{00000000-0005-0000-0000-0000D5130000}"/>
    <cellStyle name="40% - Accent5 4 2 3 4_Deferred Income Taxes" xfId="5584" xr:uid="{00000000-0005-0000-0000-0000D6130000}"/>
    <cellStyle name="40% - Accent5 4 2 3 5" xfId="5585" xr:uid="{00000000-0005-0000-0000-0000D7130000}"/>
    <cellStyle name="40% - Accent5 4 2 3 5 2" xfId="5586" xr:uid="{00000000-0005-0000-0000-0000D8130000}"/>
    <cellStyle name="40% - Accent5 4 2 3 5 2 2" xfId="5587" xr:uid="{00000000-0005-0000-0000-0000D9130000}"/>
    <cellStyle name="40% - Accent5 4 2 3 5_Deferred Income Taxes" xfId="5588" xr:uid="{00000000-0005-0000-0000-0000DA130000}"/>
    <cellStyle name="40% - Accent5 4 2 3 6" xfId="5589" xr:uid="{00000000-0005-0000-0000-0000DB130000}"/>
    <cellStyle name="40% - Accent5 4 2 3 6 2" xfId="5590" xr:uid="{00000000-0005-0000-0000-0000DC130000}"/>
    <cellStyle name="40% - Accent5 4 2 3 6 2 2" xfId="5591" xr:uid="{00000000-0005-0000-0000-0000DD130000}"/>
    <cellStyle name="40% - Accent5 4 2 3 6_Deferred Income Taxes" xfId="5592" xr:uid="{00000000-0005-0000-0000-0000DE130000}"/>
    <cellStyle name="40% - Accent5 4 2 3 7" xfId="5593" xr:uid="{00000000-0005-0000-0000-0000DF130000}"/>
    <cellStyle name="40% - Accent5 4 2 3 7 2" xfId="5594" xr:uid="{00000000-0005-0000-0000-0000E0130000}"/>
    <cellStyle name="40% - Accent5 4 2 3_Deferred Income Taxes" xfId="5595" xr:uid="{00000000-0005-0000-0000-0000E1130000}"/>
    <cellStyle name="40% - Accent5 4 2 4" xfId="5596" xr:uid="{00000000-0005-0000-0000-0000E2130000}"/>
    <cellStyle name="40% - Accent5 4 2 4 2" xfId="5597" xr:uid="{00000000-0005-0000-0000-0000E3130000}"/>
    <cellStyle name="40% - Accent5 4 2 4 2 2" xfId="5598" xr:uid="{00000000-0005-0000-0000-0000E4130000}"/>
    <cellStyle name="40% - Accent5 4 2 4 2 2 2" xfId="5599" xr:uid="{00000000-0005-0000-0000-0000E5130000}"/>
    <cellStyle name="40% - Accent5 4 2 4 2 2 2 2" xfId="5600" xr:uid="{00000000-0005-0000-0000-0000E6130000}"/>
    <cellStyle name="40% - Accent5 4 2 4 2 2_Deferred Income Taxes" xfId="5601" xr:uid="{00000000-0005-0000-0000-0000E7130000}"/>
    <cellStyle name="40% - Accent5 4 2 4 2 3" xfId="5602" xr:uid="{00000000-0005-0000-0000-0000E8130000}"/>
    <cellStyle name="40% - Accent5 4 2 4 2 3 2" xfId="5603" xr:uid="{00000000-0005-0000-0000-0000E9130000}"/>
    <cellStyle name="40% - Accent5 4 2 4 2 3 2 2" xfId="5604" xr:uid="{00000000-0005-0000-0000-0000EA130000}"/>
    <cellStyle name="40% - Accent5 4 2 4 2 3_Deferred Income Taxes" xfId="5605" xr:uid="{00000000-0005-0000-0000-0000EB130000}"/>
    <cellStyle name="40% - Accent5 4 2 4 2 4" xfId="5606" xr:uid="{00000000-0005-0000-0000-0000EC130000}"/>
    <cellStyle name="40% - Accent5 4 2 4 2 4 2" xfId="5607" xr:uid="{00000000-0005-0000-0000-0000ED130000}"/>
    <cellStyle name="40% - Accent5 4 2 4 2_Deferred Income Taxes" xfId="5608" xr:uid="{00000000-0005-0000-0000-0000EE130000}"/>
    <cellStyle name="40% - Accent5 4 2 4 3" xfId="5609" xr:uid="{00000000-0005-0000-0000-0000EF130000}"/>
    <cellStyle name="40% - Accent5 4 2 4 3 2" xfId="5610" xr:uid="{00000000-0005-0000-0000-0000F0130000}"/>
    <cellStyle name="40% - Accent5 4 2 4 3 2 2" xfId="5611" xr:uid="{00000000-0005-0000-0000-0000F1130000}"/>
    <cellStyle name="40% - Accent5 4 2 4 3 2 2 2" xfId="5612" xr:uid="{00000000-0005-0000-0000-0000F2130000}"/>
    <cellStyle name="40% - Accent5 4 2 4 3 2_Deferred Income Taxes" xfId="5613" xr:uid="{00000000-0005-0000-0000-0000F3130000}"/>
    <cellStyle name="40% - Accent5 4 2 4 3 3" xfId="5614" xr:uid="{00000000-0005-0000-0000-0000F4130000}"/>
    <cellStyle name="40% - Accent5 4 2 4 3 3 2" xfId="5615" xr:uid="{00000000-0005-0000-0000-0000F5130000}"/>
    <cellStyle name="40% - Accent5 4 2 4 3_Deferred Income Taxes" xfId="5616" xr:uid="{00000000-0005-0000-0000-0000F6130000}"/>
    <cellStyle name="40% - Accent5 4 2 4 4" xfId="5617" xr:uid="{00000000-0005-0000-0000-0000F7130000}"/>
    <cellStyle name="40% - Accent5 4 2 4 4 2" xfId="5618" xr:uid="{00000000-0005-0000-0000-0000F8130000}"/>
    <cellStyle name="40% - Accent5 4 2 4 4 2 2" xfId="5619" xr:uid="{00000000-0005-0000-0000-0000F9130000}"/>
    <cellStyle name="40% - Accent5 4 2 4 4_Deferred Income Taxes" xfId="5620" xr:uid="{00000000-0005-0000-0000-0000FA130000}"/>
    <cellStyle name="40% - Accent5 4 2 4 5" xfId="5621" xr:uid="{00000000-0005-0000-0000-0000FB130000}"/>
    <cellStyle name="40% - Accent5 4 2 4 5 2" xfId="5622" xr:uid="{00000000-0005-0000-0000-0000FC130000}"/>
    <cellStyle name="40% - Accent5 4 2 4 5 2 2" xfId="5623" xr:uid="{00000000-0005-0000-0000-0000FD130000}"/>
    <cellStyle name="40% - Accent5 4 2 4 5_Deferred Income Taxes" xfId="5624" xr:uid="{00000000-0005-0000-0000-0000FE130000}"/>
    <cellStyle name="40% - Accent5 4 2 4 6" xfId="5625" xr:uid="{00000000-0005-0000-0000-0000FF130000}"/>
    <cellStyle name="40% - Accent5 4 2 4 6 2" xfId="5626" xr:uid="{00000000-0005-0000-0000-000000140000}"/>
    <cellStyle name="40% - Accent5 4 2 4_Deferred Income Taxes" xfId="5627" xr:uid="{00000000-0005-0000-0000-000001140000}"/>
    <cellStyle name="40% - Accent5 4 2 5" xfId="5628" xr:uid="{00000000-0005-0000-0000-000002140000}"/>
    <cellStyle name="40% - Accent5 4 2 5 2" xfId="5629" xr:uid="{00000000-0005-0000-0000-000003140000}"/>
    <cellStyle name="40% - Accent5 4 2 5 2 2" xfId="5630" xr:uid="{00000000-0005-0000-0000-000004140000}"/>
    <cellStyle name="40% - Accent5 4 2 5 2 2 2" xfId="5631" xr:uid="{00000000-0005-0000-0000-000005140000}"/>
    <cellStyle name="40% - Accent5 4 2 5 2_Deferred Income Taxes" xfId="5632" xr:uid="{00000000-0005-0000-0000-000006140000}"/>
    <cellStyle name="40% - Accent5 4 2 5 3" xfId="5633" xr:uid="{00000000-0005-0000-0000-000007140000}"/>
    <cellStyle name="40% - Accent5 4 2 5 3 2" xfId="5634" xr:uid="{00000000-0005-0000-0000-000008140000}"/>
    <cellStyle name="40% - Accent5 4 2 5 3 2 2" xfId="5635" xr:uid="{00000000-0005-0000-0000-000009140000}"/>
    <cellStyle name="40% - Accent5 4 2 5 3_Deferred Income Taxes" xfId="5636" xr:uid="{00000000-0005-0000-0000-00000A140000}"/>
    <cellStyle name="40% - Accent5 4 2 5 4" xfId="5637" xr:uid="{00000000-0005-0000-0000-00000B140000}"/>
    <cellStyle name="40% - Accent5 4 2 5 4 2" xfId="5638" xr:uid="{00000000-0005-0000-0000-00000C140000}"/>
    <cellStyle name="40% - Accent5 4 2 5_Deferred Income Taxes" xfId="5639" xr:uid="{00000000-0005-0000-0000-00000D140000}"/>
    <cellStyle name="40% - Accent5 4 2 6" xfId="5640" xr:uid="{00000000-0005-0000-0000-00000E140000}"/>
    <cellStyle name="40% - Accent5 4 2 6 2" xfId="5641" xr:uid="{00000000-0005-0000-0000-00000F140000}"/>
    <cellStyle name="40% - Accent5 4 2 6 2 2" xfId="5642" xr:uid="{00000000-0005-0000-0000-000010140000}"/>
    <cellStyle name="40% - Accent5 4 2 6 2 2 2" xfId="5643" xr:uid="{00000000-0005-0000-0000-000011140000}"/>
    <cellStyle name="40% - Accent5 4 2 6 2_Deferred Income Taxes" xfId="5644" xr:uid="{00000000-0005-0000-0000-000012140000}"/>
    <cellStyle name="40% - Accent5 4 2 6 3" xfId="5645" xr:uid="{00000000-0005-0000-0000-000013140000}"/>
    <cellStyle name="40% - Accent5 4 2 6 3 2" xfId="5646" xr:uid="{00000000-0005-0000-0000-000014140000}"/>
    <cellStyle name="40% - Accent5 4 2 6_Deferred Income Taxes" xfId="5647" xr:uid="{00000000-0005-0000-0000-000015140000}"/>
    <cellStyle name="40% - Accent5 4 2 7" xfId="5648" xr:uid="{00000000-0005-0000-0000-000016140000}"/>
    <cellStyle name="40% - Accent5 4 2 7 2" xfId="5649" xr:uid="{00000000-0005-0000-0000-000017140000}"/>
    <cellStyle name="40% - Accent5 4 2 7 2 2" xfId="5650" xr:uid="{00000000-0005-0000-0000-000018140000}"/>
    <cellStyle name="40% - Accent5 4 2 7_Deferred Income Taxes" xfId="5651" xr:uid="{00000000-0005-0000-0000-000019140000}"/>
    <cellStyle name="40% - Accent5 4 2 8" xfId="5652" xr:uid="{00000000-0005-0000-0000-00001A140000}"/>
    <cellStyle name="40% - Accent5 4 2 8 2" xfId="5653" xr:uid="{00000000-0005-0000-0000-00001B140000}"/>
    <cellStyle name="40% - Accent5 4 2 8 2 2" xfId="5654" xr:uid="{00000000-0005-0000-0000-00001C140000}"/>
    <cellStyle name="40% - Accent5 4 2 8_Deferred Income Taxes" xfId="5655" xr:uid="{00000000-0005-0000-0000-00001D140000}"/>
    <cellStyle name="40% - Accent5 4 2 9" xfId="5656" xr:uid="{00000000-0005-0000-0000-00001E140000}"/>
    <cellStyle name="40% - Accent5 4 2 9 2" xfId="5657" xr:uid="{00000000-0005-0000-0000-00001F140000}"/>
    <cellStyle name="40% - Accent5 4 2_Deferred Income Taxes" xfId="5658" xr:uid="{00000000-0005-0000-0000-000020140000}"/>
    <cellStyle name="40% - Accent5 4 3" xfId="5659" xr:uid="{00000000-0005-0000-0000-000021140000}"/>
    <cellStyle name="40% - Accent5 4 3 2" xfId="5660" xr:uid="{00000000-0005-0000-0000-000022140000}"/>
    <cellStyle name="40% - Accent5 4 3 2 2" xfId="5661" xr:uid="{00000000-0005-0000-0000-000023140000}"/>
    <cellStyle name="40% - Accent5 4 3 2 2 2" xfId="5662" xr:uid="{00000000-0005-0000-0000-000024140000}"/>
    <cellStyle name="40% - Accent5 4 3 2 2 2 2" xfId="5663" xr:uid="{00000000-0005-0000-0000-000025140000}"/>
    <cellStyle name="40% - Accent5 4 3 2 2 2 2 2" xfId="5664" xr:uid="{00000000-0005-0000-0000-000026140000}"/>
    <cellStyle name="40% - Accent5 4 3 2 2 2 2 2 2" xfId="5665" xr:uid="{00000000-0005-0000-0000-000027140000}"/>
    <cellStyle name="40% - Accent5 4 3 2 2 2 2_Deferred Income Taxes" xfId="5666" xr:uid="{00000000-0005-0000-0000-000028140000}"/>
    <cellStyle name="40% - Accent5 4 3 2 2 2 3" xfId="5667" xr:uid="{00000000-0005-0000-0000-000029140000}"/>
    <cellStyle name="40% - Accent5 4 3 2 2 2 3 2" xfId="5668" xr:uid="{00000000-0005-0000-0000-00002A140000}"/>
    <cellStyle name="40% - Accent5 4 3 2 2 2_Deferred Income Taxes" xfId="5669" xr:uid="{00000000-0005-0000-0000-00002B140000}"/>
    <cellStyle name="40% - Accent5 4 3 2 2 3" xfId="5670" xr:uid="{00000000-0005-0000-0000-00002C140000}"/>
    <cellStyle name="40% - Accent5 4 3 2 2 3 2" xfId="5671" xr:uid="{00000000-0005-0000-0000-00002D140000}"/>
    <cellStyle name="40% - Accent5 4 3 2 2 3 2 2" xfId="5672" xr:uid="{00000000-0005-0000-0000-00002E140000}"/>
    <cellStyle name="40% - Accent5 4 3 2 2 3 2 2 2" xfId="5673" xr:uid="{00000000-0005-0000-0000-00002F140000}"/>
    <cellStyle name="40% - Accent5 4 3 2 2 3 2_Deferred Income Taxes" xfId="5674" xr:uid="{00000000-0005-0000-0000-000030140000}"/>
    <cellStyle name="40% - Accent5 4 3 2 2 3 3" xfId="5675" xr:uid="{00000000-0005-0000-0000-000031140000}"/>
    <cellStyle name="40% - Accent5 4 3 2 2 3 3 2" xfId="5676" xr:uid="{00000000-0005-0000-0000-000032140000}"/>
    <cellStyle name="40% - Accent5 4 3 2 2 3_Deferred Income Taxes" xfId="5677" xr:uid="{00000000-0005-0000-0000-000033140000}"/>
    <cellStyle name="40% - Accent5 4 3 2 2 4" xfId="5678" xr:uid="{00000000-0005-0000-0000-000034140000}"/>
    <cellStyle name="40% - Accent5 4 3 2 2 4 2" xfId="5679" xr:uid="{00000000-0005-0000-0000-000035140000}"/>
    <cellStyle name="40% - Accent5 4 3 2 2 4 2 2" xfId="5680" xr:uid="{00000000-0005-0000-0000-000036140000}"/>
    <cellStyle name="40% - Accent5 4 3 2 2 4_Deferred Income Taxes" xfId="5681" xr:uid="{00000000-0005-0000-0000-000037140000}"/>
    <cellStyle name="40% - Accent5 4 3 2 2 5" xfId="5682" xr:uid="{00000000-0005-0000-0000-000038140000}"/>
    <cellStyle name="40% - Accent5 4 3 2 2 5 2" xfId="5683" xr:uid="{00000000-0005-0000-0000-000039140000}"/>
    <cellStyle name="40% - Accent5 4 3 2 2_Deferred Income Taxes" xfId="5684" xr:uid="{00000000-0005-0000-0000-00003A140000}"/>
    <cellStyle name="40% - Accent5 4 3 2 3" xfId="5685" xr:uid="{00000000-0005-0000-0000-00003B140000}"/>
    <cellStyle name="40% - Accent5 4 3 2 3 2" xfId="5686" xr:uid="{00000000-0005-0000-0000-00003C140000}"/>
    <cellStyle name="40% - Accent5 4 3 2 3 2 2" xfId="5687" xr:uid="{00000000-0005-0000-0000-00003D140000}"/>
    <cellStyle name="40% - Accent5 4 3 2 3 2 2 2" xfId="5688" xr:uid="{00000000-0005-0000-0000-00003E140000}"/>
    <cellStyle name="40% - Accent5 4 3 2 3 2_Deferred Income Taxes" xfId="5689" xr:uid="{00000000-0005-0000-0000-00003F140000}"/>
    <cellStyle name="40% - Accent5 4 3 2 3 3" xfId="5690" xr:uid="{00000000-0005-0000-0000-000040140000}"/>
    <cellStyle name="40% - Accent5 4 3 2 3 3 2" xfId="5691" xr:uid="{00000000-0005-0000-0000-000041140000}"/>
    <cellStyle name="40% - Accent5 4 3 2 3_Deferred Income Taxes" xfId="5692" xr:uid="{00000000-0005-0000-0000-000042140000}"/>
    <cellStyle name="40% - Accent5 4 3 2 4" xfId="5693" xr:uid="{00000000-0005-0000-0000-000043140000}"/>
    <cellStyle name="40% - Accent5 4 3 2 4 2" xfId="5694" xr:uid="{00000000-0005-0000-0000-000044140000}"/>
    <cellStyle name="40% - Accent5 4 3 2 4 2 2" xfId="5695" xr:uid="{00000000-0005-0000-0000-000045140000}"/>
    <cellStyle name="40% - Accent5 4 3 2 4 2 2 2" xfId="5696" xr:uid="{00000000-0005-0000-0000-000046140000}"/>
    <cellStyle name="40% - Accent5 4 3 2 4 2_Deferred Income Taxes" xfId="5697" xr:uid="{00000000-0005-0000-0000-000047140000}"/>
    <cellStyle name="40% - Accent5 4 3 2 4 3" xfId="5698" xr:uid="{00000000-0005-0000-0000-000048140000}"/>
    <cellStyle name="40% - Accent5 4 3 2 4 3 2" xfId="5699" xr:uid="{00000000-0005-0000-0000-000049140000}"/>
    <cellStyle name="40% - Accent5 4 3 2 4_Deferred Income Taxes" xfId="5700" xr:uid="{00000000-0005-0000-0000-00004A140000}"/>
    <cellStyle name="40% - Accent5 4 3 2 5" xfId="5701" xr:uid="{00000000-0005-0000-0000-00004B140000}"/>
    <cellStyle name="40% - Accent5 4 3 2 5 2" xfId="5702" xr:uid="{00000000-0005-0000-0000-00004C140000}"/>
    <cellStyle name="40% - Accent5 4 3 2 5 2 2" xfId="5703" xr:uid="{00000000-0005-0000-0000-00004D140000}"/>
    <cellStyle name="40% - Accent5 4 3 2 5_Deferred Income Taxes" xfId="5704" xr:uid="{00000000-0005-0000-0000-00004E140000}"/>
    <cellStyle name="40% - Accent5 4 3 2 6" xfId="5705" xr:uid="{00000000-0005-0000-0000-00004F140000}"/>
    <cellStyle name="40% - Accent5 4 3 2 6 2" xfId="5706" xr:uid="{00000000-0005-0000-0000-000050140000}"/>
    <cellStyle name="40% - Accent5 4 3 2 6 2 2" xfId="5707" xr:uid="{00000000-0005-0000-0000-000051140000}"/>
    <cellStyle name="40% - Accent5 4 3 2 6_Deferred Income Taxes" xfId="5708" xr:uid="{00000000-0005-0000-0000-000052140000}"/>
    <cellStyle name="40% - Accent5 4 3 2 7" xfId="5709" xr:uid="{00000000-0005-0000-0000-000053140000}"/>
    <cellStyle name="40% - Accent5 4 3 2 7 2" xfId="5710" xr:uid="{00000000-0005-0000-0000-000054140000}"/>
    <cellStyle name="40% - Accent5 4 3 2_Deferred Income Taxes" xfId="5711" xr:uid="{00000000-0005-0000-0000-000055140000}"/>
    <cellStyle name="40% - Accent5 4 3 3" xfId="5712" xr:uid="{00000000-0005-0000-0000-000056140000}"/>
    <cellStyle name="40% - Accent5 4 3 3 2" xfId="5713" xr:uid="{00000000-0005-0000-0000-000057140000}"/>
    <cellStyle name="40% - Accent5 4 3 3 2 2" xfId="5714" xr:uid="{00000000-0005-0000-0000-000058140000}"/>
    <cellStyle name="40% - Accent5 4 3 3 2 2 2" xfId="5715" xr:uid="{00000000-0005-0000-0000-000059140000}"/>
    <cellStyle name="40% - Accent5 4 3 3 2 2 2 2" xfId="5716" xr:uid="{00000000-0005-0000-0000-00005A140000}"/>
    <cellStyle name="40% - Accent5 4 3 3 2 2_Deferred Income Taxes" xfId="5717" xr:uid="{00000000-0005-0000-0000-00005B140000}"/>
    <cellStyle name="40% - Accent5 4 3 3 2 3" xfId="5718" xr:uid="{00000000-0005-0000-0000-00005C140000}"/>
    <cellStyle name="40% - Accent5 4 3 3 2 3 2" xfId="5719" xr:uid="{00000000-0005-0000-0000-00005D140000}"/>
    <cellStyle name="40% - Accent5 4 3 3 2_Deferred Income Taxes" xfId="5720" xr:uid="{00000000-0005-0000-0000-00005E140000}"/>
    <cellStyle name="40% - Accent5 4 3 3 3" xfId="5721" xr:uid="{00000000-0005-0000-0000-00005F140000}"/>
    <cellStyle name="40% - Accent5 4 3 3 3 2" xfId="5722" xr:uid="{00000000-0005-0000-0000-000060140000}"/>
    <cellStyle name="40% - Accent5 4 3 3 3 2 2" xfId="5723" xr:uid="{00000000-0005-0000-0000-000061140000}"/>
    <cellStyle name="40% - Accent5 4 3 3 3 2 2 2" xfId="5724" xr:uid="{00000000-0005-0000-0000-000062140000}"/>
    <cellStyle name="40% - Accent5 4 3 3 3 2_Deferred Income Taxes" xfId="5725" xr:uid="{00000000-0005-0000-0000-000063140000}"/>
    <cellStyle name="40% - Accent5 4 3 3 3 3" xfId="5726" xr:uid="{00000000-0005-0000-0000-000064140000}"/>
    <cellStyle name="40% - Accent5 4 3 3 3 3 2" xfId="5727" xr:uid="{00000000-0005-0000-0000-000065140000}"/>
    <cellStyle name="40% - Accent5 4 3 3 3_Deferred Income Taxes" xfId="5728" xr:uid="{00000000-0005-0000-0000-000066140000}"/>
    <cellStyle name="40% - Accent5 4 3 3 4" xfId="5729" xr:uid="{00000000-0005-0000-0000-000067140000}"/>
    <cellStyle name="40% - Accent5 4 3 3 4 2" xfId="5730" xr:uid="{00000000-0005-0000-0000-000068140000}"/>
    <cellStyle name="40% - Accent5 4 3 3 4 2 2" xfId="5731" xr:uid="{00000000-0005-0000-0000-000069140000}"/>
    <cellStyle name="40% - Accent5 4 3 3 4_Deferred Income Taxes" xfId="5732" xr:uid="{00000000-0005-0000-0000-00006A140000}"/>
    <cellStyle name="40% - Accent5 4 3 3 5" xfId="5733" xr:uid="{00000000-0005-0000-0000-00006B140000}"/>
    <cellStyle name="40% - Accent5 4 3 3 5 2" xfId="5734" xr:uid="{00000000-0005-0000-0000-00006C140000}"/>
    <cellStyle name="40% - Accent5 4 3 3_Deferred Income Taxes" xfId="5735" xr:uid="{00000000-0005-0000-0000-00006D140000}"/>
    <cellStyle name="40% - Accent5 4 3 4" xfId="5736" xr:uid="{00000000-0005-0000-0000-00006E140000}"/>
    <cellStyle name="40% - Accent5 4 3 4 2" xfId="5737" xr:uid="{00000000-0005-0000-0000-00006F140000}"/>
    <cellStyle name="40% - Accent5 4 3 4 2 2" xfId="5738" xr:uid="{00000000-0005-0000-0000-000070140000}"/>
    <cellStyle name="40% - Accent5 4 3 4 2 2 2" xfId="5739" xr:uid="{00000000-0005-0000-0000-000071140000}"/>
    <cellStyle name="40% - Accent5 4 3 4 2_Deferred Income Taxes" xfId="5740" xr:uid="{00000000-0005-0000-0000-000072140000}"/>
    <cellStyle name="40% - Accent5 4 3 4 3" xfId="5741" xr:uid="{00000000-0005-0000-0000-000073140000}"/>
    <cellStyle name="40% - Accent5 4 3 4 3 2" xfId="5742" xr:uid="{00000000-0005-0000-0000-000074140000}"/>
    <cellStyle name="40% - Accent5 4 3 4_Deferred Income Taxes" xfId="5743" xr:uid="{00000000-0005-0000-0000-000075140000}"/>
    <cellStyle name="40% - Accent5 4 3 5" xfId="5744" xr:uid="{00000000-0005-0000-0000-000076140000}"/>
    <cellStyle name="40% - Accent5 4 3 5 2" xfId="5745" xr:uid="{00000000-0005-0000-0000-000077140000}"/>
    <cellStyle name="40% - Accent5 4 3 5 2 2" xfId="5746" xr:uid="{00000000-0005-0000-0000-000078140000}"/>
    <cellStyle name="40% - Accent5 4 3 5 2 2 2" xfId="5747" xr:uid="{00000000-0005-0000-0000-000079140000}"/>
    <cellStyle name="40% - Accent5 4 3 5 2_Deferred Income Taxes" xfId="5748" xr:uid="{00000000-0005-0000-0000-00007A140000}"/>
    <cellStyle name="40% - Accent5 4 3 5 3" xfId="5749" xr:uid="{00000000-0005-0000-0000-00007B140000}"/>
    <cellStyle name="40% - Accent5 4 3 5 3 2" xfId="5750" xr:uid="{00000000-0005-0000-0000-00007C140000}"/>
    <cellStyle name="40% - Accent5 4 3 5_Deferred Income Taxes" xfId="5751" xr:uid="{00000000-0005-0000-0000-00007D140000}"/>
    <cellStyle name="40% - Accent5 4 3 6" xfId="5752" xr:uid="{00000000-0005-0000-0000-00007E140000}"/>
    <cellStyle name="40% - Accent5 4 3 6 2" xfId="5753" xr:uid="{00000000-0005-0000-0000-00007F140000}"/>
    <cellStyle name="40% - Accent5 4 3 6 2 2" xfId="5754" xr:uid="{00000000-0005-0000-0000-000080140000}"/>
    <cellStyle name="40% - Accent5 4 3 6_Deferred Income Taxes" xfId="5755" xr:uid="{00000000-0005-0000-0000-000081140000}"/>
    <cellStyle name="40% - Accent5 4 3 7" xfId="5756" xr:uid="{00000000-0005-0000-0000-000082140000}"/>
    <cellStyle name="40% - Accent5 4 3 7 2" xfId="5757" xr:uid="{00000000-0005-0000-0000-000083140000}"/>
    <cellStyle name="40% - Accent5 4 3 7 2 2" xfId="5758" xr:uid="{00000000-0005-0000-0000-000084140000}"/>
    <cellStyle name="40% - Accent5 4 3 7_Deferred Income Taxes" xfId="5759" xr:uid="{00000000-0005-0000-0000-000085140000}"/>
    <cellStyle name="40% - Accent5 4 3 8" xfId="5760" xr:uid="{00000000-0005-0000-0000-000086140000}"/>
    <cellStyle name="40% - Accent5 4 3 8 2" xfId="5761" xr:uid="{00000000-0005-0000-0000-000087140000}"/>
    <cellStyle name="40% - Accent5 4 3_Deferred Income Taxes" xfId="5762" xr:uid="{00000000-0005-0000-0000-000088140000}"/>
    <cellStyle name="40% - Accent5 4 4" xfId="5763" xr:uid="{00000000-0005-0000-0000-000089140000}"/>
    <cellStyle name="40% - Accent5 4 4 2" xfId="5764" xr:uid="{00000000-0005-0000-0000-00008A140000}"/>
    <cellStyle name="40% - Accent5 4 4 2 2" xfId="5765" xr:uid="{00000000-0005-0000-0000-00008B140000}"/>
    <cellStyle name="40% - Accent5 4 4 2 2 2" xfId="5766" xr:uid="{00000000-0005-0000-0000-00008C140000}"/>
    <cellStyle name="40% - Accent5 4 4 2 2 2 2" xfId="5767" xr:uid="{00000000-0005-0000-0000-00008D140000}"/>
    <cellStyle name="40% - Accent5 4 4 2 2 2 2 2" xfId="5768" xr:uid="{00000000-0005-0000-0000-00008E140000}"/>
    <cellStyle name="40% - Accent5 4 4 2 2 2_Deferred Income Taxes" xfId="5769" xr:uid="{00000000-0005-0000-0000-00008F140000}"/>
    <cellStyle name="40% - Accent5 4 4 2 2 3" xfId="5770" xr:uid="{00000000-0005-0000-0000-000090140000}"/>
    <cellStyle name="40% - Accent5 4 4 2 2 3 2" xfId="5771" xr:uid="{00000000-0005-0000-0000-000091140000}"/>
    <cellStyle name="40% - Accent5 4 4 2 2_Deferred Income Taxes" xfId="5772" xr:uid="{00000000-0005-0000-0000-000092140000}"/>
    <cellStyle name="40% - Accent5 4 4 2 3" xfId="5773" xr:uid="{00000000-0005-0000-0000-000093140000}"/>
    <cellStyle name="40% - Accent5 4 4 2 3 2" xfId="5774" xr:uid="{00000000-0005-0000-0000-000094140000}"/>
    <cellStyle name="40% - Accent5 4 4 2 3 2 2" xfId="5775" xr:uid="{00000000-0005-0000-0000-000095140000}"/>
    <cellStyle name="40% - Accent5 4 4 2 3 2 2 2" xfId="5776" xr:uid="{00000000-0005-0000-0000-000096140000}"/>
    <cellStyle name="40% - Accent5 4 4 2 3 2_Deferred Income Taxes" xfId="5777" xr:uid="{00000000-0005-0000-0000-000097140000}"/>
    <cellStyle name="40% - Accent5 4 4 2 3 3" xfId="5778" xr:uid="{00000000-0005-0000-0000-000098140000}"/>
    <cellStyle name="40% - Accent5 4 4 2 3 3 2" xfId="5779" xr:uid="{00000000-0005-0000-0000-000099140000}"/>
    <cellStyle name="40% - Accent5 4 4 2 3_Deferred Income Taxes" xfId="5780" xr:uid="{00000000-0005-0000-0000-00009A140000}"/>
    <cellStyle name="40% - Accent5 4 4 2 4" xfId="5781" xr:uid="{00000000-0005-0000-0000-00009B140000}"/>
    <cellStyle name="40% - Accent5 4 4 2 4 2" xfId="5782" xr:uid="{00000000-0005-0000-0000-00009C140000}"/>
    <cellStyle name="40% - Accent5 4 4 2 4 2 2" xfId="5783" xr:uid="{00000000-0005-0000-0000-00009D140000}"/>
    <cellStyle name="40% - Accent5 4 4 2 4_Deferred Income Taxes" xfId="5784" xr:uid="{00000000-0005-0000-0000-00009E140000}"/>
    <cellStyle name="40% - Accent5 4 4 2 5" xfId="5785" xr:uid="{00000000-0005-0000-0000-00009F140000}"/>
    <cellStyle name="40% - Accent5 4 4 2 5 2" xfId="5786" xr:uid="{00000000-0005-0000-0000-0000A0140000}"/>
    <cellStyle name="40% - Accent5 4 4 2 5 2 2" xfId="5787" xr:uid="{00000000-0005-0000-0000-0000A1140000}"/>
    <cellStyle name="40% - Accent5 4 4 2 5_Deferred Income Taxes" xfId="5788" xr:uid="{00000000-0005-0000-0000-0000A2140000}"/>
    <cellStyle name="40% - Accent5 4 4 2 6" xfId="5789" xr:uid="{00000000-0005-0000-0000-0000A3140000}"/>
    <cellStyle name="40% - Accent5 4 4 2 6 2" xfId="5790" xr:uid="{00000000-0005-0000-0000-0000A4140000}"/>
    <cellStyle name="40% - Accent5 4 4 2_Deferred Income Taxes" xfId="5791" xr:uid="{00000000-0005-0000-0000-0000A5140000}"/>
    <cellStyle name="40% - Accent5 4 4 3" xfId="5792" xr:uid="{00000000-0005-0000-0000-0000A6140000}"/>
    <cellStyle name="40% - Accent5 4 4 3 2" xfId="5793" xr:uid="{00000000-0005-0000-0000-0000A7140000}"/>
    <cellStyle name="40% - Accent5 4 4 3 2 2" xfId="5794" xr:uid="{00000000-0005-0000-0000-0000A8140000}"/>
    <cellStyle name="40% - Accent5 4 4 3 2 2 2" xfId="5795" xr:uid="{00000000-0005-0000-0000-0000A9140000}"/>
    <cellStyle name="40% - Accent5 4 4 3 2_Deferred Income Taxes" xfId="5796" xr:uid="{00000000-0005-0000-0000-0000AA140000}"/>
    <cellStyle name="40% - Accent5 4 4 3 3" xfId="5797" xr:uid="{00000000-0005-0000-0000-0000AB140000}"/>
    <cellStyle name="40% - Accent5 4 4 3 3 2" xfId="5798" xr:uid="{00000000-0005-0000-0000-0000AC140000}"/>
    <cellStyle name="40% - Accent5 4 4 3_Deferred Income Taxes" xfId="5799" xr:uid="{00000000-0005-0000-0000-0000AD140000}"/>
    <cellStyle name="40% - Accent5 4 4 4" xfId="5800" xr:uid="{00000000-0005-0000-0000-0000AE140000}"/>
    <cellStyle name="40% - Accent5 4 4 4 2" xfId="5801" xr:uid="{00000000-0005-0000-0000-0000AF140000}"/>
    <cellStyle name="40% - Accent5 4 4 4 2 2" xfId="5802" xr:uid="{00000000-0005-0000-0000-0000B0140000}"/>
    <cellStyle name="40% - Accent5 4 4 4 2 2 2" xfId="5803" xr:uid="{00000000-0005-0000-0000-0000B1140000}"/>
    <cellStyle name="40% - Accent5 4 4 4 2_Deferred Income Taxes" xfId="5804" xr:uid="{00000000-0005-0000-0000-0000B2140000}"/>
    <cellStyle name="40% - Accent5 4 4 4 3" xfId="5805" xr:uid="{00000000-0005-0000-0000-0000B3140000}"/>
    <cellStyle name="40% - Accent5 4 4 4 3 2" xfId="5806" xr:uid="{00000000-0005-0000-0000-0000B4140000}"/>
    <cellStyle name="40% - Accent5 4 4 4_Deferred Income Taxes" xfId="5807" xr:uid="{00000000-0005-0000-0000-0000B5140000}"/>
    <cellStyle name="40% - Accent5 4 4 5" xfId="5808" xr:uid="{00000000-0005-0000-0000-0000B6140000}"/>
    <cellStyle name="40% - Accent5 4 4 5 2" xfId="5809" xr:uid="{00000000-0005-0000-0000-0000B7140000}"/>
    <cellStyle name="40% - Accent5 4 4 5 2 2" xfId="5810" xr:uid="{00000000-0005-0000-0000-0000B8140000}"/>
    <cellStyle name="40% - Accent5 4 4 5_Deferred Income Taxes" xfId="5811" xr:uid="{00000000-0005-0000-0000-0000B9140000}"/>
    <cellStyle name="40% - Accent5 4 4 6" xfId="5812" xr:uid="{00000000-0005-0000-0000-0000BA140000}"/>
    <cellStyle name="40% - Accent5 4 4 6 2" xfId="5813" xr:uid="{00000000-0005-0000-0000-0000BB140000}"/>
    <cellStyle name="40% - Accent5 4 4 6 2 2" xfId="5814" xr:uid="{00000000-0005-0000-0000-0000BC140000}"/>
    <cellStyle name="40% - Accent5 4 4 6_Deferred Income Taxes" xfId="5815" xr:uid="{00000000-0005-0000-0000-0000BD140000}"/>
    <cellStyle name="40% - Accent5 4 4 7" xfId="5816" xr:uid="{00000000-0005-0000-0000-0000BE140000}"/>
    <cellStyle name="40% - Accent5 4 4 7 2" xfId="5817" xr:uid="{00000000-0005-0000-0000-0000BF140000}"/>
    <cellStyle name="40% - Accent5 4 4_Deferred Income Taxes" xfId="5818" xr:uid="{00000000-0005-0000-0000-0000C0140000}"/>
    <cellStyle name="40% - Accent5 4 5" xfId="5819" xr:uid="{00000000-0005-0000-0000-0000C1140000}"/>
    <cellStyle name="40% - Accent5 4 5 2" xfId="5820" xr:uid="{00000000-0005-0000-0000-0000C2140000}"/>
    <cellStyle name="40% - Accent5 4 5 2 2" xfId="5821" xr:uid="{00000000-0005-0000-0000-0000C3140000}"/>
    <cellStyle name="40% - Accent5 4 5 2 2 2" xfId="5822" xr:uid="{00000000-0005-0000-0000-0000C4140000}"/>
    <cellStyle name="40% - Accent5 4 5 2 2 2 2" xfId="5823" xr:uid="{00000000-0005-0000-0000-0000C5140000}"/>
    <cellStyle name="40% - Accent5 4 5 2 2_Deferred Income Taxes" xfId="5824" xr:uid="{00000000-0005-0000-0000-0000C6140000}"/>
    <cellStyle name="40% - Accent5 4 5 2 3" xfId="5825" xr:uid="{00000000-0005-0000-0000-0000C7140000}"/>
    <cellStyle name="40% - Accent5 4 5 2 3 2" xfId="5826" xr:uid="{00000000-0005-0000-0000-0000C8140000}"/>
    <cellStyle name="40% - Accent5 4 5 2 3 2 2" xfId="5827" xr:uid="{00000000-0005-0000-0000-0000C9140000}"/>
    <cellStyle name="40% - Accent5 4 5 2 3_Deferred Income Taxes" xfId="5828" xr:uid="{00000000-0005-0000-0000-0000CA140000}"/>
    <cellStyle name="40% - Accent5 4 5 2 4" xfId="5829" xr:uid="{00000000-0005-0000-0000-0000CB140000}"/>
    <cellStyle name="40% - Accent5 4 5 2 4 2" xfId="5830" xr:uid="{00000000-0005-0000-0000-0000CC140000}"/>
    <cellStyle name="40% - Accent5 4 5 2_Deferred Income Taxes" xfId="5831" xr:uid="{00000000-0005-0000-0000-0000CD140000}"/>
    <cellStyle name="40% - Accent5 4 5 3" xfId="5832" xr:uid="{00000000-0005-0000-0000-0000CE140000}"/>
    <cellStyle name="40% - Accent5 4 5 3 2" xfId="5833" xr:uid="{00000000-0005-0000-0000-0000CF140000}"/>
    <cellStyle name="40% - Accent5 4 5 3 2 2" xfId="5834" xr:uid="{00000000-0005-0000-0000-0000D0140000}"/>
    <cellStyle name="40% - Accent5 4 5 3 2 2 2" xfId="5835" xr:uid="{00000000-0005-0000-0000-0000D1140000}"/>
    <cellStyle name="40% - Accent5 4 5 3 2_Deferred Income Taxes" xfId="5836" xr:uid="{00000000-0005-0000-0000-0000D2140000}"/>
    <cellStyle name="40% - Accent5 4 5 3 3" xfId="5837" xr:uid="{00000000-0005-0000-0000-0000D3140000}"/>
    <cellStyle name="40% - Accent5 4 5 3 3 2" xfId="5838" xr:uid="{00000000-0005-0000-0000-0000D4140000}"/>
    <cellStyle name="40% - Accent5 4 5 3_Deferred Income Taxes" xfId="5839" xr:uid="{00000000-0005-0000-0000-0000D5140000}"/>
    <cellStyle name="40% - Accent5 4 5 4" xfId="5840" xr:uid="{00000000-0005-0000-0000-0000D6140000}"/>
    <cellStyle name="40% - Accent5 4 5 4 2" xfId="5841" xr:uid="{00000000-0005-0000-0000-0000D7140000}"/>
    <cellStyle name="40% - Accent5 4 5 4 2 2" xfId="5842" xr:uid="{00000000-0005-0000-0000-0000D8140000}"/>
    <cellStyle name="40% - Accent5 4 5 4_Deferred Income Taxes" xfId="5843" xr:uid="{00000000-0005-0000-0000-0000D9140000}"/>
    <cellStyle name="40% - Accent5 4 5 5" xfId="5844" xr:uid="{00000000-0005-0000-0000-0000DA140000}"/>
    <cellStyle name="40% - Accent5 4 5 5 2" xfId="5845" xr:uid="{00000000-0005-0000-0000-0000DB140000}"/>
    <cellStyle name="40% - Accent5 4 5 5 2 2" xfId="5846" xr:uid="{00000000-0005-0000-0000-0000DC140000}"/>
    <cellStyle name="40% - Accent5 4 5 5_Deferred Income Taxes" xfId="5847" xr:uid="{00000000-0005-0000-0000-0000DD140000}"/>
    <cellStyle name="40% - Accent5 4 5 6" xfId="5848" xr:uid="{00000000-0005-0000-0000-0000DE140000}"/>
    <cellStyle name="40% - Accent5 4 5 6 2" xfId="5849" xr:uid="{00000000-0005-0000-0000-0000DF140000}"/>
    <cellStyle name="40% - Accent5 4 5_Deferred Income Taxes" xfId="5850" xr:uid="{00000000-0005-0000-0000-0000E0140000}"/>
    <cellStyle name="40% - Accent5 4 6" xfId="5851" xr:uid="{00000000-0005-0000-0000-0000E1140000}"/>
    <cellStyle name="40% - Accent5 4 6 2" xfId="5852" xr:uid="{00000000-0005-0000-0000-0000E2140000}"/>
    <cellStyle name="40% - Accent5 4 6 2 2" xfId="5853" xr:uid="{00000000-0005-0000-0000-0000E3140000}"/>
    <cellStyle name="40% - Accent5 4 6 2 2 2" xfId="5854" xr:uid="{00000000-0005-0000-0000-0000E4140000}"/>
    <cellStyle name="40% - Accent5 4 6 2_Deferred Income Taxes" xfId="5855" xr:uid="{00000000-0005-0000-0000-0000E5140000}"/>
    <cellStyle name="40% - Accent5 4 6 3" xfId="5856" xr:uid="{00000000-0005-0000-0000-0000E6140000}"/>
    <cellStyle name="40% - Accent5 4 6 3 2" xfId="5857" xr:uid="{00000000-0005-0000-0000-0000E7140000}"/>
    <cellStyle name="40% - Accent5 4 6 3 2 2" xfId="5858" xr:uid="{00000000-0005-0000-0000-0000E8140000}"/>
    <cellStyle name="40% - Accent5 4 6 3_Deferred Income Taxes" xfId="5859" xr:uid="{00000000-0005-0000-0000-0000E9140000}"/>
    <cellStyle name="40% - Accent5 4 6 4" xfId="5860" xr:uid="{00000000-0005-0000-0000-0000EA140000}"/>
    <cellStyle name="40% - Accent5 4 6 4 2" xfId="5861" xr:uid="{00000000-0005-0000-0000-0000EB140000}"/>
    <cellStyle name="40% - Accent5 4 6_Deferred Income Taxes" xfId="5862" xr:uid="{00000000-0005-0000-0000-0000EC140000}"/>
    <cellStyle name="40% - Accent5 4 7" xfId="5863" xr:uid="{00000000-0005-0000-0000-0000ED140000}"/>
    <cellStyle name="40% - Accent5 4 7 2" xfId="5864" xr:uid="{00000000-0005-0000-0000-0000EE140000}"/>
    <cellStyle name="40% - Accent5 4 7 2 2" xfId="5865" xr:uid="{00000000-0005-0000-0000-0000EF140000}"/>
    <cellStyle name="40% - Accent5 4 7 2 2 2" xfId="5866" xr:uid="{00000000-0005-0000-0000-0000F0140000}"/>
    <cellStyle name="40% - Accent5 4 7 2_Deferred Income Taxes" xfId="5867" xr:uid="{00000000-0005-0000-0000-0000F1140000}"/>
    <cellStyle name="40% - Accent5 4 7 3" xfId="5868" xr:uid="{00000000-0005-0000-0000-0000F2140000}"/>
    <cellStyle name="40% - Accent5 4 7 3 2" xfId="5869" xr:uid="{00000000-0005-0000-0000-0000F3140000}"/>
    <cellStyle name="40% - Accent5 4 7_Deferred Income Taxes" xfId="5870" xr:uid="{00000000-0005-0000-0000-0000F4140000}"/>
    <cellStyle name="40% - Accent5 4 8" xfId="5871" xr:uid="{00000000-0005-0000-0000-0000F5140000}"/>
    <cellStyle name="40% - Accent5 4 8 2" xfId="5872" xr:uid="{00000000-0005-0000-0000-0000F6140000}"/>
    <cellStyle name="40% - Accent5 4 8 2 2" xfId="5873" xr:uid="{00000000-0005-0000-0000-0000F7140000}"/>
    <cellStyle name="40% - Accent5 4 8_Deferred Income Taxes" xfId="5874" xr:uid="{00000000-0005-0000-0000-0000F8140000}"/>
    <cellStyle name="40% - Accent5 4 9" xfId="5875" xr:uid="{00000000-0005-0000-0000-0000F9140000}"/>
    <cellStyle name="40% - Accent5 4 9 2" xfId="5876" xr:uid="{00000000-0005-0000-0000-0000FA140000}"/>
    <cellStyle name="40% - Accent5 4 9 2 2" xfId="5877" xr:uid="{00000000-0005-0000-0000-0000FB140000}"/>
    <cellStyle name="40% - Accent5 4 9_Deferred Income Taxes" xfId="5878" xr:uid="{00000000-0005-0000-0000-0000FC140000}"/>
    <cellStyle name="40% - Accent5 4_Deferred Income Taxes" xfId="5879" xr:uid="{00000000-0005-0000-0000-0000FD140000}"/>
    <cellStyle name="40% - Accent5 5" xfId="259" xr:uid="{00000000-0005-0000-0000-0000FE140000}"/>
    <cellStyle name="40% - Accent5 5 2" xfId="5880" xr:uid="{00000000-0005-0000-0000-0000FF140000}"/>
    <cellStyle name="40% - Accent5 5 2 2" xfId="5881" xr:uid="{00000000-0005-0000-0000-000000150000}"/>
    <cellStyle name="40% - Accent5 5 2 2 2" xfId="5882" xr:uid="{00000000-0005-0000-0000-000001150000}"/>
    <cellStyle name="40% - Accent5 5 2 2 2 2" xfId="5883" xr:uid="{00000000-0005-0000-0000-000002150000}"/>
    <cellStyle name="40% - Accent5 5 2 2_Deferred Income Taxes" xfId="5884" xr:uid="{00000000-0005-0000-0000-000003150000}"/>
    <cellStyle name="40% - Accent5 5 2 3" xfId="5885" xr:uid="{00000000-0005-0000-0000-000004150000}"/>
    <cellStyle name="40% - Accent5 5 2 3 2" xfId="5886" xr:uid="{00000000-0005-0000-0000-000005150000}"/>
    <cellStyle name="40% - Accent5 5 2_Deferred Income Taxes" xfId="5887" xr:uid="{00000000-0005-0000-0000-000006150000}"/>
    <cellStyle name="40% - Accent5 5 3" xfId="5888" xr:uid="{00000000-0005-0000-0000-000007150000}"/>
    <cellStyle name="40% - Accent5 5 3 2" xfId="5889" xr:uid="{00000000-0005-0000-0000-000008150000}"/>
    <cellStyle name="40% - Accent5 5 3 2 2" xfId="5890" xr:uid="{00000000-0005-0000-0000-000009150000}"/>
    <cellStyle name="40% - Accent5 5 3 2 2 2" xfId="5891" xr:uid="{00000000-0005-0000-0000-00000A150000}"/>
    <cellStyle name="40% - Accent5 5 3 2_Deferred Income Taxes" xfId="5892" xr:uid="{00000000-0005-0000-0000-00000B150000}"/>
    <cellStyle name="40% - Accent5 5 3 3" xfId="5893" xr:uid="{00000000-0005-0000-0000-00000C150000}"/>
    <cellStyle name="40% - Accent5 5 3 3 2" xfId="5894" xr:uid="{00000000-0005-0000-0000-00000D150000}"/>
    <cellStyle name="40% - Accent5 5 3_Deferred Income Taxes" xfId="5895" xr:uid="{00000000-0005-0000-0000-00000E150000}"/>
    <cellStyle name="40% - Accent5 5 4" xfId="5896" xr:uid="{00000000-0005-0000-0000-00000F150000}"/>
    <cellStyle name="40% - Accent5 5 4 2" xfId="5897" xr:uid="{00000000-0005-0000-0000-000010150000}"/>
    <cellStyle name="40% - Accent5 5 4 2 2" xfId="5898" xr:uid="{00000000-0005-0000-0000-000011150000}"/>
    <cellStyle name="40% - Accent5 5 4_Deferred Income Taxes" xfId="5899" xr:uid="{00000000-0005-0000-0000-000012150000}"/>
    <cellStyle name="40% - Accent5 5 5" xfId="5900" xr:uid="{00000000-0005-0000-0000-000013150000}"/>
    <cellStyle name="40% - Accent5 5 5 2" xfId="5901" xr:uid="{00000000-0005-0000-0000-000014150000}"/>
    <cellStyle name="40% - Accent5 5_Deferred Income Taxes" xfId="5902" xr:uid="{00000000-0005-0000-0000-000015150000}"/>
    <cellStyle name="40% - Accent5 6" xfId="260" xr:uid="{00000000-0005-0000-0000-000016150000}"/>
    <cellStyle name="40% - Accent5 6 2" xfId="5903" xr:uid="{00000000-0005-0000-0000-000017150000}"/>
    <cellStyle name="40% - Accent5 6 2 2" xfId="5904" xr:uid="{00000000-0005-0000-0000-000018150000}"/>
    <cellStyle name="40% - Accent5 6 2 2 2" xfId="5905" xr:uid="{00000000-0005-0000-0000-000019150000}"/>
    <cellStyle name="40% - Accent5 6 2_Deferred Income Taxes" xfId="5906" xr:uid="{00000000-0005-0000-0000-00001A150000}"/>
    <cellStyle name="40% - Accent5 6 3" xfId="5907" xr:uid="{00000000-0005-0000-0000-00001B150000}"/>
    <cellStyle name="40% - Accent5 6 3 2" xfId="5908" xr:uid="{00000000-0005-0000-0000-00001C150000}"/>
    <cellStyle name="40% - Accent5 6_Deferred Income Taxes" xfId="5909" xr:uid="{00000000-0005-0000-0000-00001D150000}"/>
    <cellStyle name="40% - Accent5 7" xfId="5910" xr:uid="{00000000-0005-0000-0000-00001E150000}"/>
    <cellStyle name="40% - Accent5 7 2" xfId="5911" xr:uid="{00000000-0005-0000-0000-00001F150000}"/>
    <cellStyle name="40% - Accent5 7 2 2" xfId="5912" xr:uid="{00000000-0005-0000-0000-000020150000}"/>
    <cellStyle name="40% - Accent5 7 2 2 2" xfId="5913" xr:uid="{00000000-0005-0000-0000-000021150000}"/>
    <cellStyle name="40% - Accent5 7 2_Deferred Income Taxes" xfId="5914" xr:uid="{00000000-0005-0000-0000-000022150000}"/>
    <cellStyle name="40% - Accent5 7 3" xfId="5915" xr:uid="{00000000-0005-0000-0000-000023150000}"/>
    <cellStyle name="40% - Accent5 7 3 2" xfId="5916" xr:uid="{00000000-0005-0000-0000-000024150000}"/>
    <cellStyle name="40% - Accent5 7_Deferred Income Taxes" xfId="5917" xr:uid="{00000000-0005-0000-0000-000025150000}"/>
    <cellStyle name="40% - Accent5 8" xfId="5918" xr:uid="{00000000-0005-0000-0000-000026150000}"/>
    <cellStyle name="40% - Accent5 8 2" xfId="5919" xr:uid="{00000000-0005-0000-0000-000027150000}"/>
    <cellStyle name="40% - Accent5 8 2 2" xfId="5920" xr:uid="{00000000-0005-0000-0000-000028150000}"/>
    <cellStyle name="40% - Accent5 8_Deferred Income Taxes" xfId="5921" xr:uid="{00000000-0005-0000-0000-000029150000}"/>
    <cellStyle name="40% - Accent5 9" xfId="5922" xr:uid="{00000000-0005-0000-0000-00002A150000}"/>
    <cellStyle name="40% - Accent5 9 2" xfId="5923" xr:uid="{00000000-0005-0000-0000-00002B150000}"/>
    <cellStyle name="40% - Accent5 9 2 2" xfId="5924" xr:uid="{00000000-0005-0000-0000-00002C150000}"/>
    <cellStyle name="40% - Accent5 9_Deferred Income Taxes" xfId="5925" xr:uid="{00000000-0005-0000-0000-00002D150000}"/>
    <cellStyle name="40% - Accent6 2" xfId="18" xr:uid="{00000000-0005-0000-0000-00002E150000}"/>
    <cellStyle name="40% - Accent6 2 18" xfId="5926" xr:uid="{00000000-0005-0000-0000-00002F150000}"/>
    <cellStyle name="40% - Accent6 2 2" xfId="5927" xr:uid="{00000000-0005-0000-0000-000030150000}"/>
    <cellStyle name="40% - Accent6 2 2 2" xfId="5928" xr:uid="{00000000-0005-0000-0000-000031150000}"/>
    <cellStyle name="40% - Accent6 2 2 2 2" xfId="5929" xr:uid="{00000000-0005-0000-0000-000032150000}"/>
    <cellStyle name="40% - Accent6 2 2_Deferred Income Taxes" xfId="5930" xr:uid="{00000000-0005-0000-0000-000033150000}"/>
    <cellStyle name="40% - Accent6 2 3" xfId="5931" xr:uid="{00000000-0005-0000-0000-000034150000}"/>
    <cellStyle name="40% - Accent6 2 3 2" xfId="5932" xr:uid="{00000000-0005-0000-0000-000035150000}"/>
    <cellStyle name="40% - Accent6 2 3 2 2" xfId="5933" xr:uid="{00000000-0005-0000-0000-000036150000}"/>
    <cellStyle name="40% - Accent6 2 3_Deferred Income Taxes" xfId="5934" xr:uid="{00000000-0005-0000-0000-000037150000}"/>
    <cellStyle name="40% - Accent6 2_Deferred Income Taxes" xfId="5935" xr:uid="{00000000-0005-0000-0000-000038150000}"/>
    <cellStyle name="40% - Accent6 3" xfId="261" xr:uid="{00000000-0005-0000-0000-000039150000}"/>
    <cellStyle name="40% - Accent6 3 2" xfId="5936" xr:uid="{00000000-0005-0000-0000-00003A150000}"/>
    <cellStyle name="40% - Accent6 3 2 2" xfId="5937" xr:uid="{00000000-0005-0000-0000-00003B150000}"/>
    <cellStyle name="40% - Accent6 3 2 2 2" xfId="5938" xr:uid="{00000000-0005-0000-0000-00003C150000}"/>
    <cellStyle name="40% - Accent6 3 2 2 2 2" xfId="5939" xr:uid="{00000000-0005-0000-0000-00003D150000}"/>
    <cellStyle name="40% - Accent6 3 2 2 2 2 2" xfId="5940" xr:uid="{00000000-0005-0000-0000-00003E150000}"/>
    <cellStyle name="40% - Accent6 3 2 2 2 2 2 2" xfId="5941" xr:uid="{00000000-0005-0000-0000-00003F150000}"/>
    <cellStyle name="40% - Accent6 3 2 2 2 2 2 2 2" xfId="5942" xr:uid="{00000000-0005-0000-0000-000040150000}"/>
    <cellStyle name="40% - Accent6 3 2 2 2 2 2_Deferred Income Taxes" xfId="5943" xr:uid="{00000000-0005-0000-0000-000041150000}"/>
    <cellStyle name="40% - Accent6 3 2 2 2 2 3" xfId="5944" xr:uid="{00000000-0005-0000-0000-000042150000}"/>
    <cellStyle name="40% - Accent6 3 2 2 2 2 3 2" xfId="5945" xr:uid="{00000000-0005-0000-0000-000043150000}"/>
    <cellStyle name="40% - Accent6 3 2 2 2 2_Deferred Income Taxes" xfId="5946" xr:uid="{00000000-0005-0000-0000-000044150000}"/>
    <cellStyle name="40% - Accent6 3 2 2 2 3" xfId="5947" xr:uid="{00000000-0005-0000-0000-000045150000}"/>
    <cellStyle name="40% - Accent6 3 2 2 2 3 2" xfId="5948" xr:uid="{00000000-0005-0000-0000-000046150000}"/>
    <cellStyle name="40% - Accent6 3 2 2 2 3 2 2" xfId="5949" xr:uid="{00000000-0005-0000-0000-000047150000}"/>
    <cellStyle name="40% - Accent6 3 2 2 2 3 2 2 2" xfId="5950" xr:uid="{00000000-0005-0000-0000-000048150000}"/>
    <cellStyle name="40% - Accent6 3 2 2 2 3 2_Deferred Income Taxes" xfId="5951" xr:uid="{00000000-0005-0000-0000-000049150000}"/>
    <cellStyle name="40% - Accent6 3 2 2 2 3 3" xfId="5952" xr:uid="{00000000-0005-0000-0000-00004A150000}"/>
    <cellStyle name="40% - Accent6 3 2 2 2 3 3 2" xfId="5953" xr:uid="{00000000-0005-0000-0000-00004B150000}"/>
    <cellStyle name="40% - Accent6 3 2 2 2 3_Deferred Income Taxes" xfId="5954" xr:uid="{00000000-0005-0000-0000-00004C150000}"/>
    <cellStyle name="40% - Accent6 3 2 2 2 4" xfId="5955" xr:uid="{00000000-0005-0000-0000-00004D150000}"/>
    <cellStyle name="40% - Accent6 3 2 2 2 4 2" xfId="5956" xr:uid="{00000000-0005-0000-0000-00004E150000}"/>
    <cellStyle name="40% - Accent6 3 2 2 2 4 2 2" xfId="5957" xr:uid="{00000000-0005-0000-0000-00004F150000}"/>
    <cellStyle name="40% - Accent6 3 2 2 2 4_Deferred Income Taxes" xfId="5958" xr:uid="{00000000-0005-0000-0000-000050150000}"/>
    <cellStyle name="40% - Accent6 3 2 2 2 5" xfId="5959" xr:uid="{00000000-0005-0000-0000-000051150000}"/>
    <cellStyle name="40% - Accent6 3 2 2 2 5 2" xfId="5960" xr:uid="{00000000-0005-0000-0000-000052150000}"/>
    <cellStyle name="40% - Accent6 3 2 2 2_Deferred Income Taxes" xfId="5961" xr:uid="{00000000-0005-0000-0000-000053150000}"/>
    <cellStyle name="40% - Accent6 3 2 2 3" xfId="5962" xr:uid="{00000000-0005-0000-0000-000054150000}"/>
    <cellStyle name="40% - Accent6 3 2 2 3 2" xfId="5963" xr:uid="{00000000-0005-0000-0000-000055150000}"/>
    <cellStyle name="40% - Accent6 3 2 2 3 2 2" xfId="5964" xr:uid="{00000000-0005-0000-0000-000056150000}"/>
    <cellStyle name="40% - Accent6 3 2 2 3 2 2 2" xfId="5965" xr:uid="{00000000-0005-0000-0000-000057150000}"/>
    <cellStyle name="40% - Accent6 3 2 2 3 2_Deferred Income Taxes" xfId="5966" xr:uid="{00000000-0005-0000-0000-000058150000}"/>
    <cellStyle name="40% - Accent6 3 2 2 3 3" xfId="5967" xr:uid="{00000000-0005-0000-0000-000059150000}"/>
    <cellStyle name="40% - Accent6 3 2 2 3 3 2" xfId="5968" xr:uid="{00000000-0005-0000-0000-00005A150000}"/>
    <cellStyle name="40% - Accent6 3 2 2 3_Deferred Income Taxes" xfId="5969" xr:uid="{00000000-0005-0000-0000-00005B150000}"/>
    <cellStyle name="40% - Accent6 3 2 2 4" xfId="5970" xr:uid="{00000000-0005-0000-0000-00005C150000}"/>
    <cellStyle name="40% - Accent6 3 2 2 4 2" xfId="5971" xr:uid="{00000000-0005-0000-0000-00005D150000}"/>
    <cellStyle name="40% - Accent6 3 2 2 4 2 2" xfId="5972" xr:uid="{00000000-0005-0000-0000-00005E150000}"/>
    <cellStyle name="40% - Accent6 3 2 2 4 2 2 2" xfId="5973" xr:uid="{00000000-0005-0000-0000-00005F150000}"/>
    <cellStyle name="40% - Accent6 3 2 2 4 2_Deferred Income Taxes" xfId="5974" xr:uid="{00000000-0005-0000-0000-000060150000}"/>
    <cellStyle name="40% - Accent6 3 2 2 4 3" xfId="5975" xr:uid="{00000000-0005-0000-0000-000061150000}"/>
    <cellStyle name="40% - Accent6 3 2 2 4 3 2" xfId="5976" xr:uid="{00000000-0005-0000-0000-000062150000}"/>
    <cellStyle name="40% - Accent6 3 2 2 4_Deferred Income Taxes" xfId="5977" xr:uid="{00000000-0005-0000-0000-000063150000}"/>
    <cellStyle name="40% - Accent6 3 2 2 5" xfId="5978" xr:uid="{00000000-0005-0000-0000-000064150000}"/>
    <cellStyle name="40% - Accent6 3 2 2 5 2" xfId="5979" xr:uid="{00000000-0005-0000-0000-000065150000}"/>
    <cellStyle name="40% - Accent6 3 2 2 5 2 2" xfId="5980" xr:uid="{00000000-0005-0000-0000-000066150000}"/>
    <cellStyle name="40% - Accent6 3 2 2 5_Deferred Income Taxes" xfId="5981" xr:uid="{00000000-0005-0000-0000-000067150000}"/>
    <cellStyle name="40% - Accent6 3 2 2 6" xfId="5982" xr:uid="{00000000-0005-0000-0000-000068150000}"/>
    <cellStyle name="40% - Accent6 3 2 2 6 2" xfId="5983" xr:uid="{00000000-0005-0000-0000-000069150000}"/>
    <cellStyle name="40% - Accent6 3 2 2_Deferred Income Taxes" xfId="5984" xr:uid="{00000000-0005-0000-0000-00006A150000}"/>
    <cellStyle name="40% - Accent6 3 2 3" xfId="5985" xr:uid="{00000000-0005-0000-0000-00006B150000}"/>
    <cellStyle name="40% - Accent6 3 2 3 2" xfId="5986" xr:uid="{00000000-0005-0000-0000-00006C150000}"/>
    <cellStyle name="40% - Accent6 3 2 3 2 2" xfId="5987" xr:uid="{00000000-0005-0000-0000-00006D150000}"/>
    <cellStyle name="40% - Accent6 3 2 3 2 2 2" xfId="5988" xr:uid="{00000000-0005-0000-0000-00006E150000}"/>
    <cellStyle name="40% - Accent6 3 2 3 2 2 2 2" xfId="5989" xr:uid="{00000000-0005-0000-0000-00006F150000}"/>
    <cellStyle name="40% - Accent6 3 2 3 2 2_Deferred Income Taxes" xfId="5990" xr:uid="{00000000-0005-0000-0000-000070150000}"/>
    <cellStyle name="40% - Accent6 3 2 3 2 3" xfId="5991" xr:uid="{00000000-0005-0000-0000-000071150000}"/>
    <cellStyle name="40% - Accent6 3 2 3 2 3 2" xfId="5992" xr:uid="{00000000-0005-0000-0000-000072150000}"/>
    <cellStyle name="40% - Accent6 3 2 3 2_Deferred Income Taxes" xfId="5993" xr:uid="{00000000-0005-0000-0000-000073150000}"/>
    <cellStyle name="40% - Accent6 3 2 3 3" xfId="5994" xr:uid="{00000000-0005-0000-0000-000074150000}"/>
    <cellStyle name="40% - Accent6 3 2 3 3 2" xfId="5995" xr:uid="{00000000-0005-0000-0000-000075150000}"/>
    <cellStyle name="40% - Accent6 3 2 3 3 2 2" xfId="5996" xr:uid="{00000000-0005-0000-0000-000076150000}"/>
    <cellStyle name="40% - Accent6 3 2 3 3 2 2 2" xfId="5997" xr:uid="{00000000-0005-0000-0000-000077150000}"/>
    <cellStyle name="40% - Accent6 3 2 3 3 2_Deferred Income Taxes" xfId="5998" xr:uid="{00000000-0005-0000-0000-000078150000}"/>
    <cellStyle name="40% - Accent6 3 2 3 3 3" xfId="5999" xr:uid="{00000000-0005-0000-0000-000079150000}"/>
    <cellStyle name="40% - Accent6 3 2 3 3 3 2" xfId="6000" xr:uid="{00000000-0005-0000-0000-00007A150000}"/>
    <cellStyle name="40% - Accent6 3 2 3 3_Deferred Income Taxes" xfId="6001" xr:uid="{00000000-0005-0000-0000-00007B150000}"/>
    <cellStyle name="40% - Accent6 3 2 3 4" xfId="6002" xr:uid="{00000000-0005-0000-0000-00007C150000}"/>
    <cellStyle name="40% - Accent6 3 2 3 4 2" xfId="6003" xr:uid="{00000000-0005-0000-0000-00007D150000}"/>
    <cellStyle name="40% - Accent6 3 2 3 4 2 2" xfId="6004" xr:uid="{00000000-0005-0000-0000-00007E150000}"/>
    <cellStyle name="40% - Accent6 3 2 3 4_Deferred Income Taxes" xfId="6005" xr:uid="{00000000-0005-0000-0000-00007F150000}"/>
    <cellStyle name="40% - Accent6 3 2 3 5" xfId="6006" xr:uid="{00000000-0005-0000-0000-000080150000}"/>
    <cellStyle name="40% - Accent6 3 2 3 5 2" xfId="6007" xr:uid="{00000000-0005-0000-0000-000081150000}"/>
    <cellStyle name="40% - Accent6 3 2 3_Deferred Income Taxes" xfId="6008" xr:uid="{00000000-0005-0000-0000-000082150000}"/>
    <cellStyle name="40% - Accent6 3 2 4" xfId="6009" xr:uid="{00000000-0005-0000-0000-000083150000}"/>
    <cellStyle name="40% - Accent6 3 2 4 2" xfId="6010" xr:uid="{00000000-0005-0000-0000-000084150000}"/>
    <cellStyle name="40% - Accent6 3 2 4 2 2" xfId="6011" xr:uid="{00000000-0005-0000-0000-000085150000}"/>
    <cellStyle name="40% - Accent6 3 2 4 2 2 2" xfId="6012" xr:uid="{00000000-0005-0000-0000-000086150000}"/>
    <cellStyle name="40% - Accent6 3 2 4 2_Deferred Income Taxes" xfId="6013" xr:uid="{00000000-0005-0000-0000-000087150000}"/>
    <cellStyle name="40% - Accent6 3 2 4 3" xfId="6014" xr:uid="{00000000-0005-0000-0000-000088150000}"/>
    <cellStyle name="40% - Accent6 3 2 4 3 2" xfId="6015" xr:uid="{00000000-0005-0000-0000-000089150000}"/>
    <cellStyle name="40% - Accent6 3 2 4_Deferred Income Taxes" xfId="6016" xr:uid="{00000000-0005-0000-0000-00008A150000}"/>
    <cellStyle name="40% - Accent6 3 2 5" xfId="6017" xr:uid="{00000000-0005-0000-0000-00008B150000}"/>
    <cellStyle name="40% - Accent6 3 2 5 2" xfId="6018" xr:uid="{00000000-0005-0000-0000-00008C150000}"/>
    <cellStyle name="40% - Accent6 3 2 5 2 2" xfId="6019" xr:uid="{00000000-0005-0000-0000-00008D150000}"/>
    <cellStyle name="40% - Accent6 3 2 5 2 2 2" xfId="6020" xr:uid="{00000000-0005-0000-0000-00008E150000}"/>
    <cellStyle name="40% - Accent6 3 2 5 2_Deferred Income Taxes" xfId="6021" xr:uid="{00000000-0005-0000-0000-00008F150000}"/>
    <cellStyle name="40% - Accent6 3 2 5 3" xfId="6022" xr:uid="{00000000-0005-0000-0000-000090150000}"/>
    <cellStyle name="40% - Accent6 3 2 5 3 2" xfId="6023" xr:uid="{00000000-0005-0000-0000-000091150000}"/>
    <cellStyle name="40% - Accent6 3 2 5_Deferred Income Taxes" xfId="6024" xr:uid="{00000000-0005-0000-0000-000092150000}"/>
    <cellStyle name="40% - Accent6 3 2 6" xfId="6025" xr:uid="{00000000-0005-0000-0000-000093150000}"/>
    <cellStyle name="40% - Accent6 3 2 6 2" xfId="6026" xr:uid="{00000000-0005-0000-0000-000094150000}"/>
    <cellStyle name="40% - Accent6 3 2 6 2 2" xfId="6027" xr:uid="{00000000-0005-0000-0000-000095150000}"/>
    <cellStyle name="40% - Accent6 3 2 6_Deferred Income Taxes" xfId="6028" xr:uid="{00000000-0005-0000-0000-000096150000}"/>
    <cellStyle name="40% - Accent6 3 2 7" xfId="6029" xr:uid="{00000000-0005-0000-0000-000097150000}"/>
    <cellStyle name="40% - Accent6 3 2 7 2" xfId="6030" xr:uid="{00000000-0005-0000-0000-000098150000}"/>
    <cellStyle name="40% - Accent6 3 2_Deferred Income Taxes" xfId="6031" xr:uid="{00000000-0005-0000-0000-000099150000}"/>
    <cellStyle name="40% - Accent6 3 3" xfId="6032" xr:uid="{00000000-0005-0000-0000-00009A150000}"/>
    <cellStyle name="40% - Accent6 3 3 2" xfId="6033" xr:uid="{00000000-0005-0000-0000-00009B150000}"/>
    <cellStyle name="40% - Accent6 3 3 2 2" xfId="6034" xr:uid="{00000000-0005-0000-0000-00009C150000}"/>
    <cellStyle name="40% - Accent6 3 3 2 2 2" xfId="6035" xr:uid="{00000000-0005-0000-0000-00009D150000}"/>
    <cellStyle name="40% - Accent6 3 3 2 2 2 2" xfId="6036" xr:uid="{00000000-0005-0000-0000-00009E150000}"/>
    <cellStyle name="40% - Accent6 3 3 2 2 2 2 2" xfId="6037" xr:uid="{00000000-0005-0000-0000-00009F150000}"/>
    <cellStyle name="40% - Accent6 3 3 2 2 2_Deferred Income Taxes" xfId="6038" xr:uid="{00000000-0005-0000-0000-0000A0150000}"/>
    <cellStyle name="40% - Accent6 3 3 2 2 3" xfId="6039" xr:uid="{00000000-0005-0000-0000-0000A1150000}"/>
    <cellStyle name="40% - Accent6 3 3 2 2 3 2" xfId="6040" xr:uid="{00000000-0005-0000-0000-0000A2150000}"/>
    <cellStyle name="40% - Accent6 3 3 2 2_Deferred Income Taxes" xfId="6041" xr:uid="{00000000-0005-0000-0000-0000A3150000}"/>
    <cellStyle name="40% - Accent6 3 3 2 3" xfId="6042" xr:uid="{00000000-0005-0000-0000-0000A4150000}"/>
    <cellStyle name="40% - Accent6 3 3 2 3 2" xfId="6043" xr:uid="{00000000-0005-0000-0000-0000A5150000}"/>
    <cellStyle name="40% - Accent6 3 3 2 3 2 2" xfId="6044" xr:uid="{00000000-0005-0000-0000-0000A6150000}"/>
    <cellStyle name="40% - Accent6 3 3 2 3 2 2 2" xfId="6045" xr:uid="{00000000-0005-0000-0000-0000A7150000}"/>
    <cellStyle name="40% - Accent6 3 3 2 3 2_Deferred Income Taxes" xfId="6046" xr:uid="{00000000-0005-0000-0000-0000A8150000}"/>
    <cellStyle name="40% - Accent6 3 3 2 3 3" xfId="6047" xr:uid="{00000000-0005-0000-0000-0000A9150000}"/>
    <cellStyle name="40% - Accent6 3 3 2 3 3 2" xfId="6048" xr:uid="{00000000-0005-0000-0000-0000AA150000}"/>
    <cellStyle name="40% - Accent6 3 3 2 3_Deferred Income Taxes" xfId="6049" xr:uid="{00000000-0005-0000-0000-0000AB150000}"/>
    <cellStyle name="40% - Accent6 3 3 2 4" xfId="6050" xr:uid="{00000000-0005-0000-0000-0000AC150000}"/>
    <cellStyle name="40% - Accent6 3 3 2 4 2" xfId="6051" xr:uid="{00000000-0005-0000-0000-0000AD150000}"/>
    <cellStyle name="40% - Accent6 3 3 2 4 2 2" xfId="6052" xr:uid="{00000000-0005-0000-0000-0000AE150000}"/>
    <cellStyle name="40% - Accent6 3 3 2 4_Deferred Income Taxes" xfId="6053" xr:uid="{00000000-0005-0000-0000-0000AF150000}"/>
    <cellStyle name="40% - Accent6 3 3 2 5" xfId="6054" xr:uid="{00000000-0005-0000-0000-0000B0150000}"/>
    <cellStyle name="40% - Accent6 3 3 2 5 2" xfId="6055" xr:uid="{00000000-0005-0000-0000-0000B1150000}"/>
    <cellStyle name="40% - Accent6 3 3 2_Deferred Income Taxes" xfId="6056" xr:uid="{00000000-0005-0000-0000-0000B2150000}"/>
    <cellStyle name="40% - Accent6 3 3 3" xfId="6057" xr:uid="{00000000-0005-0000-0000-0000B3150000}"/>
    <cellStyle name="40% - Accent6 3 3 3 2" xfId="6058" xr:uid="{00000000-0005-0000-0000-0000B4150000}"/>
    <cellStyle name="40% - Accent6 3 3 3 2 2" xfId="6059" xr:uid="{00000000-0005-0000-0000-0000B5150000}"/>
    <cellStyle name="40% - Accent6 3 3 3 2 2 2" xfId="6060" xr:uid="{00000000-0005-0000-0000-0000B6150000}"/>
    <cellStyle name="40% - Accent6 3 3 3 2_Deferred Income Taxes" xfId="6061" xr:uid="{00000000-0005-0000-0000-0000B7150000}"/>
    <cellStyle name="40% - Accent6 3 3 3 3" xfId="6062" xr:uid="{00000000-0005-0000-0000-0000B8150000}"/>
    <cellStyle name="40% - Accent6 3 3 3 3 2" xfId="6063" xr:uid="{00000000-0005-0000-0000-0000B9150000}"/>
    <cellStyle name="40% - Accent6 3 3 3_Deferred Income Taxes" xfId="6064" xr:uid="{00000000-0005-0000-0000-0000BA150000}"/>
    <cellStyle name="40% - Accent6 3 3 4" xfId="6065" xr:uid="{00000000-0005-0000-0000-0000BB150000}"/>
    <cellStyle name="40% - Accent6 3 3 4 2" xfId="6066" xr:uid="{00000000-0005-0000-0000-0000BC150000}"/>
    <cellStyle name="40% - Accent6 3 3 4 2 2" xfId="6067" xr:uid="{00000000-0005-0000-0000-0000BD150000}"/>
    <cellStyle name="40% - Accent6 3 3 4 2 2 2" xfId="6068" xr:uid="{00000000-0005-0000-0000-0000BE150000}"/>
    <cellStyle name="40% - Accent6 3 3 4 2_Deferred Income Taxes" xfId="6069" xr:uid="{00000000-0005-0000-0000-0000BF150000}"/>
    <cellStyle name="40% - Accent6 3 3 4 3" xfId="6070" xr:uid="{00000000-0005-0000-0000-0000C0150000}"/>
    <cellStyle name="40% - Accent6 3 3 4 3 2" xfId="6071" xr:uid="{00000000-0005-0000-0000-0000C1150000}"/>
    <cellStyle name="40% - Accent6 3 3 4_Deferred Income Taxes" xfId="6072" xr:uid="{00000000-0005-0000-0000-0000C2150000}"/>
    <cellStyle name="40% - Accent6 3 3 5" xfId="6073" xr:uid="{00000000-0005-0000-0000-0000C3150000}"/>
    <cellStyle name="40% - Accent6 3 3 5 2" xfId="6074" xr:uid="{00000000-0005-0000-0000-0000C4150000}"/>
    <cellStyle name="40% - Accent6 3 3 5 2 2" xfId="6075" xr:uid="{00000000-0005-0000-0000-0000C5150000}"/>
    <cellStyle name="40% - Accent6 3 3 5_Deferred Income Taxes" xfId="6076" xr:uid="{00000000-0005-0000-0000-0000C6150000}"/>
    <cellStyle name="40% - Accent6 3 3 6" xfId="6077" xr:uid="{00000000-0005-0000-0000-0000C7150000}"/>
    <cellStyle name="40% - Accent6 3 3 6 2" xfId="6078" xr:uid="{00000000-0005-0000-0000-0000C8150000}"/>
    <cellStyle name="40% - Accent6 3 3_Deferred Income Taxes" xfId="6079" xr:uid="{00000000-0005-0000-0000-0000C9150000}"/>
    <cellStyle name="40% - Accent6 3 4" xfId="6080" xr:uid="{00000000-0005-0000-0000-0000CA150000}"/>
    <cellStyle name="40% - Accent6 3 4 2" xfId="6081" xr:uid="{00000000-0005-0000-0000-0000CB150000}"/>
    <cellStyle name="40% - Accent6 3 4 2 2" xfId="6082" xr:uid="{00000000-0005-0000-0000-0000CC150000}"/>
    <cellStyle name="40% - Accent6 3 4 2 2 2" xfId="6083" xr:uid="{00000000-0005-0000-0000-0000CD150000}"/>
    <cellStyle name="40% - Accent6 3 4 2 2 2 2" xfId="6084" xr:uid="{00000000-0005-0000-0000-0000CE150000}"/>
    <cellStyle name="40% - Accent6 3 4 2 2_Deferred Income Taxes" xfId="6085" xr:uid="{00000000-0005-0000-0000-0000CF150000}"/>
    <cellStyle name="40% - Accent6 3 4 2 3" xfId="6086" xr:uid="{00000000-0005-0000-0000-0000D0150000}"/>
    <cellStyle name="40% - Accent6 3 4 2 3 2" xfId="6087" xr:uid="{00000000-0005-0000-0000-0000D1150000}"/>
    <cellStyle name="40% - Accent6 3 4 2_Deferred Income Taxes" xfId="6088" xr:uid="{00000000-0005-0000-0000-0000D2150000}"/>
    <cellStyle name="40% - Accent6 3 4 3" xfId="6089" xr:uid="{00000000-0005-0000-0000-0000D3150000}"/>
    <cellStyle name="40% - Accent6 3 4 3 2" xfId="6090" xr:uid="{00000000-0005-0000-0000-0000D4150000}"/>
    <cellStyle name="40% - Accent6 3 4 3 2 2" xfId="6091" xr:uid="{00000000-0005-0000-0000-0000D5150000}"/>
    <cellStyle name="40% - Accent6 3 4 3 2 2 2" xfId="6092" xr:uid="{00000000-0005-0000-0000-0000D6150000}"/>
    <cellStyle name="40% - Accent6 3 4 3 2_Deferred Income Taxes" xfId="6093" xr:uid="{00000000-0005-0000-0000-0000D7150000}"/>
    <cellStyle name="40% - Accent6 3 4 3 3" xfId="6094" xr:uid="{00000000-0005-0000-0000-0000D8150000}"/>
    <cellStyle name="40% - Accent6 3 4 3 3 2" xfId="6095" xr:uid="{00000000-0005-0000-0000-0000D9150000}"/>
    <cellStyle name="40% - Accent6 3 4 3_Deferred Income Taxes" xfId="6096" xr:uid="{00000000-0005-0000-0000-0000DA150000}"/>
    <cellStyle name="40% - Accent6 3 4 4" xfId="6097" xr:uid="{00000000-0005-0000-0000-0000DB150000}"/>
    <cellStyle name="40% - Accent6 3 4 4 2" xfId="6098" xr:uid="{00000000-0005-0000-0000-0000DC150000}"/>
    <cellStyle name="40% - Accent6 3 4 4 2 2" xfId="6099" xr:uid="{00000000-0005-0000-0000-0000DD150000}"/>
    <cellStyle name="40% - Accent6 3 4 4_Deferred Income Taxes" xfId="6100" xr:uid="{00000000-0005-0000-0000-0000DE150000}"/>
    <cellStyle name="40% - Accent6 3 4 5" xfId="6101" xr:uid="{00000000-0005-0000-0000-0000DF150000}"/>
    <cellStyle name="40% - Accent6 3 4 5 2" xfId="6102" xr:uid="{00000000-0005-0000-0000-0000E0150000}"/>
    <cellStyle name="40% - Accent6 3 4_Deferred Income Taxes" xfId="6103" xr:uid="{00000000-0005-0000-0000-0000E1150000}"/>
    <cellStyle name="40% - Accent6 3 5" xfId="6104" xr:uid="{00000000-0005-0000-0000-0000E2150000}"/>
    <cellStyle name="40% - Accent6 3 5 2" xfId="6105" xr:uid="{00000000-0005-0000-0000-0000E3150000}"/>
    <cellStyle name="40% - Accent6 3 5 2 2" xfId="6106" xr:uid="{00000000-0005-0000-0000-0000E4150000}"/>
    <cellStyle name="40% - Accent6 3 5 2 2 2" xfId="6107" xr:uid="{00000000-0005-0000-0000-0000E5150000}"/>
    <cellStyle name="40% - Accent6 3 5 2_Deferred Income Taxes" xfId="6108" xr:uid="{00000000-0005-0000-0000-0000E6150000}"/>
    <cellStyle name="40% - Accent6 3 5 3" xfId="6109" xr:uid="{00000000-0005-0000-0000-0000E7150000}"/>
    <cellStyle name="40% - Accent6 3 5 3 2" xfId="6110" xr:uid="{00000000-0005-0000-0000-0000E8150000}"/>
    <cellStyle name="40% - Accent6 3 5_Deferred Income Taxes" xfId="6111" xr:uid="{00000000-0005-0000-0000-0000E9150000}"/>
    <cellStyle name="40% - Accent6 3 6" xfId="6112" xr:uid="{00000000-0005-0000-0000-0000EA150000}"/>
    <cellStyle name="40% - Accent6 3 6 2" xfId="6113" xr:uid="{00000000-0005-0000-0000-0000EB150000}"/>
    <cellStyle name="40% - Accent6 3 6 2 2" xfId="6114" xr:uid="{00000000-0005-0000-0000-0000EC150000}"/>
    <cellStyle name="40% - Accent6 3 6 2 2 2" xfId="6115" xr:uid="{00000000-0005-0000-0000-0000ED150000}"/>
    <cellStyle name="40% - Accent6 3 6 2_Deferred Income Taxes" xfId="6116" xr:uid="{00000000-0005-0000-0000-0000EE150000}"/>
    <cellStyle name="40% - Accent6 3 6 3" xfId="6117" xr:uid="{00000000-0005-0000-0000-0000EF150000}"/>
    <cellStyle name="40% - Accent6 3 6 3 2" xfId="6118" xr:uid="{00000000-0005-0000-0000-0000F0150000}"/>
    <cellStyle name="40% - Accent6 3 6_Deferred Income Taxes" xfId="6119" xr:uid="{00000000-0005-0000-0000-0000F1150000}"/>
    <cellStyle name="40% - Accent6 3 7" xfId="6120" xr:uid="{00000000-0005-0000-0000-0000F2150000}"/>
    <cellStyle name="40% - Accent6 3 7 2" xfId="6121" xr:uid="{00000000-0005-0000-0000-0000F3150000}"/>
    <cellStyle name="40% - Accent6 3 7 2 2" xfId="6122" xr:uid="{00000000-0005-0000-0000-0000F4150000}"/>
    <cellStyle name="40% - Accent6 3 7_Deferred Income Taxes" xfId="6123" xr:uid="{00000000-0005-0000-0000-0000F5150000}"/>
    <cellStyle name="40% - Accent6 3 8" xfId="6124" xr:uid="{00000000-0005-0000-0000-0000F6150000}"/>
    <cellStyle name="40% - Accent6 3 9" xfId="6125" xr:uid="{00000000-0005-0000-0000-0000F7150000}"/>
    <cellStyle name="40% - Accent6 3 9 2" xfId="6126" xr:uid="{00000000-0005-0000-0000-0000F8150000}"/>
    <cellStyle name="40% - Accent6 3_Deferred Income Taxes" xfId="6127" xr:uid="{00000000-0005-0000-0000-0000F9150000}"/>
    <cellStyle name="40% - Accent6 4" xfId="262" xr:uid="{00000000-0005-0000-0000-0000FA150000}"/>
    <cellStyle name="40% - Accent6 4 2" xfId="6128" xr:uid="{00000000-0005-0000-0000-0000FB150000}"/>
    <cellStyle name="40% - Accent6 4 2 2" xfId="6129" xr:uid="{00000000-0005-0000-0000-0000FC150000}"/>
    <cellStyle name="40% - Accent6 4_Deferred Income Taxes" xfId="6130" xr:uid="{00000000-0005-0000-0000-0000FD150000}"/>
    <cellStyle name="40% - Accent6 5" xfId="263" xr:uid="{00000000-0005-0000-0000-0000FE150000}"/>
    <cellStyle name="40% - Accent6 5 10" xfId="6131" xr:uid="{00000000-0005-0000-0000-0000FF150000}"/>
    <cellStyle name="40% - Accent6 5 10 2" xfId="6132" xr:uid="{00000000-0005-0000-0000-000000160000}"/>
    <cellStyle name="40% - Accent6 5 2" xfId="6133" xr:uid="{00000000-0005-0000-0000-000001160000}"/>
    <cellStyle name="40% - Accent6 5 2 2" xfId="6134" xr:uid="{00000000-0005-0000-0000-000002160000}"/>
    <cellStyle name="40% - Accent6 5 2 2 2" xfId="6135" xr:uid="{00000000-0005-0000-0000-000003160000}"/>
    <cellStyle name="40% - Accent6 5 2 2 2 2" xfId="6136" xr:uid="{00000000-0005-0000-0000-000004160000}"/>
    <cellStyle name="40% - Accent6 5 2 2 2 2 2" xfId="6137" xr:uid="{00000000-0005-0000-0000-000005160000}"/>
    <cellStyle name="40% - Accent6 5 2 2 2 2 2 2" xfId="6138" xr:uid="{00000000-0005-0000-0000-000006160000}"/>
    <cellStyle name="40% - Accent6 5 2 2 2 2 2 2 2" xfId="6139" xr:uid="{00000000-0005-0000-0000-000007160000}"/>
    <cellStyle name="40% - Accent6 5 2 2 2 2 2 2 2 2" xfId="6140" xr:uid="{00000000-0005-0000-0000-000008160000}"/>
    <cellStyle name="40% - Accent6 5 2 2 2 2 2 2_Deferred Income Taxes" xfId="6141" xr:uid="{00000000-0005-0000-0000-000009160000}"/>
    <cellStyle name="40% - Accent6 5 2 2 2 2 2 3" xfId="6142" xr:uid="{00000000-0005-0000-0000-00000A160000}"/>
    <cellStyle name="40% - Accent6 5 2 2 2 2 2 3 2" xfId="6143" xr:uid="{00000000-0005-0000-0000-00000B160000}"/>
    <cellStyle name="40% - Accent6 5 2 2 2 2 2_Deferred Income Taxes" xfId="6144" xr:uid="{00000000-0005-0000-0000-00000C160000}"/>
    <cellStyle name="40% - Accent6 5 2 2 2 2 3" xfId="6145" xr:uid="{00000000-0005-0000-0000-00000D160000}"/>
    <cellStyle name="40% - Accent6 5 2 2 2 2 3 2" xfId="6146" xr:uid="{00000000-0005-0000-0000-00000E160000}"/>
    <cellStyle name="40% - Accent6 5 2 2 2 2 3 2 2" xfId="6147" xr:uid="{00000000-0005-0000-0000-00000F160000}"/>
    <cellStyle name="40% - Accent6 5 2 2 2 2 3 2 2 2" xfId="6148" xr:uid="{00000000-0005-0000-0000-000010160000}"/>
    <cellStyle name="40% - Accent6 5 2 2 2 2 3 2_Deferred Income Taxes" xfId="6149" xr:uid="{00000000-0005-0000-0000-000011160000}"/>
    <cellStyle name="40% - Accent6 5 2 2 2 2 3 3" xfId="6150" xr:uid="{00000000-0005-0000-0000-000012160000}"/>
    <cellStyle name="40% - Accent6 5 2 2 2 2 3 3 2" xfId="6151" xr:uid="{00000000-0005-0000-0000-000013160000}"/>
    <cellStyle name="40% - Accent6 5 2 2 2 2 3_Deferred Income Taxes" xfId="6152" xr:uid="{00000000-0005-0000-0000-000014160000}"/>
    <cellStyle name="40% - Accent6 5 2 2 2 2 4" xfId="6153" xr:uid="{00000000-0005-0000-0000-000015160000}"/>
    <cellStyle name="40% - Accent6 5 2 2 2 2 4 2" xfId="6154" xr:uid="{00000000-0005-0000-0000-000016160000}"/>
    <cellStyle name="40% - Accent6 5 2 2 2 2 4 2 2" xfId="6155" xr:uid="{00000000-0005-0000-0000-000017160000}"/>
    <cellStyle name="40% - Accent6 5 2 2 2 2 4_Deferred Income Taxes" xfId="6156" xr:uid="{00000000-0005-0000-0000-000018160000}"/>
    <cellStyle name="40% - Accent6 5 2 2 2 2 5" xfId="6157" xr:uid="{00000000-0005-0000-0000-000019160000}"/>
    <cellStyle name="40% - Accent6 5 2 2 2 2 5 2" xfId="6158" xr:uid="{00000000-0005-0000-0000-00001A160000}"/>
    <cellStyle name="40% - Accent6 5 2 2 2 2_Deferred Income Taxes" xfId="6159" xr:uid="{00000000-0005-0000-0000-00001B160000}"/>
    <cellStyle name="40% - Accent6 5 2 2 2 3" xfId="6160" xr:uid="{00000000-0005-0000-0000-00001C160000}"/>
    <cellStyle name="40% - Accent6 5 2 2 2 3 2" xfId="6161" xr:uid="{00000000-0005-0000-0000-00001D160000}"/>
    <cellStyle name="40% - Accent6 5 2 2 2 3 2 2" xfId="6162" xr:uid="{00000000-0005-0000-0000-00001E160000}"/>
    <cellStyle name="40% - Accent6 5 2 2 2 3 2 2 2" xfId="6163" xr:uid="{00000000-0005-0000-0000-00001F160000}"/>
    <cellStyle name="40% - Accent6 5 2 2 2 3 2_Deferred Income Taxes" xfId="6164" xr:uid="{00000000-0005-0000-0000-000020160000}"/>
    <cellStyle name="40% - Accent6 5 2 2 2 3 3" xfId="6165" xr:uid="{00000000-0005-0000-0000-000021160000}"/>
    <cellStyle name="40% - Accent6 5 2 2 2 3 3 2" xfId="6166" xr:uid="{00000000-0005-0000-0000-000022160000}"/>
    <cellStyle name="40% - Accent6 5 2 2 2 3_Deferred Income Taxes" xfId="6167" xr:uid="{00000000-0005-0000-0000-000023160000}"/>
    <cellStyle name="40% - Accent6 5 2 2 2 4" xfId="6168" xr:uid="{00000000-0005-0000-0000-000024160000}"/>
    <cellStyle name="40% - Accent6 5 2 2 2 4 2" xfId="6169" xr:uid="{00000000-0005-0000-0000-000025160000}"/>
    <cellStyle name="40% - Accent6 5 2 2 2 4 2 2" xfId="6170" xr:uid="{00000000-0005-0000-0000-000026160000}"/>
    <cellStyle name="40% - Accent6 5 2 2 2 4 2 2 2" xfId="6171" xr:uid="{00000000-0005-0000-0000-000027160000}"/>
    <cellStyle name="40% - Accent6 5 2 2 2 4 2_Deferred Income Taxes" xfId="6172" xr:uid="{00000000-0005-0000-0000-000028160000}"/>
    <cellStyle name="40% - Accent6 5 2 2 2 4 3" xfId="6173" xr:uid="{00000000-0005-0000-0000-000029160000}"/>
    <cellStyle name="40% - Accent6 5 2 2 2 4 3 2" xfId="6174" xr:uid="{00000000-0005-0000-0000-00002A160000}"/>
    <cellStyle name="40% - Accent6 5 2 2 2 4_Deferred Income Taxes" xfId="6175" xr:uid="{00000000-0005-0000-0000-00002B160000}"/>
    <cellStyle name="40% - Accent6 5 2 2 2 5" xfId="6176" xr:uid="{00000000-0005-0000-0000-00002C160000}"/>
    <cellStyle name="40% - Accent6 5 2 2 2 5 2" xfId="6177" xr:uid="{00000000-0005-0000-0000-00002D160000}"/>
    <cellStyle name="40% - Accent6 5 2 2 2 5 2 2" xfId="6178" xr:uid="{00000000-0005-0000-0000-00002E160000}"/>
    <cellStyle name="40% - Accent6 5 2 2 2 5_Deferred Income Taxes" xfId="6179" xr:uid="{00000000-0005-0000-0000-00002F160000}"/>
    <cellStyle name="40% - Accent6 5 2 2 2 6" xfId="6180" xr:uid="{00000000-0005-0000-0000-000030160000}"/>
    <cellStyle name="40% - Accent6 5 2 2 2 6 2" xfId="6181" xr:uid="{00000000-0005-0000-0000-000031160000}"/>
    <cellStyle name="40% - Accent6 5 2 2 2 6 2 2" xfId="6182" xr:uid="{00000000-0005-0000-0000-000032160000}"/>
    <cellStyle name="40% - Accent6 5 2 2 2 6_Deferred Income Taxes" xfId="6183" xr:uid="{00000000-0005-0000-0000-000033160000}"/>
    <cellStyle name="40% - Accent6 5 2 2 2 7" xfId="6184" xr:uid="{00000000-0005-0000-0000-000034160000}"/>
    <cellStyle name="40% - Accent6 5 2 2 2 7 2" xfId="6185" xr:uid="{00000000-0005-0000-0000-000035160000}"/>
    <cellStyle name="40% - Accent6 5 2 2 2_Deferred Income Taxes" xfId="6186" xr:uid="{00000000-0005-0000-0000-000036160000}"/>
    <cellStyle name="40% - Accent6 5 2 2 3" xfId="6187" xr:uid="{00000000-0005-0000-0000-000037160000}"/>
    <cellStyle name="40% - Accent6 5 2 2 3 2" xfId="6188" xr:uid="{00000000-0005-0000-0000-000038160000}"/>
    <cellStyle name="40% - Accent6 5 2 2 3 2 2" xfId="6189" xr:uid="{00000000-0005-0000-0000-000039160000}"/>
    <cellStyle name="40% - Accent6 5 2 2 3 2 2 2" xfId="6190" xr:uid="{00000000-0005-0000-0000-00003A160000}"/>
    <cellStyle name="40% - Accent6 5 2 2 3 2 2 2 2" xfId="6191" xr:uid="{00000000-0005-0000-0000-00003B160000}"/>
    <cellStyle name="40% - Accent6 5 2 2 3 2 2_Deferred Income Taxes" xfId="6192" xr:uid="{00000000-0005-0000-0000-00003C160000}"/>
    <cellStyle name="40% - Accent6 5 2 2 3 2 3" xfId="6193" xr:uid="{00000000-0005-0000-0000-00003D160000}"/>
    <cellStyle name="40% - Accent6 5 2 2 3 2 3 2" xfId="6194" xr:uid="{00000000-0005-0000-0000-00003E160000}"/>
    <cellStyle name="40% - Accent6 5 2 2 3 2_Deferred Income Taxes" xfId="6195" xr:uid="{00000000-0005-0000-0000-00003F160000}"/>
    <cellStyle name="40% - Accent6 5 2 2 3 3" xfId="6196" xr:uid="{00000000-0005-0000-0000-000040160000}"/>
    <cellStyle name="40% - Accent6 5 2 2 3 3 2" xfId="6197" xr:uid="{00000000-0005-0000-0000-000041160000}"/>
    <cellStyle name="40% - Accent6 5 2 2 3 3 2 2" xfId="6198" xr:uid="{00000000-0005-0000-0000-000042160000}"/>
    <cellStyle name="40% - Accent6 5 2 2 3 3 2 2 2" xfId="6199" xr:uid="{00000000-0005-0000-0000-000043160000}"/>
    <cellStyle name="40% - Accent6 5 2 2 3 3 2_Deferred Income Taxes" xfId="6200" xr:uid="{00000000-0005-0000-0000-000044160000}"/>
    <cellStyle name="40% - Accent6 5 2 2 3 3 3" xfId="6201" xr:uid="{00000000-0005-0000-0000-000045160000}"/>
    <cellStyle name="40% - Accent6 5 2 2 3 3 3 2" xfId="6202" xr:uid="{00000000-0005-0000-0000-000046160000}"/>
    <cellStyle name="40% - Accent6 5 2 2 3 3_Deferred Income Taxes" xfId="6203" xr:uid="{00000000-0005-0000-0000-000047160000}"/>
    <cellStyle name="40% - Accent6 5 2 2 3 4" xfId="6204" xr:uid="{00000000-0005-0000-0000-000048160000}"/>
    <cellStyle name="40% - Accent6 5 2 2 3 4 2" xfId="6205" xr:uid="{00000000-0005-0000-0000-000049160000}"/>
    <cellStyle name="40% - Accent6 5 2 2 3 4 2 2" xfId="6206" xr:uid="{00000000-0005-0000-0000-00004A160000}"/>
    <cellStyle name="40% - Accent6 5 2 2 3 4_Deferred Income Taxes" xfId="6207" xr:uid="{00000000-0005-0000-0000-00004B160000}"/>
    <cellStyle name="40% - Accent6 5 2 2 3 5" xfId="6208" xr:uid="{00000000-0005-0000-0000-00004C160000}"/>
    <cellStyle name="40% - Accent6 5 2 2 3 5 2" xfId="6209" xr:uid="{00000000-0005-0000-0000-00004D160000}"/>
    <cellStyle name="40% - Accent6 5 2 2 3_Deferred Income Taxes" xfId="6210" xr:uid="{00000000-0005-0000-0000-00004E160000}"/>
    <cellStyle name="40% - Accent6 5 2 2 4" xfId="6211" xr:uid="{00000000-0005-0000-0000-00004F160000}"/>
    <cellStyle name="40% - Accent6 5 2 2 4 2" xfId="6212" xr:uid="{00000000-0005-0000-0000-000050160000}"/>
    <cellStyle name="40% - Accent6 5 2 2 4 2 2" xfId="6213" xr:uid="{00000000-0005-0000-0000-000051160000}"/>
    <cellStyle name="40% - Accent6 5 2 2 4 2 2 2" xfId="6214" xr:uid="{00000000-0005-0000-0000-000052160000}"/>
    <cellStyle name="40% - Accent6 5 2 2 4 2_Deferred Income Taxes" xfId="6215" xr:uid="{00000000-0005-0000-0000-000053160000}"/>
    <cellStyle name="40% - Accent6 5 2 2 4 3" xfId="6216" xr:uid="{00000000-0005-0000-0000-000054160000}"/>
    <cellStyle name="40% - Accent6 5 2 2 4 3 2" xfId="6217" xr:uid="{00000000-0005-0000-0000-000055160000}"/>
    <cellStyle name="40% - Accent6 5 2 2 4_Deferred Income Taxes" xfId="6218" xr:uid="{00000000-0005-0000-0000-000056160000}"/>
    <cellStyle name="40% - Accent6 5 2 2 5" xfId="6219" xr:uid="{00000000-0005-0000-0000-000057160000}"/>
    <cellStyle name="40% - Accent6 5 2 2 5 2" xfId="6220" xr:uid="{00000000-0005-0000-0000-000058160000}"/>
    <cellStyle name="40% - Accent6 5 2 2 5 2 2" xfId="6221" xr:uid="{00000000-0005-0000-0000-000059160000}"/>
    <cellStyle name="40% - Accent6 5 2 2 5 2 2 2" xfId="6222" xr:uid="{00000000-0005-0000-0000-00005A160000}"/>
    <cellStyle name="40% - Accent6 5 2 2 5 2_Deferred Income Taxes" xfId="6223" xr:uid="{00000000-0005-0000-0000-00005B160000}"/>
    <cellStyle name="40% - Accent6 5 2 2 5 3" xfId="6224" xr:uid="{00000000-0005-0000-0000-00005C160000}"/>
    <cellStyle name="40% - Accent6 5 2 2 5 3 2" xfId="6225" xr:uid="{00000000-0005-0000-0000-00005D160000}"/>
    <cellStyle name="40% - Accent6 5 2 2 5_Deferred Income Taxes" xfId="6226" xr:uid="{00000000-0005-0000-0000-00005E160000}"/>
    <cellStyle name="40% - Accent6 5 2 2 6" xfId="6227" xr:uid="{00000000-0005-0000-0000-00005F160000}"/>
    <cellStyle name="40% - Accent6 5 2 2 6 2" xfId="6228" xr:uid="{00000000-0005-0000-0000-000060160000}"/>
    <cellStyle name="40% - Accent6 5 2 2 6 2 2" xfId="6229" xr:uid="{00000000-0005-0000-0000-000061160000}"/>
    <cellStyle name="40% - Accent6 5 2 2 6_Deferred Income Taxes" xfId="6230" xr:uid="{00000000-0005-0000-0000-000062160000}"/>
    <cellStyle name="40% - Accent6 5 2 2 7" xfId="6231" xr:uid="{00000000-0005-0000-0000-000063160000}"/>
    <cellStyle name="40% - Accent6 5 2 2 7 2" xfId="6232" xr:uid="{00000000-0005-0000-0000-000064160000}"/>
    <cellStyle name="40% - Accent6 5 2 2 7 2 2" xfId="6233" xr:uid="{00000000-0005-0000-0000-000065160000}"/>
    <cellStyle name="40% - Accent6 5 2 2 7_Deferred Income Taxes" xfId="6234" xr:uid="{00000000-0005-0000-0000-000066160000}"/>
    <cellStyle name="40% - Accent6 5 2 2 8" xfId="6235" xr:uid="{00000000-0005-0000-0000-000067160000}"/>
    <cellStyle name="40% - Accent6 5 2 2 8 2" xfId="6236" xr:uid="{00000000-0005-0000-0000-000068160000}"/>
    <cellStyle name="40% - Accent6 5 2 2_Deferred Income Taxes" xfId="6237" xr:uid="{00000000-0005-0000-0000-000069160000}"/>
    <cellStyle name="40% - Accent6 5 2 3" xfId="6238" xr:uid="{00000000-0005-0000-0000-00006A160000}"/>
    <cellStyle name="40% - Accent6 5 2 3 2" xfId="6239" xr:uid="{00000000-0005-0000-0000-00006B160000}"/>
    <cellStyle name="40% - Accent6 5 2 3 2 2" xfId="6240" xr:uid="{00000000-0005-0000-0000-00006C160000}"/>
    <cellStyle name="40% - Accent6 5 2 3 2 2 2" xfId="6241" xr:uid="{00000000-0005-0000-0000-00006D160000}"/>
    <cellStyle name="40% - Accent6 5 2 3 2 2 2 2" xfId="6242" xr:uid="{00000000-0005-0000-0000-00006E160000}"/>
    <cellStyle name="40% - Accent6 5 2 3 2 2 2 2 2" xfId="6243" xr:uid="{00000000-0005-0000-0000-00006F160000}"/>
    <cellStyle name="40% - Accent6 5 2 3 2 2 2_Deferred Income Taxes" xfId="6244" xr:uid="{00000000-0005-0000-0000-000070160000}"/>
    <cellStyle name="40% - Accent6 5 2 3 2 2 3" xfId="6245" xr:uid="{00000000-0005-0000-0000-000071160000}"/>
    <cellStyle name="40% - Accent6 5 2 3 2 2 3 2" xfId="6246" xr:uid="{00000000-0005-0000-0000-000072160000}"/>
    <cellStyle name="40% - Accent6 5 2 3 2 2_Deferred Income Taxes" xfId="6247" xr:uid="{00000000-0005-0000-0000-000073160000}"/>
    <cellStyle name="40% - Accent6 5 2 3 2 3" xfId="6248" xr:uid="{00000000-0005-0000-0000-000074160000}"/>
    <cellStyle name="40% - Accent6 5 2 3 2 3 2" xfId="6249" xr:uid="{00000000-0005-0000-0000-000075160000}"/>
    <cellStyle name="40% - Accent6 5 2 3 2 3 2 2" xfId="6250" xr:uid="{00000000-0005-0000-0000-000076160000}"/>
    <cellStyle name="40% - Accent6 5 2 3 2 3 2 2 2" xfId="6251" xr:uid="{00000000-0005-0000-0000-000077160000}"/>
    <cellStyle name="40% - Accent6 5 2 3 2 3 2_Deferred Income Taxes" xfId="6252" xr:uid="{00000000-0005-0000-0000-000078160000}"/>
    <cellStyle name="40% - Accent6 5 2 3 2 3 3" xfId="6253" xr:uid="{00000000-0005-0000-0000-000079160000}"/>
    <cellStyle name="40% - Accent6 5 2 3 2 3 3 2" xfId="6254" xr:uid="{00000000-0005-0000-0000-00007A160000}"/>
    <cellStyle name="40% - Accent6 5 2 3 2 3_Deferred Income Taxes" xfId="6255" xr:uid="{00000000-0005-0000-0000-00007B160000}"/>
    <cellStyle name="40% - Accent6 5 2 3 2 4" xfId="6256" xr:uid="{00000000-0005-0000-0000-00007C160000}"/>
    <cellStyle name="40% - Accent6 5 2 3 2 4 2" xfId="6257" xr:uid="{00000000-0005-0000-0000-00007D160000}"/>
    <cellStyle name="40% - Accent6 5 2 3 2 4 2 2" xfId="6258" xr:uid="{00000000-0005-0000-0000-00007E160000}"/>
    <cellStyle name="40% - Accent6 5 2 3 2 4_Deferred Income Taxes" xfId="6259" xr:uid="{00000000-0005-0000-0000-00007F160000}"/>
    <cellStyle name="40% - Accent6 5 2 3 2 5" xfId="6260" xr:uid="{00000000-0005-0000-0000-000080160000}"/>
    <cellStyle name="40% - Accent6 5 2 3 2 5 2" xfId="6261" xr:uid="{00000000-0005-0000-0000-000081160000}"/>
    <cellStyle name="40% - Accent6 5 2 3 2 5 2 2" xfId="6262" xr:uid="{00000000-0005-0000-0000-000082160000}"/>
    <cellStyle name="40% - Accent6 5 2 3 2 5_Deferred Income Taxes" xfId="6263" xr:uid="{00000000-0005-0000-0000-000083160000}"/>
    <cellStyle name="40% - Accent6 5 2 3 2 6" xfId="6264" xr:uid="{00000000-0005-0000-0000-000084160000}"/>
    <cellStyle name="40% - Accent6 5 2 3 2 6 2" xfId="6265" xr:uid="{00000000-0005-0000-0000-000085160000}"/>
    <cellStyle name="40% - Accent6 5 2 3 2_Deferred Income Taxes" xfId="6266" xr:uid="{00000000-0005-0000-0000-000086160000}"/>
    <cellStyle name="40% - Accent6 5 2 3 3" xfId="6267" xr:uid="{00000000-0005-0000-0000-000087160000}"/>
    <cellStyle name="40% - Accent6 5 2 3 3 2" xfId="6268" xr:uid="{00000000-0005-0000-0000-000088160000}"/>
    <cellStyle name="40% - Accent6 5 2 3 3 2 2" xfId="6269" xr:uid="{00000000-0005-0000-0000-000089160000}"/>
    <cellStyle name="40% - Accent6 5 2 3 3 2 2 2" xfId="6270" xr:uid="{00000000-0005-0000-0000-00008A160000}"/>
    <cellStyle name="40% - Accent6 5 2 3 3 2_Deferred Income Taxes" xfId="6271" xr:uid="{00000000-0005-0000-0000-00008B160000}"/>
    <cellStyle name="40% - Accent6 5 2 3 3 3" xfId="6272" xr:uid="{00000000-0005-0000-0000-00008C160000}"/>
    <cellStyle name="40% - Accent6 5 2 3 3 3 2" xfId="6273" xr:uid="{00000000-0005-0000-0000-00008D160000}"/>
    <cellStyle name="40% - Accent6 5 2 3 3_Deferred Income Taxes" xfId="6274" xr:uid="{00000000-0005-0000-0000-00008E160000}"/>
    <cellStyle name="40% - Accent6 5 2 3 4" xfId="6275" xr:uid="{00000000-0005-0000-0000-00008F160000}"/>
    <cellStyle name="40% - Accent6 5 2 3 4 2" xfId="6276" xr:uid="{00000000-0005-0000-0000-000090160000}"/>
    <cellStyle name="40% - Accent6 5 2 3 4 2 2" xfId="6277" xr:uid="{00000000-0005-0000-0000-000091160000}"/>
    <cellStyle name="40% - Accent6 5 2 3 4 2 2 2" xfId="6278" xr:uid="{00000000-0005-0000-0000-000092160000}"/>
    <cellStyle name="40% - Accent6 5 2 3 4 2_Deferred Income Taxes" xfId="6279" xr:uid="{00000000-0005-0000-0000-000093160000}"/>
    <cellStyle name="40% - Accent6 5 2 3 4 3" xfId="6280" xr:uid="{00000000-0005-0000-0000-000094160000}"/>
    <cellStyle name="40% - Accent6 5 2 3 4 3 2" xfId="6281" xr:uid="{00000000-0005-0000-0000-000095160000}"/>
    <cellStyle name="40% - Accent6 5 2 3 4_Deferred Income Taxes" xfId="6282" xr:uid="{00000000-0005-0000-0000-000096160000}"/>
    <cellStyle name="40% - Accent6 5 2 3 5" xfId="6283" xr:uid="{00000000-0005-0000-0000-000097160000}"/>
    <cellStyle name="40% - Accent6 5 2 3 5 2" xfId="6284" xr:uid="{00000000-0005-0000-0000-000098160000}"/>
    <cellStyle name="40% - Accent6 5 2 3 5 2 2" xfId="6285" xr:uid="{00000000-0005-0000-0000-000099160000}"/>
    <cellStyle name="40% - Accent6 5 2 3 5_Deferred Income Taxes" xfId="6286" xr:uid="{00000000-0005-0000-0000-00009A160000}"/>
    <cellStyle name="40% - Accent6 5 2 3 6" xfId="6287" xr:uid="{00000000-0005-0000-0000-00009B160000}"/>
    <cellStyle name="40% - Accent6 5 2 3 6 2" xfId="6288" xr:uid="{00000000-0005-0000-0000-00009C160000}"/>
    <cellStyle name="40% - Accent6 5 2 3 6 2 2" xfId="6289" xr:uid="{00000000-0005-0000-0000-00009D160000}"/>
    <cellStyle name="40% - Accent6 5 2 3 6_Deferred Income Taxes" xfId="6290" xr:uid="{00000000-0005-0000-0000-00009E160000}"/>
    <cellStyle name="40% - Accent6 5 2 3 7" xfId="6291" xr:uid="{00000000-0005-0000-0000-00009F160000}"/>
    <cellStyle name="40% - Accent6 5 2 3 7 2" xfId="6292" xr:uid="{00000000-0005-0000-0000-0000A0160000}"/>
    <cellStyle name="40% - Accent6 5 2 3_Deferred Income Taxes" xfId="6293" xr:uid="{00000000-0005-0000-0000-0000A1160000}"/>
    <cellStyle name="40% - Accent6 5 2 4" xfId="6294" xr:uid="{00000000-0005-0000-0000-0000A2160000}"/>
    <cellStyle name="40% - Accent6 5 2 4 2" xfId="6295" xr:uid="{00000000-0005-0000-0000-0000A3160000}"/>
    <cellStyle name="40% - Accent6 5 2 4 2 2" xfId="6296" xr:uid="{00000000-0005-0000-0000-0000A4160000}"/>
    <cellStyle name="40% - Accent6 5 2 4 2 2 2" xfId="6297" xr:uid="{00000000-0005-0000-0000-0000A5160000}"/>
    <cellStyle name="40% - Accent6 5 2 4 2 2 2 2" xfId="6298" xr:uid="{00000000-0005-0000-0000-0000A6160000}"/>
    <cellStyle name="40% - Accent6 5 2 4 2 2_Deferred Income Taxes" xfId="6299" xr:uid="{00000000-0005-0000-0000-0000A7160000}"/>
    <cellStyle name="40% - Accent6 5 2 4 2 3" xfId="6300" xr:uid="{00000000-0005-0000-0000-0000A8160000}"/>
    <cellStyle name="40% - Accent6 5 2 4 2 3 2" xfId="6301" xr:uid="{00000000-0005-0000-0000-0000A9160000}"/>
    <cellStyle name="40% - Accent6 5 2 4 2 3 2 2" xfId="6302" xr:uid="{00000000-0005-0000-0000-0000AA160000}"/>
    <cellStyle name="40% - Accent6 5 2 4 2 3_Deferred Income Taxes" xfId="6303" xr:uid="{00000000-0005-0000-0000-0000AB160000}"/>
    <cellStyle name="40% - Accent6 5 2 4 2 4" xfId="6304" xr:uid="{00000000-0005-0000-0000-0000AC160000}"/>
    <cellStyle name="40% - Accent6 5 2 4 2 4 2" xfId="6305" xr:uid="{00000000-0005-0000-0000-0000AD160000}"/>
    <cellStyle name="40% - Accent6 5 2 4 2_Deferred Income Taxes" xfId="6306" xr:uid="{00000000-0005-0000-0000-0000AE160000}"/>
    <cellStyle name="40% - Accent6 5 2 4 3" xfId="6307" xr:uid="{00000000-0005-0000-0000-0000AF160000}"/>
    <cellStyle name="40% - Accent6 5 2 4 3 2" xfId="6308" xr:uid="{00000000-0005-0000-0000-0000B0160000}"/>
    <cellStyle name="40% - Accent6 5 2 4 3 2 2" xfId="6309" xr:uid="{00000000-0005-0000-0000-0000B1160000}"/>
    <cellStyle name="40% - Accent6 5 2 4 3 2 2 2" xfId="6310" xr:uid="{00000000-0005-0000-0000-0000B2160000}"/>
    <cellStyle name="40% - Accent6 5 2 4 3 2_Deferred Income Taxes" xfId="6311" xr:uid="{00000000-0005-0000-0000-0000B3160000}"/>
    <cellStyle name="40% - Accent6 5 2 4 3 3" xfId="6312" xr:uid="{00000000-0005-0000-0000-0000B4160000}"/>
    <cellStyle name="40% - Accent6 5 2 4 3 3 2" xfId="6313" xr:uid="{00000000-0005-0000-0000-0000B5160000}"/>
    <cellStyle name="40% - Accent6 5 2 4 3_Deferred Income Taxes" xfId="6314" xr:uid="{00000000-0005-0000-0000-0000B6160000}"/>
    <cellStyle name="40% - Accent6 5 2 4 4" xfId="6315" xr:uid="{00000000-0005-0000-0000-0000B7160000}"/>
    <cellStyle name="40% - Accent6 5 2 4 4 2" xfId="6316" xr:uid="{00000000-0005-0000-0000-0000B8160000}"/>
    <cellStyle name="40% - Accent6 5 2 4 4 2 2" xfId="6317" xr:uid="{00000000-0005-0000-0000-0000B9160000}"/>
    <cellStyle name="40% - Accent6 5 2 4 4_Deferred Income Taxes" xfId="6318" xr:uid="{00000000-0005-0000-0000-0000BA160000}"/>
    <cellStyle name="40% - Accent6 5 2 4 5" xfId="6319" xr:uid="{00000000-0005-0000-0000-0000BB160000}"/>
    <cellStyle name="40% - Accent6 5 2 4 5 2" xfId="6320" xr:uid="{00000000-0005-0000-0000-0000BC160000}"/>
    <cellStyle name="40% - Accent6 5 2 4 5 2 2" xfId="6321" xr:uid="{00000000-0005-0000-0000-0000BD160000}"/>
    <cellStyle name="40% - Accent6 5 2 4 5_Deferred Income Taxes" xfId="6322" xr:uid="{00000000-0005-0000-0000-0000BE160000}"/>
    <cellStyle name="40% - Accent6 5 2 4 6" xfId="6323" xr:uid="{00000000-0005-0000-0000-0000BF160000}"/>
    <cellStyle name="40% - Accent6 5 2 4 6 2" xfId="6324" xr:uid="{00000000-0005-0000-0000-0000C0160000}"/>
    <cellStyle name="40% - Accent6 5 2 4_Deferred Income Taxes" xfId="6325" xr:uid="{00000000-0005-0000-0000-0000C1160000}"/>
    <cellStyle name="40% - Accent6 5 2 5" xfId="6326" xr:uid="{00000000-0005-0000-0000-0000C2160000}"/>
    <cellStyle name="40% - Accent6 5 2 5 2" xfId="6327" xr:uid="{00000000-0005-0000-0000-0000C3160000}"/>
    <cellStyle name="40% - Accent6 5 2 5 2 2" xfId="6328" xr:uid="{00000000-0005-0000-0000-0000C4160000}"/>
    <cellStyle name="40% - Accent6 5 2 5 2 2 2" xfId="6329" xr:uid="{00000000-0005-0000-0000-0000C5160000}"/>
    <cellStyle name="40% - Accent6 5 2 5 2_Deferred Income Taxes" xfId="6330" xr:uid="{00000000-0005-0000-0000-0000C6160000}"/>
    <cellStyle name="40% - Accent6 5 2 5 3" xfId="6331" xr:uid="{00000000-0005-0000-0000-0000C7160000}"/>
    <cellStyle name="40% - Accent6 5 2 5 3 2" xfId="6332" xr:uid="{00000000-0005-0000-0000-0000C8160000}"/>
    <cellStyle name="40% - Accent6 5 2 5 3 2 2" xfId="6333" xr:uid="{00000000-0005-0000-0000-0000C9160000}"/>
    <cellStyle name="40% - Accent6 5 2 5 3_Deferred Income Taxes" xfId="6334" xr:uid="{00000000-0005-0000-0000-0000CA160000}"/>
    <cellStyle name="40% - Accent6 5 2 5 4" xfId="6335" xr:uid="{00000000-0005-0000-0000-0000CB160000}"/>
    <cellStyle name="40% - Accent6 5 2 5 4 2" xfId="6336" xr:uid="{00000000-0005-0000-0000-0000CC160000}"/>
    <cellStyle name="40% - Accent6 5 2 5_Deferred Income Taxes" xfId="6337" xr:uid="{00000000-0005-0000-0000-0000CD160000}"/>
    <cellStyle name="40% - Accent6 5 2 6" xfId="6338" xr:uid="{00000000-0005-0000-0000-0000CE160000}"/>
    <cellStyle name="40% - Accent6 5 2 6 2" xfId="6339" xr:uid="{00000000-0005-0000-0000-0000CF160000}"/>
    <cellStyle name="40% - Accent6 5 2 6 2 2" xfId="6340" xr:uid="{00000000-0005-0000-0000-0000D0160000}"/>
    <cellStyle name="40% - Accent6 5 2 6 2 2 2" xfId="6341" xr:uid="{00000000-0005-0000-0000-0000D1160000}"/>
    <cellStyle name="40% - Accent6 5 2 6 2_Deferred Income Taxes" xfId="6342" xr:uid="{00000000-0005-0000-0000-0000D2160000}"/>
    <cellStyle name="40% - Accent6 5 2 6 3" xfId="6343" xr:uid="{00000000-0005-0000-0000-0000D3160000}"/>
    <cellStyle name="40% - Accent6 5 2 6 3 2" xfId="6344" xr:uid="{00000000-0005-0000-0000-0000D4160000}"/>
    <cellStyle name="40% - Accent6 5 2 6_Deferred Income Taxes" xfId="6345" xr:uid="{00000000-0005-0000-0000-0000D5160000}"/>
    <cellStyle name="40% - Accent6 5 2 7" xfId="6346" xr:uid="{00000000-0005-0000-0000-0000D6160000}"/>
    <cellStyle name="40% - Accent6 5 2 7 2" xfId="6347" xr:uid="{00000000-0005-0000-0000-0000D7160000}"/>
    <cellStyle name="40% - Accent6 5 2 7 2 2" xfId="6348" xr:uid="{00000000-0005-0000-0000-0000D8160000}"/>
    <cellStyle name="40% - Accent6 5 2 7_Deferred Income Taxes" xfId="6349" xr:uid="{00000000-0005-0000-0000-0000D9160000}"/>
    <cellStyle name="40% - Accent6 5 2 8" xfId="6350" xr:uid="{00000000-0005-0000-0000-0000DA160000}"/>
    <cellStyle name="40% - Accent6 5 2 8 2" xfId="6351" xr:uid="{00000000-0005-0000-0000-0000DB160000}"/>
    <cellStyle name="40% - Accent6 5 2 8 2 2" xfId="6352" xr:uid="{00000000-0005-0000-0000-0000DC160000}"/>
    <cellStyle name="40% - Accent6 5 2 8_Deferred Income Taxes" xfId="6353" xr:uid="{00000000-0005-0000-0000-0000DD160000}"/>
    <cellStyle name="40% - Accent6 5 2 9" xfId="6354" xr:uid="{00000000-0005-0000-0000-0000DE160000}"/>
    <cellStyle name="40% - Accent6 5 2 9 2" xfId="6355" xr:uid="{00000000-0005-0000-0000-0000DF160000}"/>
    <cellStyle name="40% - Accent6 5 2_Deferred Income Taxes" xfId="6356" xr:uid="{00000000-0005-0000-0000-0000E0160000}"/>
    <cellStyle name="40% - Accent6 5 3" xfId="6357" xr:uid="{00000000-0005-0000-0000-0000E1160000}"/>
    <cellStyle name="40% - Accent6 5 3 2" xfId="6358" xr:uid="{00000000-0005-0000-0000-0000E2160000}"/>
    <cellStyle name="40% - Accent6 5 3 2 2" xfId="6359" xr:uid="{00000000-0005-0000-0000-0000E3160000}"/>
    <cellStyle name="40% - Accent6 5 3 2 2 2" xfId="6360" xr:uid="{00000000-0005-0000-0000-0000E4160000}"/>
    <cellStyle name="40% - Accent6 5 3 2 2 2 2" xfId="6361" xr:uid="{00000000-0005-0000-0000-0000E5160000}"/>
    <cellStyle name="40% - Accent6 5 3 2 2 2 2 2" xfId="6362" xr:uid="{00000000-0005-0000-0000-0000E6160000}"/>
    <cellStyle name="40% - Accent6 5 3 2 2 2 2 2 2" xfId="6363" xr:uid="{00000000-0005-0000-0000-0000E7160000}"/>
    <cellStyle name="40% - Accent6 5 3 2 2 2 2_Deferred Income Taxes" xfId="6364" xr:uid="{00000000-0005-0000-0000-0000E8160000}"/>
    <cellStyle name="40% - Accent6 5 3 2 2 2 3" xfId="6365" xr:uid="{00000000-0005-0000-0000-0000E9160000}"/>
    <cellStyle name="40% - Accent6 5 3 2 2 2 3 2" xfId="6366" xr:uid="{00000000-0005-0000-0000-0000EA160000}"/>
    <cellStyle name="40% - Accent6 5 3 2 2 2_Deferred Income Taxes" xfId="6367" xr:uid="{00000000-0005-0000-0000-0000EB160000}"/>
    <cellStyle name="40% - Accent6 5 3 2 2 3" xfId="6368" xr:uid="{00000000-0005-0000-0000-0000EC160000}"/>
    <cellStyle name="40% - Accent6 5 3 2 2 3 2" xfId="6369" xr:uid="{00000000-0005-0000-0000-0000ED160000}"/>
    <cellStyle name="40% - Accent6 5 3 2 2 3 2 2" xfId="6370" xr:uid="{00000000-0005-0000-0000-0000EE160000}"/>
    <cellStyle name="40% - Accent6 5 3 2 2 3 2 2 2" xfId="6371" xr:uid="{00000000-0005-0000-0000-0000EF160000}"/>
    <cellStyle name="40% - Accent6 5 3 2 2 3 2_Deferred Income Taxes" xfId="6372" xr:uid="{00000000-0005-0000-0000-0000F0160000}"/>
    <cellStyle name="40% - Accent6 5 3 2 2 3 3" xfId="6373" xr:uid="{00000000-0005-0000-0000-0000F1160000}"/>
    <cellStyle name="40% - Accent6 5 3 2 2 3 3 2" xfId="6374" xr:uid="{00000000-0005-0000-0000-0000F2160000}"/>
    <cellStyle name="40% - Accent6 5 3 2 2 3_Deferred Income Taxes" xfId="6375" xr:uid="{00000000-0005-0000-0000-0000F3160000}"/>
    <cellStyle name="40% - Accent6 5 3 2 2 4" xfId="6376" xr:uid="{00000000-0005-0000-0000-0000F4160000}"/>
    <cellStyle name="40% - Accent6 5 3 2 2 4 2" xfId="6377" xr:uid="{00000000-0005-0000-0000-0000F5160000}"/>
    <cellStyle name="40% - Accent6 5 3 2 2 4 2 2" xfId="6378" xr:uid="{00000000-0005-0000-0000-0000F6160000}"/>
    <cellStyle name="40% - Accent6 5 3 2 2 4_Deferred Income Taxes" xfId="6379" xr:uid="{00000000-0005-0000-0000-0000F7160000}"/>
    <cellStyle name="40% - Accent6 5 3 2 2 5" xfId="6380" xr:uid="{00000000-0005-0000-0000-0000F8160000}"/>
    <cellStyle name="40% - Accent6 5 3 2 2 5 2" xfId="6381" xr:uid="{00000000-0005-0000-0000-0000F9160000}"/>
    <cellStyle name="40% - Accent6 5 3 2 2_Deferred Income Taxes" xfId="6382" xr:uid="{00000000-0005-0000-0000-0000FA160000}"/>
    <cellStyle name="40% - Accent6 5 3 2 3" xfId="6383" xr:uid="{00000000-0005-0000-0000-0000FB160000}"/>
    <cellStyle name="40% - Accent6 5 3 2 3 2" xfId="6384" xr:uid="{00000000-0005-0000-0000-0000FC160000}"/>
    <cellStyle name="40% - Accent6 5 3 2 3 2 2" xfId="6385" xr:uid="{00000000-0005-0000-0000-0000FD160000}"/>
    <cellStyle name="40% - Accent6 5 3 2 3 2 2 2" xfId="6386" xr:uid="{00000000-0005-0000-0000-0000FE160000}"/>
    <cellStyle name="40% - Accent6 5 3 2 3 2_Deferred Income Taxes" xfId="6387" xr:uid="{00000000-0005-0000-0000-0000FF160000}"/>
    <cellStyle name="40% - Accent6 5 3 2 3 3" xfId="6388" xr:uid="{00000000-0005-0000-0000-000000170000}"/>
    <cellStyle name="40% - Accent6 5 3 2 3 3 2" xfId="6389" xr:uid="{00000000-0005-0000-0000-000001170000}"/>
    <cellStyle name="40% - Accent6 5 3 2 3_Deferred Income Taxes" xfId="6390" xr:uid="{00000000-0005-0000-0000-000002170000}"/>
    <cellStyle name="40% - Accent6 5 3 2 4" xfId="6391" xr:uid="{00000000-0005-0000-0000-000003170000}"/>
    <cellStyle name="40% - Accent6 5 3 2 4 2" xfId="6392" xr:uid="{00000000-0005-0000-0000-000004170000}"/>
    <cellStyle name="40% - Accent6 5 3 2 4 2 2" xfId="6393" xr:uid="{00000000-0005-0000-0000-000005170000}"/>
    <cellStyle name="40% - Accent6 5 3 2 4 2 2 2" xfId="6394" xr:uid="{00000000-0005-0000-0000-000006170000}"/>
    <cellStyle name="40% - Accent6 5 3 2 4 2_Deferred Income Taxes" xfId="6395" xr:uid="{00000000-0005-0000-0000-000007170000}"/>
    <cellStyle name="40% - Accent6 5 3 2 4 3" xfId="6396" xr:uid="{00000000-0005-0000-0000-000008170000}"/>
    <cellStyle name="40% - Accent6 5 3 2 4 3 2" xfId="6397" xr:uid="{00000000-0005-0000-0000-000009170000}"/>
    <cellStyle name="40% - Accent6 5 3 2 4_Deferred Income Taxes" xfId="6398" xr:uid="{00000000-0005-0000-0000-00000A170000}"/>
    <cellStyle name="40% - Accent6 5 3 2 5" xfId="6399" xr:uid="{00000000-0005-0000-0000-00000B170000}"/>
    <cellStyle name="40% - Accent6 5 3 2 5 2" xfId="6400" xr:uid="{00000000-0005-0000-0000-00000C170000}"/>
    <cellStyle name="40% - Accent6 5 3 2 5 2 2" xfId="6401" xr:uid="{00000000-0005-0000-0000-00000D170000}"/>
    <cellStyle name="40% - Accent6 5 3 2 5_Deferred Income Taxes" xfId="6402" xr:uid="{00000000-0005-0000-0000-00000E170000}"/>
    <cellStyle name="40% - Accent6 5 3 2 6" xfId="6403" xr:uid="{00000000-0005-0000-0000-00000F170000}"/>
    <cellStyle name="40% - Accent6 5 3 2 6 2" xfId="6404" xr:uid="{00000000-0005-0000-0000-000010170000}"/>
    <cellStyle name="40% - Accent6 5 3 2 6 2 2" xfId="6405" xr:uid="{00000000-0005-0000-0000-000011170000}"/>
    <cellStyle name="40% - Accent6 5 3 2 6_Deferred Income Taxes" xfId="6406" xr:uid="{00000000-0005-0000-0000-000012170000}"/>
    <cellStyle name="40% - Accent6 5 3 2 7" xfId="6407" xr:uid="{00000000-0005-0000-0000-000013170000}"/>
    <cellStyle name="40% - Accent6 5 3 2 7 2" xfId="6408" xr:uid="{00000000-0005-0000-0000-000014170000}"/>
    <cellStyle name="40% - Accent6 5 3 2_Deferred Income Taxes" xfId="6409" xr:uid="{00000000-0005-0000-0000-000015170000}"/>
    <cellStyle name="40% - Accent6 5 3 3" xfId="6410" xr:uid="{00000000-0005-0000-0000-000016170000}"/>
    <cellStyle name="40% - Accent6 5 3 3 2" xfId="6411" xr:uid="{00000000-0005-0000-0000-000017170000}"/>
    <cellStyle name="40% - Accent6 5 3 3 2 2" xfId="6412" xr:uid="{00000000-0005-0000-0000-000018170000}"/>
    <cellStyle name="40% - Accent6 5 3 3 2 2 2" xfId="6413" xr:uid="{00000000-0005-0000-0000-000019170000}"/>
    <cellStyle name="40% - Accent6 5 3 3 2 2 2 2" xfId="6414" xr:uid="{00000000-0005-0000-0000-00001A170000}"/>
    <cellStyle name="40% - Accent6 5 3 3 2 2_Deferred Income Taxes" xfId="6415" xr:uid="{00000000-0005-0000-0000-00001B170000}"/>
    <cellStyle name="40% - Accent6 5 3 3 2 3" xfId="6416" xr:uid="{00000000-0005-0000-0000-00001C170000}"/>
    <cellStyle name="40% - Accent6 5 3 3 2 3 2" xfId="6417" xr:uid="{00000000-0005-0000-0000-00001D170000}"/>
    <cellStyle name="40% - Accent6 5 3 3 2_Deferred Income Taxes" xfId="6418" xr:uid="{00000000-0005-0000-0000-00001E170000}"/>
    <cellStyle name="40% - Accent6 5 3 3 3" xfId="6419" xr:uid="{00000000-0005-0000-0000-00001F170000}"/>
    <cellStyle name="40% - Accent6 5 3 3 3 2" xfId="6420" xr:uid="{00000000-0005-0000-0000-000020170000}"/>
    <cellStyle name="40% - Accent6 5 3 3 3 2 2" xfId="6421" xr:uid="{00000000-0005-0000-0000-000021170000}"/>
    <cellStyle name="40% - Accent6 5 3 3 3 2 2 2" xfId="6422" xr:uid="{00000000-0005-0000-0000-000022170000}"/>
    <cellStyle name="40% - Accent6 5 3 3 3 2_Deferred Income Taxes" xfId="6423" xr:uid="{00000000-0005-0000-0000-000023170000}"/>
    <cellStyle name="40% - Accent6 5 3 3 3 3" xfId="6424" xr:uid="{00000000-0005-0000-0000-000024170000}"/>
    <cellStyle name="40% - Accent6 5 3 3 3 3 2" xfId="6425" xr:uid="{00000000-0005-0000-0000-000025170000}"/>
    <cellStyle name="40% - Accent6 5 3 3 3_Deferred Income Taxes" xfId="6426" xr:uid="{00000000-0005-0000-0000-000026170000}"/>
    <cellStyle name="40% - Accent6 5 3 3 4" xfId="6427" xr:uid="{00000000-0005-0000-0000-000027170000}"/>
    <cellStyle name="40% - Accent6 5 3 3 4 2" xfId="6428" xr:uid="{00000000-0005-0000-0000-000028170000}"/>
    <cellStyle name="40% - Accent6 5 3 3 4 2 2" xfId="6429" xr:uid="{00000000-0005-0000-0000-000029170000}"/>
    <cellStyle name="40% - Accent6 5 3 3 4_Deferred Income Taxes" xfId="6430" xr:uid="{00000000-0005-0000-0000-00002A170000}"/>
    <cellStyle name="40% - Accent6 5 3 3 5" xfId="6431" xr:uid="{00000000-0005-0000-0000-00002B170000}"/>
    <cellStyle name="40% - Accent6 5 3 3 5 2" xfId="6432" xr:uid="{00000000-0005-0000-0000-00002C170000}"/>
    <cellStyle name="40% - Accent6 5 3 3_Deferred Income Taxes" xfId="6433" xr:uid="{00000000-0005-0000-0000-00002D170000}"/>
    <cellStyle name="40% - Accent6 5 3 4" xfId="6434" xr:uid="{00000000-0005-0000-0000-00002E170000}"/>
    <cellStyle name="40% - Accent6 5 3 4 2" xfId="6435" xr:uid="{00000000-0005-0000-0000-00002F170000}"/>
    <cellStyle name="40% - Accent6 5 3 4 2 2" xfId="6436" xr:uid="{00000000-0005-0000-0000-000030170000}"/>
    <cellStyle name="40% - Accent6 5 3 4 2 2 2" xfId="6437" xr:uid="{00000000-0005-0000-0000-000031170000}"/>
    <cellStyle name="40% - Accent6 5 3 4 2_Deferred Income Taxes" xfId="6438" xr:uid="{00000000-0005-0000-0000-000032170000}"/>
    <cellStyle name="40% - Accent6 5 3 4 3" xfId="6439" xr:uid="{00000000-0005-0000-0000-000033170000}"/>
    <cellStyle name="40% - Accent6 5 3 4 3 2" xfId="6440" xr:uid="{00000000-0005-0000-0000-000034170000}"/>
    <cellStyle name="40% - Accent6 5 3 4_Deferred Income Taxes" xfId="6441" xr:uid="{00000000-0005-0000-0000-000035170000}"/>
    <cellStyle name="40% - Accent6 5 3 5" xfId="6442" xr:uid="{00000000-0005-0000-0000-000036170000}"/>
    <cellStyle name="40% - Accent6 5 3 5 2" xfId="6443" xr:uid="{00000000-0005-0000-0000-000037170000}"/>
    <cellStyle name="40% - Accent6 5 3 5 2 2" xfId="6444" xr:uid="{00000000-0005-0000-0000-000038170000}"/>
    <cellStyle name="40% - Accent6 5 3 5 2 2 2" xfId="6445" xr:uid="{00000000-0005-0000-0000-000039170000}"/>
    <cellStyle name="40% - Accent6 5 3 5 2_Deferred Income Taxes" xfId="6446" xr:uid="{00000000-0005-0000-0000-00003A170000}"/>
    <cellStyle name="40% - Accent6 5 3 5 3" xfId="6447" xr:uid="{00000000-0005-0000-0000-00003B170000}"/>
    <cellStyle name="40% - Accent6 5 3 5 3 2" xfId="6448" xr:uid="{00000000-0005-0000-0000-00003C170000}"/>
    <cellStyle name="40% - Accent6 5 3 5_Deferred Income Taxes" xfId="6449" xr:uid="{00000000-0005-0000-0000-00003D170000}"/>
    <cellStyle name="40% - Accent6 5 3 6" xfId="6450" xr:uid="{00000000-0005-0000-0000-00003E170000}"/>
    <cellStyle name="40% - Accent6 5 3 6 2" xfId="6451" xr:uid="{00000000-0005-0000-0000-00003F170000}"/>
    <cellStyle name="40% - Accent6 5 3 6 2 2" xfId="6452" xr:uid="{00000000-0005-0000-0000-000040170000}"/>
    <cellStyle name="40% - Accent6 5 3 6_Deferred Income Taxes" xfId="6453" xr:uid="{00000000-0005-0000-0000-000041170000}"/>
    <cellStyle name="40% - Accent6 5 3 7" xfId="6454" xr:uid="{00000000-0005-0000-0000-000042170000}"/>
    <cellStyle name="40% - Accent6 5 3 7 2" xfId="6455" xr:uid="{00000000-0005-0000-0000-000043170000}"/>
    <cellStyle name="40% - Accent6 5 3 7 2 2" xfId="6456" xr:uid="{00000000-0005-0000-0000-000044170000}"/>
    <cellStyle name="40% - Accent6 5 3 7_Deferred Income Taxes" xfId="6457" xr:uid="{00000000-0005-0000-0000-000045170000}"/>
    <cellStyle name="40% - Accent6 5 3 8" xfId="6458" xr:uid="{00000000-0005-0000-0000-000046170000}"/>
    <cellStyle name="40% - Accent6 5 3 8 2" xfId="6459" xr:uid="{00000000-0005-0000-0000-000047170000}"/>
    <cellStyle name="40% - Accent6 5 3_Deferred Income Taxes" xfId="6460" xr:uid="{00000000-0005-0000-0000-000048170000}"/>
    <cellStyle name="40% - Accent6 5 4" xfId="6461" xr:uid="{00000000-0005-0000-0000-000049170000}"/>
    <cellStyle name="40% - Accent6 5 4 2" xfId="6462" xr:uid="{00000000-0005-0000-0000-00004A170000}"/>
    <cellStyle name="40% - Accent6 5 4 2 2" xfId="6463" xr:uid="{00000000-0005-0000-0000-00004B170000}"/>
    <cellStyle name="40% - Accent6 5 4 2 2 2" xfId="6464" xr:uid="{00000000-0005-0000-0000-00004C170000}"/>
    <cellStyle name="40% - Accent6 5 4 2 2 2 2" xfId="6465" xr:uid="{00000000-0005-0000-0000-00004D170000}"/>
    <cellStyle name="40% - Accent6 5 4 2 2 2 2 2" xfId="6466" xr:uid="{00000000-0005-0000-0000-00004E170000}"/>
    <cellStyle name="40% - Accent6 5 4 2 2 2_Deferred Income Taxes" xfId="6467" xr:uid="{00000000-0005-0000-0000-00004F170000}"/>
    <cellStyle name="40% - Accent6 5 4 2 2 3" xfId="6468" xr:uid="{00000000-0005-0000-0000-000050170000}"/>
    <cellStyle name="40% - Accent6 5 4 2 2 3 2" xfId="6469" xr:uid="{00000000-0005-0000-0000-000051170000}"/>
    <cellStyle name="40% - Accent6 5 4 2 2_Deferred Income Taxes" xfId="6470" xr:uid="{00000000-0005-0000-0000-000052170000}"/>
    <cellStyle name="40% - Accent6 5 4 2 3" xfId="6471" xr:uid="{00000000-0005-0000-0000-000053170000}"/>
    <cellStyle name="40% - Accent6 5 4 2 3 2" xfId="6472" xr:uid="{00000000-0005-0000-0000-000054170000}"/>
    <cellStyle name="40% - Accent6 5 4 2 3 2 2" xfId="6473" xr:uid="{00000000-0005-0000-0000-000055170000}"/>
    <cellStyle name="40% - Accent6 5 4 2 3 2 2 2" xfId="6474" xr:uid="{00000000-0005-0000-0000-000056170000}"/>
    <cellStyle name="40% - Accent6 5 4 2 3 2_Deferred Income Taxes" xfId="6475" xr:uid="{00000000-0005-0000-0000-000057170000}"/>
    <cellStyle name="40% - Accent6 5 4 2 3 3" xfId="6476" xr:uid="{00000000-0005-0000-0000-000058170000}"/>
    <cellStyle name="40% - Accent6 5 4 2 3 3 2" xfId="6477" xr:uid="{00000000-0005-0000-0000-000059170000}"/>
    <cellStyle name="40% - Accent6 5 4 2 3_Deferred Income Taxes" xfId="6478" xr:uid="{00000000-0005-0000-0000-00005A170000}"/>
    <cellStyle name="40% - Accent6 5 4 2 4" xfId="6479" xr:uid="{00000000-0005-0000-0000-00005B170000}"/>
    <cellStyle name="40% - Accent6 5 4 2 4 2" xfId="6480" xr:uid="{00000000-0005-0000-0000-00005C170000}"/>
    <cellStyle name="40% - Accent6 5 4 2 4 2 2" xfId="6481" xr:uid="{00000000-0005-0000-0000-00005D170000}"/>
    <cellStyle name="40% - Accent6 5 4 2 4_Deferred Income Taxes" xfId="6482" xr:uid="{00000000-0005-0000-0000-00005E170000}"/>
    <cellStyle name="40% - Accent6 5 4 2 5" xfId="6483" xr:uid="{00000000-0005-0000-0000-00005F170000}"/>
    <cellStyle name="40% - Accent6 5 4 2 5 2" xfId="6484" xr:uid="{00000000-0005-0000-0000-000060170000}"/>
    <cellStyle name="40% - Accent6 5 4 2 5 2 2" xfId="6485" xr:uid="{00000000-0005-0000-0000-000061170000}"/>
    <cellStyle name="40% - Accent6 5 4 2 5_Deferred Income Taxes" xfId="6486" xr:uid="{00000000-0005-0000-0000-000062170000}"/>
    <cellStyle name="40% - Accent6 5 4 2 6" xfId="6487" xr:uid="{00000000-0005-0000-0000-000063170000}"/>
    <cellStyle name="40% - Accent6 5 4 2 6 2" xfId="6488" xr:uid="{00000000-0005-0000-0000-000064170000}"/>
    <cellStyle name="40% - Accent6 5 4 2_Deferred Income Taxes" xfId="6489" xr:uid="{00000000-0005-0000-0000-000065170000}"/>
    <cellStyle name="40% - Accent6 5 4 3" xfId="6490" xr:uid="{00000000-0005-0000-0000-000066170000}"/>
    <cellStyle name="40% - Accent6 5 4 3 2" xfId="6491" xr:uid="{00000000-0005-0000-0000-000067170000}"/>
    <cellStyle name="40% - Accent6 5 4 3 2 2" xfId="6492" xr:uid="{00000000-0005-0000-0000-000068170000}"/>
    <cellStyle name="40% - Accent6 5 4 3 2 2 2" xfId="6493" xr:uid="{00000000-0005-0000-0000-000069170000}"/>
    <cellStyle name="40% - Accent6 5 4 3 2_Deferred Income Taxes" xfId="6494" xr:uid="{00000000-0005-0000-0000-00006A170000}"/>
    <cellStyle name="40% - Accent6 5 4 3 3" xfId="6495" xr:uid="{00000000-0005-0000-0000-00006B170000}"/>
    <cellStyle name="40% - Accent6 5 4 3 3 2" xfId="6496" xr:uid="{00000000-0005-0000-0000-00006C170000}"/>
    <cellStyle name="40% - Accent6 5 4 3_Deferred Income Taxes" xfId="6497" xr:uid="{00000000-0005-0000-0000-00006D170000}"/>
    <cellStyle name="40% - Accent6 5 4 4" xfId="6498" xr:uid="{00000000-0005-0000-0000-00006E170000}"/>
    <cellStyle name="40% - Accent6 5 4 4 2" xfId="6499" xr:uid="{00000000-0005-0000-0000-00006F170000}"/>
    <cellStyle name="40% - Accent6 5 4 4 2 2" xfId="6500" xr:uid="{00000000-0005-0000-0000-000070170000}"/>
    <cellStyle name="40% - Accent6 5 4 4 2 2 2" xfId="6501" xr:uid="{00000000-0005-0000-0000-000071170000}"/>
    <cellStyle name="40% - Accent6 5 4 4 2_Deferred Income Taxes" xfId="6502" xr:uid="{00000000-0005-0000-0000-000072170000}"/>
    <cellStyle name="40% - Accent6 5 4 4 3" xfId="6503" xr:uid="{00000000-0005-0000-0000-000073170000}"/>
    <cellStyle name="40% - Accent6 5 4 4 3 2" xfId="6504" xr:uid="{00000000-0005-0000-0000-000074170000}"/>
    <cellStyle name="40% - Accent6 5 4 4_Deferred Income Taxes" xfId="6505" xr:uid="{00000000-0005-0000-0000-000075170000}"/>
    <cellStyle name="40% - Accent6 5 4 5" xfId="6506" xr:uid="{00000000-0005-0000-0000-000076170000}"/>
    <cellStyle name="40% - Accent6 5 4 5 2" xfId="6507" xr:uid="{00000000-0005-0000-0000-000077170000}"/>
    <cellStyle name="40% - Accent6 5 4 5 2 2" xfId="6508" xr:uid="{00000000-0005-0000-0000-000078170000}"/>
    <cellStyle name="40% - Accent6 5 4 5_Deferred Income Taxes" xfId="6509" xr:uid="{00000000-0005-0000-0000-000079170000}"/>
    <cellStyle name="40% - Accent6 5 4 6" xfId="6510" xr:uid="{00000000-0005-0000-0000-00007A170000}"/>
    <cellStyle name="40% - Accent6 5 4 6 2" xfId="6511" xr:uid="{00000000-0005-0000-0000-00007B170000}"/>
    <cellStyle name="40% - Accent6 5 4 6 2 2" xfId="6512" xr:uid="{00000000-0005-0000-0000-00007C170000}"/>
    <cellStyle name="40% - Accent6 5 4 6_Deferred Income Taxes" xfId="6513" xr:uid="{00000000-0005-0000-0000-00007D170000}"/>
    <cellStyle name="40% - Accent6 5 4 7" xfId="6514" xr:uid="{00000000-0005-0000-0000-00007E170000}"/>
    <cellStyle name="40% - Accent6 5 4 7 2" xfId="6515" xr:uid="{00000000-0005-0000-0000-00007F170000}"/>
    <cellStyle name="40% - Accent6 5 4_Deferred Income Taxes" xfId="6516" xr:uid="{00000000-0005-0000-0000-000080170000}"/>
    <cellStyle name="40% - Accent6 5 5" xfId="6517" xr:uid="{00000000-0005-0000-0000-000081170000}"/>
    <cellStyle name="40% - Accent6 5 5 2" xfId="6518" xr:uid="{00000000-0005-0000-0000-000082170000}"/>
    <cellStyle name="40% - Accent6 5 5 2 2" xfId="6519" xr:uid="{00000000-0005-0000-0000-000083170000}"/>
    <cellStyle name="40% - Accent6 5 5 2 2 2" xfId="6520" xr:uid="{00000000-0005-0000-0000-000084170000}"/>
    <cellStyle name="40% - Accent6 5 5 2 2 2 2" xfId="6521" xr:uid="{00000000-0005-0000-0000-000085170000}"/>
    <cellStyle name="40% - Accent6 5 5 2 2_Deferred Income Taxes" xfId="6522" xr:uid="{00000000-0005-0000-0000-000086170000}"/>
    <cellStyle name="40% - Accent6 5 5 2 3" xfId="6523" xr:uid="{00000000-0005-0000-0000-000087170000}"/>
    <cellStyle name="40% - Accent6 5 5 2 3 2" xfId="6524" xr:uid="{00000000-0005-0000-0000-000088170000}"/>
    <cellStyle name="40% - Accent6 5 5 2 3 2 2" xfId="6525" xr:uid="{00000000-0005-0000-0000-000089170000}"/>
    <cellStyle name="40% - Accent6 5 5 2 3_Deferred Income Taxes" xfId="6526" xr:uid="{00000000-0005-0000-0000-00008A170000}"/>
    <cellStyle name="40% - Accent6 5 5 2 4" xfId="6527" xr:uid="{00000000-0005-0000-0000-00008B170000}"/>
    <cellStyle name="40% - Accent6 5 5 2 4 2" xfId="6528" xr:uid="{00000000-0005-0000-0000-00008C170000}"/>
    <cellStyle name="40% - Accent6 5 5 2_Deferred Income Taxes" xfId="6529" xr:uid="{00000000-0005-0000-0000-00008D170000}"/>
    <cellStyle name="40% - Accent6 5 5 3" xfId="6530" xr:uid="{00000000-0005-0000-0000-00008E170000}"/>
    <cellStyle name="40% - Accent6 5 5 3 2" xfId="6531" xr:uid="{00000000-0005-0000-0000-00008F170000}"/>
    <cellStyle name="40% - Accent6 5 5 3 2 2" xfId="6532" xr:uid="{00000000-0005-0000-0000-000090170000}"/>
    <cellStyle name="40% - Accent6 5 5 3 2 2 2" xfId="6533" xr:uid="{00000000-0005-0000-0000-000091170000}"/>
    <cellStyle name="40% - Accent6 5 5 3 2_Deferred Income Taxes" xfId="6534" xr:uid="{00000000-0005-0000-0000-000092170000}"/>
    <cellStyle name="40% - Accent6 5 5 3 3" xfId="6535" xr:uid="{00000000-0005-0000-0000-000093170000}"/>
    <cellStyle name="40% - Accent6 5 5 3 3 2" xfId="6536" xr:uid="{00000000-0005-0000-0000-000094170000}"/>
    <cellStyle name="40% - Accent6 5 5 3_Deferred Income Taxes" xfId="6537" xr:uid="{00000000-0005-0000-0000-000095170000}"/>
    <cellStyle name="40% - Accent6 5 5 4" xfId="6538" xr:uid="{00000000-0005-0000-0000-000096170000}"/>
    <cellStyle name="40% - Accent6 5 5 4 2" xfId="6539" xr:uid="{00000000-0005-0000-0000-000097170000}"/>
    <cellStyle name="40% - Accent6 5 5 4 2 2" xfId="6540" xr:uid="{00000000-0005-0000-0000-000098170000}"/>
    <cellStyle name="40% - Accent6 5 5 4_Deferred Income Taxes" xfId="6541" xr:uid="{00000000-0005-0000-0000-000099170000}"/>
    <cellStyle name="40% - Accent6 5 5 5" xfId="6542" xr:uid="{00000000-0005-0000-0000-00009A170000}"/>
    <cellStyle name="40% - Accent6 5 5 5 2" xfId="6543" xr:uid="{00000000-0005-0000-0000-00009B170000}"/>
    <cellStyle name="40% - Accent6 5 5 5 2 2" xfId="6544" xr:uid="{00000000-0005-0000-0000-00009C170000}"/>
    <cellStyle name="40% - Accent6 5 5 5_Deferred Income Taxes" xfId="6545" xr:uid="{00000000-0005-0000-0000-00009D170000}"/>
    <cellStyle name="40% - Accent6 5 5 6" xfId="6546" xr:uid="{00000000-0005-0000-0000-00009E170000}"/>
    <cellStyle name="40% - Accent6 5 5 6 2" xfId="6547" xr:uid="{00000000-0005-0000-0000-00009F170000}"/>
    <cellStyle name="40% - Accent6 5 5_Deferred Income Taxes" xfId="6548" xr:uid="{00000000-0005-0000-0000-0000A0170000}"/>
    <cellStyle name="40% - Accent6 5 6" xfId="6549" xr:uid="{00000000-0005-0000-0000-0000A1170000}"/>
    <cellStyle name="40% - Accent6 5 6 2" xfId="6550" xr:uid="{00000000-0005-0000-0000-0000A2170000}"/>
    <cellStyle name="40% - Accent6 5 6 2 2" xfId="6551" xr:uid="{00000000-0005-0000-0000-0000A3170000}"/>
    <cellStyle name="40% - Accent6 5 6 2 2 2" xfId="6552" xr:uid="{00000000-0005-0000-0000-0000A4170000}"/>
    <cellStyle name="40% - Accent6 5 6 2_Deferred Income Taxes" xfId="6553" xr:uid="{00000000-0005-0000-0000-0000A5170000}"/>
    <cellStyle name="40% - Accent6 5 6 3" xfId="6554" xr:uid="{00000000-0005-0000-0000-0000A6170000}"/>
    <cellStyle name="40% - Accent6 5 6 3 2" xfId="6555" xr:uid="{00000000-0005-0000-0000-0000A7170000}"/>
    <cellStyle name="40% - Accent6 5 6 3 2 2" xfId="6556" xr:uid="{00000000-0005-0000-0000-0000A8170000}"/>
    <cellStyle name="40% - Accent6 5 6 3_Deferred Income Taxes" xfId="6557" xr:uid="{00000000-0005-0000-0000-0000A9170000}"/>
    <cellStyle name="40% - Accent6 5 6 4" xfId="6558" xr:uid="{00000000-0005-0000-0000-0000AA170000}"/>
    <cellStyle name="40% - Accent6 5 6 4 2" xfId="6559" xr:uid="{00000000-0005-0000-0000-0000AB170000}"/>
    <cellStyle name="40% - Accent6 5 6_Deferred Income Taxes" xfId="6560" xr:uid="{00000000-0005-0000-0000-0000AC170000}"/>
    <cellStyle name="40% - Accent6 5 7" xfId="6561" xr:uid="{00000000-0005-0000-0000-0000AD170000}"/>
    <cellStyle name="40% - Accent6 5 7 2" xfId="6562" xr:uid="{00000000-0005-0000-0000-0000AE170000}"/>
    <cellStyle name="40% - Accent6 5 7 2 2" xfId="6563" xr:uid="{00000000-0005-0000-0000-0000AF170000}"/>
    <cellStyle name="40% - Accent6 5 7 2 2 2" xfId="6564" xr:uid="{00000000-0005-0000-0000-0000B0170000}"/>
    <cellStyle name="40% - Accent6 5 7 2_Deferred Income Taxes" xfId="6565" xr:uid="{00000000-0005-0000-0000-0000B1170000}"/>
    <cellStyle name="40% - Accent6 5 7 3" xfId="6566" xr:uid="{00000000-0005-0000-0000-0000B2170000}"/>
    <cellStyle name="40% - Accent6 5 7 3 2" xfId="6567" xr:uid="{00000000-0005-0000-0000-0000B3170000}"/>
    <cellStyle name="40% - Accent6 5 7_Deferred Income Taxes" xfId="6568" xr:uid="{00000000-0005-0000-0000-0000B4170000}"/>
    <cellStyle name="40% - Accent6 5 8" xfId="6569" xr:uid="{00000000-0005-0000-0000-0000B5170000}"/>
    <cellStyle name="40% - Accent6 5 8 2" xfId="6570" xr:uid="{00000000-0005-0000-0000-0000B6170000}"/>
    <cellStyle name="40% - Accent6 5 8 2 2" xfId="6571" xr:uid="{00000000-0005-0000-0000-0000B7170000}"/>
    <cellStyle name="40% - Accent6 5 8_Deferred Income Taxes" xfId="6572" xr:uid="{00000000-0005-0000-0000-0000B8170000}"/>
    <cellStyle name="40% - Accent6 5 9" xfId="6573" xr:uid="{00000000-0005-0000-0000-0000B9170000}"/>
    <cellStyle name="40% - Accent6 5 9 2" xfId="6574" xr:uid="{00000000-0005-0000-0000-0000BA170000}"/>
    <cellStyle name="40% - Accent6 5 9 2 2" xfId="6575" xr:uid="{00000000-0005-0000-0000-0000BB170000}"/>
    <cellStyle name="40% - Accent6 5 9_Deferred Income Taxes" xfId="6576" xr:uid="{00000000-0005-0000-0000-0000BC170000}"/>
    <cellStyle name="40% - Accent6 5_Deferred Income Taxes" xfId="6577" xr:uid="{00000000-0005-0000-0000-0000BD170000}"/>
    <cellStyle name="40% - Accent6 6" xfId="264" xr:uid="{00000000-0005-0000-0000-0000BE170000}"/>
    <cellStyle name="40% - Accent6 6 2" xfId="6578" xr:uid="{00000000-0005-0000-0000-0000BF170000}"/>
    <cellStyle name="40% - Accent6 6 2 2" xfId="6579" xr:uid="{00000000-0005-0000-0000-0000C0170000}"/>
    <cellStyle name="40% - Accent6 6_Deferred Income Taxes" xfId="6580" xr:uid="{00000000-0005-0000-0000-0000C1170000}"/>
    <cellStyle name="60% - Accent1 2" xfId="19" xr:uid="{00000000-0005-0000-0000-0000C2170000}"/>
    <cellStyle name="60% - Accent1 2 2" xfId="6581" xr:uid="{00000000-0005-0000-0000-0000C3170000}"/>
    <cellStyle name="60% - Accent1 2 3" xfId="6582" xr:uid="{00000000-0005-0000-0000-0000C4170000}"/>
    <cellStyle name="60% - Accent1 2_Deferred Income Taxes" xfId="6583" xr:uid="{00000000-0005-0000-0000-0000C5170000}"/>
    <cellStyle name="60% - Accent1 3" xfId="265" xr:uid="{00000000-0005-0000-0000-0000C6170000}"/>
    <cellStyle name="60% - Accent1 4" xfId="266" xr:uid="{00000000-0005-0000-0000-0000C7170000}"/>
    <cellStyle name="60% - Accent1 5" xfId="267" xr:uid="{00000000-0005-0000-0000-0000C8170000}"/>
    <cellStyle name="60% - Accent1 6" xfId="268" xr:uid="{00000000-0005-0000-0000-0000C9170000}"/>
    <cellStyle name="60% - Accent2 2" xfId="20" xr:uid="{00000000-0005-0000-0000-0000CA170000}"/>
    <cellStyle name="60% - Accent2 2 2" xfId="6584" xr:uid="{00000000-0005-0000-0000-0000CB170000}"/>
    <cellStyle name="60% - Accent2 2 3" xfId="6585" xr:uid="{00000000-0005-0000-0000-0000CC170000}"/>
    <cellStyle name="60% - Accent2 2_Deferred Income Taxes" xfId="6586" xr:uid="{00000000-0005-0000-0000-0000CD170000}"/>
    <cellStyle name="60% - Accent2 3" xfId="269" xr:uid="{00000000-0005-0000-0000-0000CE170000}"/>
    <cellStyle name="60% - Accent2 4" xfId="270" xr:uid="{00000000-0005-0000-0000-0000CF170000}"/>
    <cellStyle name="60% - Accent2 5" xfId="271" xr:uid="{00000000-0005-0000-0000-0000D0170000}"/>
    <cellStyle name="60% - Accent2 6" xfId="272" xr:uid="{00000000-0005-0000-0000-0000D1170000}"/>
    <cellStyle name="60% - Accent3 2" xfId="21" xr:uid="{00000000-0005-0000-0000-0000D2170000}"/>
    <cellStyle name="60% - Accent3 2 2" xfId="6587" xr:uid="{00000000-0005-0000-0000-0000D3170000}"/>
    <cellStyle name="60% - Accent3 2 3" xfId="6588" xr:uid="{00000000-0005-0000-0000-0000D4170000}"/>
    <cellStyle name="60% - Accent3 2_Deferred Income Taxes" xfId="6589" xr:uid="{00000000-0005-0000-0000-0000D5170000}"/>
    <cellStyle name="60% - Accent3 3" xfId="273" xr:uid="{00000000-0005-0000-0000-0000D6170000}"/>
    <cellStyle name="60% - Accent3 4" xfId="274" xr:uid="{00000000-0005-0000-0000-0000D7170000}"/>
    <cellStyle name="60% - Accent3 5" xfId="275" xr:uid="{00000000-0005-0000-0000-0000D8170000}"/>
    <cellStyle name="60% - Accent3 6" xfId="276" xr:uid="{00000000-0005-0000-0000-0000D9170000}"/>
    <cellStyle name="60% - Accent4 2" xfId="22" xr:uid="{00000000-0005-0000-0000-0000DA170000}"/>
    <cellStyle name="60% - Accent4 2 2" xfId="6590" xr:uid="{00000000-0005-0000-0000-0000DB170000}"/>
    <cellStyle name="60% - Accent4 2 3" xfId="6591" xr:uid="{00000000-0005-0000-0000-0000DC170000}"/>
    <cellStyle name="60% - Accent4 2_Deferred Income Taxes" xfId="6592" xr:uid="{00000000-0005-0000-0000-0000DD170000}"/>
    <cellStyle name="60% - Accent4 3" xfId="277" xr:uid="{00000000-0005-0000-0000-0000DE170000}"/>
    <cellStyle name="60% - Accent4 4" xfId="278" xr:uid="{00000000-0005-0000-0000-0000DF170000}"/>
    <cellStyle name="60% - Accent4 5" xfId="279" xr:uid="{00000000-0005-0000-0000-0000E0170000}"/>
    <cellStyle name="60% - Accent4 6" xfId="280" xr:uid="{00000000-0005-0000-0000-0000E1170000}"/>
    <cellStyle name="60% - Accent5 2" xfId="23" xr:uid="{00000000-0005-0000-0000-0000E2170000}"/>
    <cellStyle name="60% - Accent5 2 2" xfId="6593" xr:uid="{00000000-0005-0000-0000-0000E3170000}"/>
    <cellStyle name="60% - Accent5 2_Deferred Income Taxes" xfId="6594" xr:uid="{00000000-0005-0000-0000-0000E4170000}"/>
    <cellStyle name="60% - Accent5 3" xfId="281" xr:uid="{00000000-0005-0000-0000-0000E5170000}"/>
    <cellStyle name="60% - Accent5 4" xfId="282" xr:uid="{00000000-0005-0000-0000-0000E6170000}"/>
    <cellStyle name="60% - Accent5 5" xfId="283" xr:uid="{00000000-0005-0000-0000-0000E7170000}"/>
    <cellStyle name="60% - Accent5 6" xfId="284" xr:uid="{00000000-0005-0000-0000-0000E8170000}"/>
    <cellStyle name="60% - Accent6 2" xfId="24" xr:uid="{00000000-0005-0000-0000-0000E9170000}"/>
    <cellStyle name="60% - Accent6 2 2" xfId="6595" xr:uid="{00000000-0005-0000-0000-0000EA170000}"/>
    <cellStyle name="60% - Accent6 2 3" xfId="6596" xr:uid="{00000000-0005-0000-0000-0000EB170000}"/>
    <cellStyle name="60% - Accent6 2_Deferred Income Taxes" xfId="6597" xr:uid="{00000000-0005-0000-0000-0000EC170000}"/>
    <cellStyle name="60% - Accent6 3" xfId="285" xr:uid="{00000000-0005-0000-0000-0000ED170000}"/>
    <cellStyle name="60% - Accent6 4" xfId="286" xr:uid="{00000000-0005-0000-0000-0000EE170000}"/>
    <cellStyle name="60% - Accent6 5" xfId="287" xr:uid="{00000000-0005-0000-0000-0000EF170000}"/>
    <cellStyle name="60% - Accent6 6" xfId="288" xr:uid="{00000000-0005-0000-0000-0000F0170000}"/>
    <cellStyle name="Accent1 - 20%" xfId="25" xr:uid="{00000000-0005-0000-0000-0000F1170000}"/>
    <cellStyle name="Accent1 - 40%" xfId="26" xr:uid="{00000000-0005-0000-0000-0000F2170000}"/>
    <cellStyle name="Accent1 - 60%" xfId="27" xr:uid="{00000000-0005-0000-0000-0000F3170000}"/>
    <cellStyle name="Accent1 2" xfId="28" xr:uid="{00000000-0005-0000-0000-0000F4170000}"/>
    <cellStyle name="Accent1 2 2" xfId="6598" xr:uid="{00000000-0005-0000-0000-0000F5170000}"/>
    <cellStyle name="Accent1 2 3" xfId="6599" xr:uid="{00000000-0005-0000-0000-0000F6170000}"/>
    <cellStyle name="Accent1 2_Deferred Income Taxes" xfId="6600" xr:uid="{00000000-0005-0000-0000-0000F7170000}"/>
    <cellStyle name="Accent1 3" xfId="289" xr:uid="{00000000-0005-0000-0000-0000F8170000}"/>
    <cellStyle name="Accent1 4" xfId="290" xr:uid="{00000000-0005-0000-0000-0000F9170000}"/>
    <cellStyle name="Accent1 5" xfId="291" xr:uid="{00000000-0005-0000-0000-0000FA170000}"/>
    <cellStyle name="Accent1 6" xfId="292" xr:uid="{00000000-0005-0000-0000-0000FB170000}"/>
    <cellStyle name="Accent2 - 20%" xfId="29" xr:uid="{00000000-0005-0000-0000-0000FC170000}"/>
    <cellStyle name="Accent2 - 40%" xfId="30" xr:uid="{00000000-0005-0000-0000-0000FD170000}"/>
    <cellStyle name="Accent2 - 60%" xfId="31" xr:uid="{00000000-0005-0000-0000-0000FE170000}"/>
    <cellStyle name="Accent2 2" xfId="32" xr:uid="{00000000-0005-0000-0000-0000FF170000}"/>
    <cellStyle name="Accent2 2 2" xfId="6601" xr:uid="{00000000-0005-0000-0000-000000180000}"/>
    <cellStyle name="Accent2 2 3" xfId="6602" xr:uid="{00000000-0005-0000-0000-000001180000}"/>
    <cellStyle name="Accent2 2_Deferred Income Taxes" xfId="6603" xr:uid="{00000000-0005-0000-0000-000002180000}"/>
    <cellStyle name="Accent2 3" xfId="293" xr:uid="{00000000-0005-0000-0000-000003180000}"/>
    <cellStyle name="Accent2 4" xfId="294" xr:uid="{00000000-0005-0000-0000-000004180000}"/>
    <cellStyle name="Accent2 5" xfId="295" xr:uid="{00000000-0005-0000-0000-000005180000}"/>
    <cellStyle name="Accent2 6" xfId="296" xr:uid="{00000000-0005-0000-0000-000006180000}"/>
    <cellStyle name="Accent3 - 20%" xfId="33" xr:uid="{00000000-0005-0000-0000-000007180000}"/>
    <cellStyle name="Accent3 - 40%" xfId="34" xr:uid="{00000000-0005-0000-0000-000008180000}"/>
    <cellStyle name="Accent3 - 60%" xfId="35" xr:uid="{00000000-0005-0000-0000-000009180000}"/>
    <cellStyle name="Accent3 2" xfId="36" xr:uid="{00000000-0005-0000-0000-00000A180000}"/>
    <cellStyle name="Accent3 2 2" xfId="6604" xr:uid="{00000000-0005-0000-0000-00000B180000}"/>
    <cellStyle name="Accent3 2 3" xfId="6605" xr:uid="{00000000-0005-0000-0000-00000C180000}"/>
    <cellStyle name="Accent3 2_Deferred Income Taxes" xfId="6606" xr:uid="{00000000-0005-0000-0000-00000D180000}"/>
    <cellStyle name="Accent3 3" xfId="297" xr:uid="{00000000-0005-0000-0000-00000E180000}"/>
    <cellStyle name="Accent3 4" xfId="298" xr:uid="{00000000-0005-0000-0000-00000F180000}"/>
    <cellStyle name="Accent3 5" xfId="299" xr:uid="{00000000-0005-0000-0000-000010180000}"/>
    <cellStyle name="Accent3 6" xfId="300" xr:uid="{00000000-0005-0000-0000-000011180000}"/>
    <cellStyle name="Accent4 - 20%" xfId="37" xr:uid="{00000000-0005-0000-0000-000012180000}"/>
    <cellStyle name="Accent4 - 40%" xfId="38" xr:uid="{00000000-0005-0000-0000-000013180000}"/>
    <cellStyle name="Accent4 - 60%" xfId="39" xr:uid="{00000000-0005-0000-0000-000014180000}"/>
    <cellStyle name="Accent4 2" xfId="40" xr:uid="{00000000-0005-0000-0000-000015180000}"/>
    <cellStyle name="Accent4 2 2" xfId="6607" xr:uid="{00000000-0005-0000-0000-000016180000}"/>
    <cellStyle name="Accent4 2_Deferred Income Taxes" xfId="6608" xr:uid="{00000000-0005-0000-0000-000017180000}"/>
    <cellStyle name="Accent4 3" xfId="301" xr:uid="{00000000-0005-0000-0000-000018180000}"/>
    <cellStyle name="Accent4 4" xfId="302" xr:uid="{00000000-0005-0000-0000-000019180000}"/>
    <cellStyle name="Accent4 5" xfId="303" xr:uid="{00000000-0005-0000-0000-00001A180000}"/>
    <cellStyle name="Accent4 6" xfId="304" xr:uid="{00000000-0005-0000-0000-00001B180000}"/>
    <cellStyle name="Accent5 - 20%" xfId="41" xr:uid="{00000000-0005-0000-0000-00001C180000}"/>
    <cellStyle name="Accent5 - 40%" xfId="42" xr:uid="{00000000-0005-0000-0000-00001D180000}"/>
    <cellStyle name="Accent5 - 60%" xfId="43" xr:uid="{00000000-0005-0000-0000-00001E180000}"/>
    <cellStyle name="Accent5 2" xfId="44" xr:uid="{00000000-0005-0000-0000-00001F180000}"/>
    <cellStyle name="Accent5 2 2" xfId="6609" xr:uid="{00000000-0005-0000-0000-000020180000}"/>
    <cellStyle name="Accent5 3" xfId="305" xr:uid="{00000000-0005-0000-0000-000021180000}"/>
    <cellStyle name="Accent5 4" xfId="306" xr:uid="{00000000-0005-0000-0000-000022180000}"/>
    <cellStyle name="Accent5 5" xfId="307" xr:uid="{00000000-0005-0000-0000-000023180000}"/>
    <cellStyle name="Accent5 6" xfId="308" xr:uid="{00000000-0005-0000-0000-000024180000}"/>
    <cellStyle name="Accent6 - 20%" xfId="45" xr:uid="{00000000-0005-0000-0000-000025180000}"/>
    <cellStyle name="Accent6 - 40%" xfId="46" xr:uid="{00000000-0005-0000-0000-000026180000}"/>
    <cellStyle name="Accent6 - 60%" xfId="47" xr:uid="{00000000-0005-0000-0000-000027180000}"/>
    <cellStyle name="Accent6 2" xfId="48" xr:uid="{00000000-0005-0000-0000-000028180000}"/>
    <cellStyle name="Accent6 2 2" xfId="6610" xr:uid="{00000000-0005-0000-0000-000029180000}"/>
    <cellStyle name="Accent6 3" xfId="309" xr:uid="{00000000-0005-0000-0000-00002A180000}"/>
    <cellStyle name="Accent6 4" xfId="310" xr:uid="{00000000-0005-0000-0000-00002B180000}"/>
    <cellStyle name="Accent6 5" xfId="311" xr:uid="{00000000-0005-0000-0000-00002C180000}"/>
    <cellStyle name="Accent6 6" xfId="312" xr:uid="{00000000-0005-0000-0000-00002D180000}"/>
    <cellStyle name="args.style" xfId="6611" xr:uid="{00000000-0005-0000-0000-00002E180000}"/>
    <cellStyle name="ArrayHeading" xfId="313" xr:uid="{00000000-0005-0000-0000-00002F180000}"/>
    <cellStyle name="Bad 2" xfId="49" xr:uid="{00000000-0005-0000-0000-000030180000}"/>
    <cellStyle name="Bad 2 2" xfId="6612" xr:uid="{00000000-0005-0000-0000-000031180000}"/>
    <cellStyle name="Bad 2 3" xfId="6613" xr:uid="{00000000-0005-0000-0000-000032180000}"/>
    <cellStyle name="Bad 2_Deferred Income Taxes" xfId="6614" xr:uid="{00000000-0005-0000-0000-000033180000}"/>
    <cellStyle name="Bad 3" xfId="314" xr:uid="{00000000-0005-0000-0000-000034180000}"/>
    <cellStyle name="Bad 4" xfId="315" xr:uid="{00000000-0005-0000-0000-000035180000}"/>
    <cellStyle name="Bad 5" xfId="316" xr:uid="{00000000-0005-0000-0000-000036180000}"/>
    <cellStyle name="Bad 6" xfId="317" xr:uid="{00000000-0005-0000-0000-000037180000}"/>
    <cellStyle name="BetweenMacros" xfId="318" xr:uid="{00000000-0005-0000-0000-000038180000}"/>
    <cellStyle name="BlackStrike" xfId="6615" xr:uid="{00000000-0005-0000-0000-000039180000}"/>
    <cellStyle name="BlackText" xfId="6616" xr:uid="{00000000-0005-0000-0000-00003A180000}"/>
    <cellStyle name="bld-li - Style4" xfId="6617" xr:uid="{00000000-0005-0000-0000-00003B180000}"/>
    <cellStyle name="Blue" xfId="6618" xr:uid="{00000000-0005-0000-0000-00003C180000}"/>
    <cellStyle name="BoldText" xfId="6619" xr:uid="{00000000-0005-0000-0000-00003D180000}"/>
    <cellStyle name="BoldText 2" xfId="6620" xr:uid="{00000000-0005-0000-0000-00003E180000}"/>
    <cellStyle name="Border Heavy" xfId="6621" xr:uid="{00000000-0005-0000-0000-00003F180000}"/>
    <cellStyle name="Border Thin" xfId="6622" xr:uid="{00000000-0005-0000-0000-000040180000}"/>
    <cellStyle name="Bottom bold border" xfId="6623" xr:uid="{00000000-0005-0000-0000-000041180000}"/>
    <cellStyle name="Bottom single border" xfId="6624" xr:uid="{00000000-0005-0000-0000-000042180000}"/>
    <cellStyle name="Brand Align Left Text" xfId="6625" xr:uid="{00000000-0005-0000-0000-000043180000}"/>
    <cellStyle name="Brand Default" xfId="6626" xr:uid="{00000000-0005-0000-0000-000044180000}"/>
    <cellStyle name="Brand Percent" xfId="6627" xr:uid="{00000000-0005-0000-0000-000045180000}"/>
    <cellStyle name="Brand Source" xfId="6628" xr:uid="{00000000-0005-0000-0000-000046180000}"/>
    <cellStyle name="Brand Subtitle with Underline" xfId="6629" xr:uid="{00000000-0005-0000-0000-000047180000}"/>
    <cellStyle name="Brand Subtitle without Underline" xfId="6630" xr:uid="{00000000-0005-0000-0000-000048180000}"/>
    <cellStyle name="Brand Title" xfId="6631" xr:uid="{00000000-0005-0000-0000-000049180000}"/>
    <cellStyle name="Calc Currency (0)" xfId="6632" xr:uid="{00000000-0005-0000-0000-00004A180000}"/>
    <cellStyle name="Calc Currency (0) 10" xfId="6633" xr:uid="{00000000-0005-0000-0000-00004B180000}"/>
    <cellStyle name="Calc Currency (0) 11" xfId="6634" xr:uid="{00000000-0005-0000-0000-00004C180000}"/>
    <cellStyle name="Calc Currency (0) 12" xfId="6635" xr:uid="{00000000-0005-0000-0000-00004D180000}"/>
    <cellStyle name="Calc Currency (0) 13" xfId="6636" xr:uid="{00000000-0005-0000-0000-00004E180000}"/>
    <cellStyle name="Calc Currency (0) 14" xfId="6637" xr:uid="{00000000-0005-0000-0000-00004F180000}"/>
    <cellStyle name="Calc Currency (0) 2" xfId="6638" xr:uid="{00000000-0005-0000-0000-000050180000}"/>
    <cellStyle name="Calc Currency (0) 3" xfId="6639" xr:uid="{00000000-0005-0000-0000-000051180000}"/>
    <cellStyle name="Calc Currency (0) 4" xfId="6640" xr:uid="{00000000-0005-0000-0000-000052180000}"/>
    <cellStyle name="Calc Currency (0) 5" xfId="6641" xr:uid="{00000000-0005-0000-0000-000053180000}"/>
    <cellStyle name="Calc Currency (0) 6" xfId="6642" xr:uid="{00000000-0005-0000-0000-000054180000}"/>
    <cellStyle name="Calc Currency (0) 7" xfId="6643" xr:uid="{00000000-0005-0000-0000-000055180000}"/>
    <cellStyle name="Calc Currency (0) 8" xfId="6644" xr:uid="{00000000-0005-0000-0000-000056180000}"/>
    <cellStyle name="Calc Currency (0) 9" xfId="6645" xr:uid="{00000000-0005-0000-0000-000057180000}"/>
    <cellStyle name="Calc Currency (0)_Deferred Income Taxes" xfId="6646" xr:uid="{00000000-0005-0000-0000-000058180000}"/>
    <cellStyle name="Calculation 2" xfId="50" xr:uid="{00000000-0005-0000-0000-000059180000}"/>
    <cellStyle name="Calculation 2 2" xfId="6647" xr:uid="{00000000-0005-0000-0000-00005A180000}"/>
    <cellStyle name="Calculation 2 3" xfId="6648" xr:uid="{00000000-0005-0000-0000-00005B180000}"/>
    <cellStyle name="Calculation 2 4" xfId="6649" xr:uid="{00000000-0005-0000-0000-00005C180000}"/>
    <cellStyle name="Calculation 2 5" xfId="6650" xr:uid="{00000000-0005-0000-0000-00005D180000}"/>
    <cellStyle name="Calculation 2_Deferred Income Taxes" xfId="6651" xr:uid="{00000000-0005-0000-0000-00005E180000}"/>
    <cellStyle name="Calculation 3" xfId="319" xr:uid="{00000000-0005-0000-0000-00005F180000}"/>
    <cellStyle name="Calculation 3 2" xfId="6652" xr:uid="{00000000-0005-0000-0000-000060180000}"/>
    <cellStyle name="Calculation 3 3" xfId="6653" xr:uid="{00000000-0005-0000-0000-000061180000}"/>
    <cellStyle name="Calculation 3 4" xfId="6654" xr:uid="{00000000-0005-0000-0000-000062180000}"/>
    <cellStyle name="Calculation 4" xfId="320" xr:uid="{00000000-0005-0000-0000-000063180000}"/>
    <cellStyle name="Calculation 4 2" xfId="6655" xr:uid="{00000000-0005-0000-0000-000064180000}"/>
    <cellStyle name="Calculation 4 3" xfId="6656" xr:uid="{00000000-0005-0000-0000-000065180000}"/>
    <cellStyle name="Calculation 4 4" xfId="6657" xr:uid="{00000000-0005-0000-0000-000066180000}"/>
    <cellStyle name="Calculation 5" xfId="321" xr:uid="{00000000-0005-0000-0000-000067180000}"/>
    <cellStyle name="Calculation 5 2" xfId="6658" xr:uid="{00000000-0005-0000-0000-000068180000}"/>
    <cellStyle name="Calculation 5 3" xfId="6659" xr:uid="{00000000-0005-0000-0000-000069180000}"/>
    <cellStyle name="Calculation 5 4" xfId="6660" xr:uid="{00000000-0005-0000-0000-00006A180000}"/>
    <cellStyle name="Calculation 6" xfId="322" xr:uid="{00000000-0005-0000-0000-00006B180000}"/>
    <cellStyle name="Calculation 6 2" xfId="6661" xr:uid="{00000000-0005-0000-0000-00006C180000}"/>
    <cellStyle name="Calculation 6 3" xfId="6662" xr:uid="{00000000-0005-0000-0000-00006D180000}"/>
    <cellStyle name="Calculation 6 4" xfId="6663" xr:uid="{00000000-0005-0000-0000-00006E180000}"/>
    <cellStyle name="Cancel" xfId="6664" xr:uid="{00000000-0005-0000-0000-00006F180000}"/>
    <cellStyle name="Check Cell 2" xfId="51" xr:uid="{00000000-0005-0000-0000-000070180000}"/>
    <cellStyle name="Check Cell 2 2" xfId="6665" xr:uid="{00000000-0005-0000-0000-000071180000}"/>
    <cellStyle name="Check Cell 2_Deferred Income Taxes" xfId="6666" xr:uid="{00000000-0005-0000-0000-000072180000}"/>
    <cellStyle name="Check Cell 3" xfId="323" xr:uid="{00000000-0005-0000-0000-000073180000}"/>
    <cellStyle name="Check Cell 4" xfId="324" xr:uid="{00000000-0005-0000-0000-000074180000}"/>
    <cellStyle name="Check Cell 5" xfId="325" xr:uid="{00000000-0005-0000-0000-000075180000}"/>
    <cellStyle name="Check Cell 6" xfId="326" xr:uid="{00000000-0005-0000-0000-000076180000}"/>
    <cellStyle name="Co. Names" xfId="6667" xr:uid="{00000000-0005-0000-0000-000077180000}"/>
    <cellStyle name="Column total in dollars" xfId="327" xr:uid="{00000000-0005-0000-0000-000078180000}"/>
    <cellStyle name="Comma" xfId="1" builtinId="3"/>
    <cellStyle name="Comma  - Style1" xfId="52" xr:uid="{00000000-0005-0000-0000-00007A180000}"/>
    <cellStyle name="Comma  - Style1 2" xfId="328" xr:uid="{00000000-0005-0000-0000-00007B180000}"/>
    <cellStyle name="Comma  - Style1 3" xfId="329" xr:uid="{00000000-0005-0000-0000-00007C180000}"/>
    <cellStyle name="Comma  - Style2" xfId="53" xr:uid="{00000000-0005-0000-0000-00007D180000}"/>
    <cellStyle name="Comma  - Style2 2" xfId="330" xr:uid="{00000000-0005-0000-0000-00007E180000}"/>
    <cellStyle name="Comma  - Style2 3" xfId="331" xr:uid="{00000000-0005-0000-0000-00007F180000}"/>
    <cellStyle name="Comma  - Style3" xfId="54" xr:uid="{00000000-0005-0000-0000-000080180000}"/>
    <cellStyle name="Comma  - Style3 2" xfId="332" xr:uid="{00000000-0005-0000-0000-000081180000}"/>
    <cellStyle name="Comma  - Style3 3" xfId="333" xr:uid="{00000000-0005-0000-0000-000082180000}"/>
    <cellStyle name="Comma  - Style4" xfId="55" xr:uid="{00000000-0005-0000-0000-000083180000}"/>
    <cellStyle name="Comma  - Style4 2" xfId="334" xr:uid="{00000000-0005-0000-0000-000084180000}"/>
    <cellStyle name="Comma  - Style4 3" xfId="335" xr:uid="{00000000-0005-0000-0000-000085180000}"/>
    <cellStyle name="Comma  - Style5" xfId="56" xr:uid="{00000000-0005-0000-0000-000086180000}"/>
    <cellStyle name="Comma  - Style5 2" xfId="336" xr:uid="{00000000-0005-0000-0000-000087180000}"/>
    <cellStyle name="Comma  - Style5 3" xfId="337" xr:uid="{00000000-0005-0000-0000-000088180000}"/>
    <cellStyle name="Comma  - Style6" xfId="57" xr:uid="{00000000-0005-0000-0000-000089180000}"/>
    <cellStyle name="Comma  - Style6 2" xfId="338" xr:uid="{00000000-0005-0000-0000-00008A180000}"/>
    <cellStyle name="Comma  - Style6 3" xfId="339" xr:uid="{00000000-0005-0000-0000-00008B180000}"/>
    <cellStyle name="Comma  - Style7" xfId="58" xr:uid="{00000000-0005-0000-0000-00008C180000}"/>
    <cellStyle name="Comma  - Style7 2" xfId="340" xr:uid="{00000000-0005-0000-0000-00008D180000}"/>
    <cellStyle name="Comma  - Style7 3" xfId="341" xr:uid="{00000000-0005-0000-0000-00008E180000}"/>
    <cellStyle name="Comma  - Style8" xfId="59" xr:uid="{00000000-0005-0000-0000-00008F180000}"/>
    <cellStyle name="Comma  - Style8 2" xfId="342" xr:uid="{00000000-0005-0000-0000-000090180000}"/>
    <cellStyle name="Comma  - Style8 3" xfId="343" xr:uid="{00000000-0005-0000-0000-000091180000}"/>
    <cellStyle name="Comma (0)" xfId="344" xr:uid="{00000000-0005-0000-0000-000092180000}"/>
    <cellStyle name="Comma [0] 2" xfId="345" xr:uid="{00000000-0005-0000-0000-000093180000}"/>
    <cellStyle name="Comma [0] 2 2" xfId="346" xr:uid="{00000000-0005-0000-0000-000094180000}"/>
    <cellStyle name="Comma [0] 3" xfId="347" xr:uid="{00000000-0005-0000-0000-000095180000}"/>
    <cellStyle name="Comma [1]" xfId="6668" xr:uid="{00000000-0005-0000-0000-000096180000}"/>
    <cellStyle name="Comma [2]" xfId="6669" xr:uid="{00000000-0005-0000-0000-000097180000}"/>
    <cellStyle name="Comma [3]" xfId="6670" xr:uid="{00000000-0005-0000-0000-000098180000}"/>
    <cellStyle name="Comma 10" xfId="60" xr:uid="{00000000-0005-0000-0000-000099180000}"/>
    <cellStyle name="Comma 10 2" xfId="6671" xr:uid="{00000000-0005-0000-0000-00009A180000}"/>
    <cellStyle name="Comma 10 2 2" xfId="6672" xr:uid="{00000000-0005-0000-0000-00009B180000}"/>
    <cellStyle name="Comma 10 3" xfId="6673" xr:uid="{00000000-0005-0000-0000-00009C180000}"/>
    <cellStyle name="Comma 10 3 2" xfId="6674" xr:uid="{00000000-0005-0000-0000-00009D180000}"/>
    <cellStyle name="Comma 10 3 3" xfId="6675" xr:uid="{00000000-0005-0000-0000-00009E180000}"/>
    <cellStyle name="Comma 10 3 4" xfId="6676" xr:uid="{00000000-0005-0000-0000-00009F180000}"/>
    <cellStyle name="Comma 10 4" xfId="6677" xr:uid="{00000000-0005-0000-0000-0000A0180000}"/>
    <cellStyle name="Comma 10 4 2" xfId="6678" xr:uid="{00000000-0005-0000-0000-0000A1180000}"/>
    <cellStyle name="Comma 10 4 2 2" xfId="6679" xr:uid="{00000000-0005-0000-0000-0000A2180000}"/>
    <cellStyle name="Comma 10 4 3" xfId="6680" xr:uid="{00000000-0005-0000-0000-0000A3180000}"/>
    <cellStyle name="Comma 10 4 3 2" xfId="6681" xr:uid="{00000000-0005-0000-0000-0000A4180000}"/>
    <cellStyle name="Comma 10 4 4" xfId="6682" xr:uid="{00000000-0005-0000-0000-0000A5180000}"/>
    <cellStyle name="Comma 10 5" xfId="6683" xr:uid="{00000000-0005-0000-0000-0000A6180000}"/>
    <cellStyle name="Comma 10 5 2" xfId="6684" xr:uid="{00000000-0005-0000-0000-0000A7180000}"/>
    <cellStyle name="Comma 10 6" xfId="6685" xr:uid="{00000000-0005-0000-0000-0000A8180000}"/>
    <cellStyle name="Comma 10 6 2" xfId="6686" xr:uid="{00000000-0005-0000-0000-0000A9180000}"/>
    <cellStyle name="Comma 10 7" xfId="6687" xr:uid="{00000000-0005-0000-0000-0000AA180000}"/>
    <cellStyle name="Comma 10 7 2" xfId="6688" xr:uid="{00000000-0005-0000-0000-0000AB180000}"/>
    <cellStyle name="Comma 10 8" xfId="6689" xr:uid="{00000000-0005-0000-0000-0000AC180000}"/>
    <cellStyle name="Comma 10_Deferred Income Taxes" xfId="6690" xr:uid="{00000000-0005-0000-0000-0000AD180000}"/>
    <cellStyle name="Comma 100" xfId="6691" xr:uid="{00000000-0005-0000-0000-0000AE180000}"/>
    <cellStyle name="Comma 101" xfId="6692" xr:uid="{00000000-0005-0000-0000-0000AF180000}"/>
    <cellStyle name="Comma 102" xfId="6693" xr:uid="{00000000-0005-0000-0000-0000B0180000}"/>
    <cellStyle name="Comma 103" xfId="6694" xr:uid="{00000000-0005-0000-0000-0000B1180000}"/>
    <cellStyle name="Comma 104" xfId="6695" xr:uid="{00000000-0005-0000-0000-0000B2180000}"/>
    <cellStyle name="Comma 105" xfId="6696" xr:uid="{00000000-0005-0000-0000-0000B3180000}"/>
    <cellStyle name="Comma 106" xfId="6697" xr:uid="{00000000-0005-0000-0000-0000B4180000}"/>
    <cellStyle name="Comma 107" xfId="6698" xr:uid="{00000000-0005-0000-0000-0000B5180000}"/>
    <cellStyle name="Comma 108" xfId="6699" xr:uid="{00000000-0005-0000-0000-0000B6180000}"/>
    <cellStyle name="Comma 108 2" xfId="6700" xr:uid="{00000000-0005-0000-0000-0000B7180000}"/>
    <cellStyle name="Comma 109" xfId="6701" xr:uid="{00000000-0005-0000-0000-0000B8180000}"/>
    <cellStyle name="Comma 109 2" xfId="6702" xr:uid="{00000000-0005-0000-0000-0000B9180000}"/>
    <cellStyle name="Comma 11" xfId="348" xr:uid="{00000000-0005-0000-0000-0000BA180000}"/>
    <cellStyle name="Comma 11 2" xfId="6703" xr:uid="{00000000-0005-0000-0000-0000BB180000}"/>
    <cellStyle name="Comma 11 2 2" xfId="6704" xr:uid="{00000000-0005-0000-0000-0000BC180000}"/>
    <cellStyle name="Comma 11 2 3" xfId="6705" xr:uid="{00000000-0005-0000-0000-0000BD180000}"/>
    <cellStyle name="Comma 11 3" xfId="6706" xr:uid="{00000000-0005-0000-0000-0000BE180000}"/>
    <cellStyle name="Comma 11 4" xfId="6707" xr:uid="{00000000-0005-0000-0000-0000BF180000}"/>
    <cellStyle name="Comma 11 4 2" xfId="6708" xr:uid="{00000000-0005-0000-0000-0000C0180000}"/>
    <cellStyle name="Comma 11 5" xfId="6709" xr:uid="{00000000-0005-0000-0000-0000C1180000}"/>
    <cellStyle name="Comma 11 5 2" xfId="6710" xr:uid="{00000000-0005-0000-0000-0000C2180000}"/>
    <cellStyle name="Comma 11 6" xfId="6711" xr:uid="{00000000-0005-0000-0000-0000C3180000}"/>
    <cellStyle name="Comma 11 6 2" xfId="6712" xr:uid="{00000000-0005-0000-0000-0000C4180000}"/>
    <cellStyle name="Comma 11 7" xfId="6713" xr:uid="{00000000-0005-0000-0000-0000C5180000}"/>
    <cellStyle name="Comma 11_Deferred Income Taxes" xfId="6714" xr:uid="{00000000-0005-0000-0000-0000C6180000}"/>
    <cellStyle name="Comma 110" xfId="6715" xr:uid="{00000000-0005-0000-0000-0000C7180000}"/>
    <cellStyle name="Comma 110 2" xfId="6716" xr:uid="{00000000-0005-0000-0000-0000C8180000}"/>
    <cellStyle name="Comma 111" xfId="6717" xr:uid="{00000000-0005-0000-0000-0000C9180000}"/>
    <cellStyle name="Comma 111 2" xfId="6718" xr:uid="{00000000-0005-0000-0000-0000CA180000}"/>
    <cellStyle name="Comma 112" xfId="6719" xr:uid="{00000000-0005-0000-0000-0000CB180000}"/>
    <cellStyle name="Comma 112 2" xfId="6720" xr:uid="{00000000-0005-0000-0000-0000CC180000}"/>
    <cellStyle name="Comma 113" xfId="6721" xr:uid="{00000000-0005-0000-0000-0000CD180000}"/>
    <cellStyle name="Comma 113 2" xfId="6722" xr:uid="{00000000-0005-0000-0000-0000CE180000}"/>
    <cellStyle name="Comma 114" xfId="6723" xr:uid="{00000000-0005-0000-0000-0000CF180000}"/>
    <cellStyle name="Comma 114 2" xfId="6724" xr:uid="{00000000-0005-0000-0000-0000D0180000}"/>
    <cellStyle name="Comma 115" xfId="6725" xr:uid="{00000000-0005-0000-0000-0000D1180000}"/>
    <cellStyle name="Comma 115 2" xfId="6726" xr:uid="{00000000-0005-0000-0000-0000D2180000}"/>
    <cellStyle name="Comma 116" xfId="6727" xr:uid="{00000000-0005-0000-0000-0000D3180000}"/>
    <cellStyle name="Comma 116 2" xfId="6728" xr:uid="{00000000-0005-0000-0000-0000D4180000}"/>
    <cellStyle name="Comma 117" xfId="6729" xr:uid="{00000000-0005-0000-0000-0000D5180000}"/>
    <cellStyle name="Comma 118" xfId="15527" xr:uid="{00000000-0005-0000-0000-0000D6180000}"/>
    <cellStyle name="Comma 119" xfId="15571" xr:uid="{8A5CEF65-3DAB-4EAB-9415-D9D9A8C2794D}"/>
    <cellStyle name="Comma 12" xfId="6730" xr:uid="{00000000-0005-0000-0000-0000D7180000}"/>
    <cellStyle name="Comma 12 2" xfId="6731" xr:uid="{00000000-0005-0000-0000-0000D8180000}"/>
    <cellStyle name="Comma 12 2 2" xfId="6732" xr:uid="{00000000-0005-0000-0000-0000D9180000}"/>
    <cellStyle name="Comma 12 2 3" xfId="6733" xr:uid="{00000000-0005-0000-0000-0000DA180000}"/>
    <cellStyle name="Comma 12 3" xfId="6734" xr:uid="{00000000-0005-0000-0000-0000DB180000}"/>
    <cellStyle name="Comma 12 3 2" xfId="6735" xr:uid="{00000000-0005-0000-0000-0000DC180000}"/>
    <cellStyle name="Comma 12 4" xfId="6736" xr:uid="{00000000-0005-0000-0000-0000DD180000}"/>
    <cellStyle name="Comma 12 4 2" xfId="6737" xr:uid="{00000000-0005-0000-0000-0000DE180000}"/>
    <cellStyle name="Comma 12 5" xfId="6738" xr:uid="{00000000-0005-0000-0000-0000DF180000}"/>
    <cellStyle name="Comma 12 5 2" xfId="6739" xr:uid="{00000000-0005-0000-0000-0000E0180000}"/>
    <cellStyle name="Comma 12 6" xfId="6740" xr:uid="{00000000-0005-0000-0000-0000E1180000}"/>
    <cellStyle name="Comma 12_Deferred Income Taxes" xfId="6741" xr:uid="{00000000-0005-0000-0000-0000E2180000}"/>
    <cellStyle name="Comma 120" xfId="15573" xr:uid="{B90D13B1-1DE9-4BCC-8D17-B67A0CF8122E}"/>
    <cellStyle name="Comma 13" xfId="6742" xr:uid="{00000000-0005-0000-0000-0000E3180000}"/>
    <cellStyle name="Comma 13 2" xfId="6743" xr:uid="{00000000-0005-0000-0000-0000E4180000}"/>
    <cellStyle name="Comma 13 2 2" xfId="6744" xr:uid="{00000000-0005-0000-0000-0000E5180000}"/>
    <cellStyle name="Comma 13 2 2 2" xfId="6745" xr:uid="{00000000-0005-0000-0000-0000E6180000}"/>
    <cellStyle name="Comma 13 2 3" xfId="6746" xr:uid="{00000000-0005-0000-0000-0000E7180000}"/>
    <cellStyle name="Comma 13 2 4" xfId="6747" xr:uid="{00000000-0005-0000-0000-0000E8180000}"/>
    <cellStyle name="Comma 13 3" xfId="6748" xr:uid="{00000000-0005-0000-0000-0000E9180000}"/>
    <cellStyle name="Comma 13 3 2" xfId="6749" xr:uid="{00000000-0005-0000-0000-0000EA180000}"/>
    <cellStyle name="Comma 13 4" xfId="6750" xr:uid="{00000000-0005-0000-0000-0000EB180000}"/>
    <cellStyle name="Comma 13 4 2" xfId="6751" xr:uid="{00000000-0005-0000-0000-0000EC180000}"/>
    <cellStyle name="Comma 13 5" xfId="6752" xr:uid="{00000000-0005-0000-0000-0000ED180000}"/>
    <cellStyle name="Comma 13 5 2" xfId="6753" xr:uid="{00000000-0005-0000-0000-0000EE180000}"/>
    <cellStyle name="Comma 13 6" xfId="6754" xr:uid="{00000000-0005-0000-0000-0000EF180000}"/>
    <cellStyle name="Comma 13_Deferred Income Taxes" xfId="6755" xr:uid="{00000000-0005-0000-0000-0000F0180000}"/>
    <cellStyle name="Comma 14" xfId="6756" xr:uid="{00000000-0005-0000-0000-0000F1180000}"/>
    <cellStyle name="Comma 14 2" xfId="6757" xr:uid="{00000000-0005-0000-0000-0000F2180000}"/>
    <cellStyle name="Comma 14 2 2" xfId="6758" xr:uid="{00000000-0005-0000-0000-0000F3180000}"/>
    <cellStyle name="Comma 14 3" xfId="6759" xr:uid="{00000000-0005-0000-0000-0000F4180000}"/>
    <cellStyle name="Comma 14 3 2" xfId="6760" xr:uid="{00000000-0005-0000-0000-0000F5180000}"/>
    <cellStyle name="Comma 14 4" xfId="6761" xr:uid="{00000000-0005-0000-0000-0000F6180000}"/>
    <cellStyle name="Comma 14 4 2" xfId="6762" xr:uid="{00000000-0005-0000-0000-0000F7180000}"/>
    <cellStyle name="Comma 14 5" xfId="6763" xr:uid="{00000000-0005-0000-0000-0000F8180000}"/>
    <cellStyle name="Comma 14 6" xfId="6764" xr:uid="{00000000-0005-0000-0000-0000F9180000}"/>
    <cellStyle name="Comma 14_Deferred Income Taxes" xfId="6765" xr:uid="{00000000-0005-0000-0000-0000FA180000}"/>
    <cellStyle name="Comma 15" xfId="6766" xr:uid="{00000000-0005-0000-0000-0000FB180000}"/>
    <cellStyle name="Comma 15 2" xfId="6767" xr:uid="{00000000-0005-0000-0000-0000FC180000}"/>
    <cellStyle name="Comma 15 2 2" xfId="6768" xr:uid="{00000000-0005-0000-0000-0000FD180000}"/>
    <cellStyle name="Comma 15 3" xfId="6769" xr:uid="{00000000-0005-0000-0000-0000FE180000}"/>
    <cellStyle name="Comma 15 3 2" xfId="6770" xr:uid="{00000000-0005-0000-0000-0000FF180000}"/>
    <cellStyle name="Comma 15 4" xfId="6771" xr:uid="{00000000-0005-0000-0000-000000190000}"/>
    <cellStyle name="Comma 15 4 2" xfId="6772" xr:uid="{00000000-0005-0000-0000-000001190000}"/>
    <cellStyle name="Comma 15 5" xfId="6773" xr:uid="{00000000-0005-0000-0000-000002190000}"/>
    <cellStyle name="Comma 15_Deferred Income Taxes" xfId="6774" xr:uid="{00000000-0005-0000-0000-000003190000}"/>
    <cellStyle name="Comma 16" xfId="6775" xr:uid="{00000000-0005-0000-0000-000004190000}"/>
    <cellStyle name="Comma 16 2" xfId="6776" xr:uid="{00000000-0005-0000-0000-000005190000}"/>
    <cellStyle name="Comma 16 2 2" xfId="6777" xr:uid="{00000000-0005-0000-0000-000006190000}"/>
    <cellStyle name="Comma 16 3" xfId="6778" xr:uid="{00000000-0005-0000-0000-000007190000}"/>
    <cellStyle name="Comma 16 3 2" xfId="6779" xr:uid="{00000000-0005-0000-0000-000008190000}"/>
    <cellStyle name="Comma 16 4" xfId="6780" xr:uid="{00000000-0005-0000-0000-000009190000}"/>
    <cellStyle name="Comma 16 4 2" xfId="6781" xr:uid="{00000000-0005-0000-0000-00000A190000}"/>
    <cellStyle name="Comma 16 5" xfId="6782" xr:uid="{00000000-0005-0000-0000-00000B190000}"/>
    <cellStyle name="Comma 16_Deferred Income Taxes" xfId="6783" xr:uid="{00000000-0005-0000-0000-00000C190000}"/>
    <cellStyle name="Comma 17" xfId="6784" xr:uid="{00000000-0005-0000-0000-00000D190000}"/>
    <cellStyle name="Comma 17 2" xfId="6785" xr:uid="{00000000-0005-0000-0000-00000E190000}"/>
    <cellStyle name="Comma 17 2 2" xfId="6786" xr:uid="{00000000-0005-0000-0000-00000F190000}"/>
    <cellStyle name="Comma 17 2 2 2" xfId="6787" xr:uid="{00000000-0005-0000-0000-000010190000}"/>
    <cellStyle name="Comma 17 2 3" xfId="6788" xr:uid="{00000000-0005-0000-0000-000011190000}"/>
    <cellStyle name="Comma 17 2 3 2" xfId="6789" xr:uid="{00000000-0005-0000-0000-000012190000}"/>
    <cellStyle name="Comma 17 2 4" xfId="6790" xr:uid="{00000000-0005-0000-0000-000013190000}"/>
    <cellStyle name="Comma 17 2 4 2" xfId="6791" xr:uid="{00000000-0005-0000-0000-000014190000}"/>
    <cellStyle name="Comma 17 2 5" xfId="6792" xr:uid="{00000000-0005-0000-0000-000015190000}"/>
    <cellStyle name="Comma 17 3" xfId="6793" xr:uid="{00000000-0005-0000-0000-000016190000}"/>
    <cellStyle name="Comma 17 3 2" xfId="6794" xr:uid="{00000000-0005-0000-0000-000017190000}"/>
    <cellStyle name="Comma 17 4" xfId="6795" xr:uid="{00000000-0005-0000-0000-000018190000}"/>
    <cellStyle name="Comma 17 4 2" xfId="6796" xr:uid="{00000000-0005-0000-0000-000019190000}"/>
    <cellStyle name="Comma 17 5" xfId="6797" xr:uid="{00000000-0005-0000-0000-00001A190000}"/>
    <cellStyle name="Comma 17 5 2" xfId="6798" xr:uid="{00000000-0005-0000-0000-00001B190000}"/>
    <cellStyle name="Comma 17 6" xfId="6799" xr:uid="{00000000-0005-0000-0000-00001C190000}"/>
    <cellStyle name="Comma 17_Deferred Income Taxes" xfId="6800" xr:uid="{00000000-0005-0000-0000-00001D190000}"/>
    <cellStyle name="Comma 18" xfId="6801" xr:uid="{00000000-0005-0000-0000-00001E190000}"/>
    <cellStyle name="Comma 18 2" xfId="6802" xr:uid="{00000000-0005-0000-0000-00001F190000}"/>
    <cellStyle name="Comma 18 2 2" xfId="6803" xr:uid="{00000000-0005-0000-0000-000020190000}"/>
    <cellStyle name="Comma 18 3" xfId="6804" xr:uid="{00000000-0005-0000-0000-000021190000}"/>
    <cellStyle name="Comma 18 3 2" xfId="6805" xr:uid="{00000000-0005-0000-0000-000022190000}"/>
    <cellStyle name="Comma 18 4" xfId="6806" xr:uid="{00000000-0005-0000-0000-000023190000}"/>
    <cellStyle name="Comma 18 4 2" xfId="6807" xr:uid="{00000000-0005-0000-0000-000024190000}"/>
    <cellStyle name="Comma 18 5" xfId="6808" xr:uid="{00000000-0005-0000-0000-000025190000}"/>
    <cellStyle name="Comma 18_Deferred Income Taxes" xfId="6809" xr:uid="{00000000-0005-0000-0000-000026190000}"/>
    <cellStyle name="Comma 19" xfId="6810" xr:uid="{00000000-0005-0000-0000-000027190000}"/>
    <cellStyle name="Comma 19 2" xfId="6811" xr:uid="{00000000-0005-0000-0000-000028190000}"/>
    <cellStyle name="Comma 19 2 2" xfId="6812" xr:uid="{00000000-0005-0000-0000-000029190000}"/>
    <cellStyle name="Comma 19 3" xfId="6813" xr:uid="{00000000-0005-0000-0000-00002A190000}"/>
    <cellStyle name="Comma 19 3 2" xfId="6814" xr:uid="{00000000-0005-0000-0000-00002B190000}"/>
    <cellStyle name="Comma 19 4" xfId="6815" xr:uid="{00000000-0005-0000-0000-00002C190000}"/>
    <cellStyle name="Comma 19 4 2" xfId="6816" xr:uid="{00000000-0005-0000-0000-00002D190000}"/>
    <cellStyle name="Comma 19 5" xfId="6817" xr:uid="{00000000-0005-0000-0000-00002E190000}"/>
    <cellStyle name="Comma 19_Deferred Income Taxes" xfId="6818" xr:uid="{00000000-0005-0000-0000-00002F190000}"/>
    <cellStyle name="Comma 2" xfId="61" xr:uid="{00000000-0005-0000-0000-000030190000}"/>
    <cellStyle name="Comma 2 10" xfId="6819" xr:uid="{00000000-0005-0000-0000-000031190000}"/>
    <cellStyle name="Comma 2 10 2" xfId="6820" xr:uid="{00000000-0005-0000-0000-000032190000}"/>
    <cellStyle name="Comma 2 11" xfId="6821" xr:uid="{00000000-0005-0000-0000-000033190000}"/>
    <cellStyle name="Comma 2 12" xfId="6822" xr:uid="{00000000-0005-0000-0000-000034190000}"/>
    <cellStyle name="Comma 2 13" xfId="6823" xr:uid="{00000000-0005-0000-0000-000035190000}"/>
    <cellStyle name="Comma 2 14" xfId="6824" xr:uid="{00000000-0005-0000-0000-000036190000}"/>
    <cellStyle name="Comma 2 15" xfId="6825" xr:uid="{00000000-0005-0000-0000-000037190000}"/>
    <cellStyle name="Comma 2 16" xfId="6826" xr:uid="{00000000-0005-0000-0000-000038190000}"/>
    <cellStyle name="Comma 2 17" xfId="6827" xr:uid="{00000000-0005-0000-0000-000039190000}"/>
    <cellStyle name="Comma 2 18" xfId="6828" xr:uid="{00000000-0005-0000-0000-00003A190000}"/>
    <cellStyle name="Comma 2 19" xfId="6829" xr:uid="{00000000-0005-0000-0000-00003B190000}"/>
    <cellStyle name="Comma 2 2" xfId="62" xr:uid="{00000000-0005-0000-0000-00003C190000}"/>
    <cellStyle name="Comma 2 2 2" xfId="349" xr:uid="{00000000-0005-0000-0000-00003D190000}"/>
    <cellStyle name="Comma 2 2 2 2" xfId="6830" xr:uid="{00000000-0005-0000-0000-00003E190000}"/>
    <cellStyle name="Comma 2 2 3" xfId="6831" xr:uid="{00000000-0005-0000-0000-00003F190000}"/>
    <cellStyle name="Comma 2 2 4" xfId="6832" xr:uid="{00000000-0005-0000-0000-000040190000}"/>
    <cellStyle name="Comma 2 2 5" xfId="6833" xr:uid="{00000000-0005-0000-0000-000041190000}"/>
    <cellStyle name="Comma 2 2 5 2" xfId="6834" xr:uid="{00000000-0005-0000-0000-000042190000}"/>
    <cellStyle name="Comma 2 2_Deferred Income Taxes" xfId="6835" xr:uid="{00000000-0005-0000-0000-000043190000}"/>
    <cellStyle name="Comma 2 20" xfId="6836" xr:uid="{00000000-0005-0000-0000-000044190000}"/>
    <cellStyle name="Comma 2 21" xfId="6837" xr:uid="{00000000-0005-0000-0000-000045190000}"/>
    <cellStyle name="Comma 2 22" xfId="6838" xr:uid="{00000000-0005-0000-0000-000046190000}"/>
    <cellStyle name="Comma 2 22 2" xfId="6839" xr:uid="{00000000-0005-0000-0000-000047190000}"/>
    <cellStyle name="Comma 2 3" xfId="63" xr:uid="{00000000-0005-0000-0000-000048190000}"/>
    <cellStyle name="Comma 2 3 2" xfId="6840" xr:uid="{00000000-0005-0000-0000-000049190000}"/>
    <cellStyle name="Comma 2 3 2 2" xfId="6841" xr:uid="{00000000-0005-0000-0000-00004A190000}"/>
    <cellStyle name="Comma 2 3 2 2 2" xfId="6842" xr:uid="{00000000-0005-0000-0000-00004B190000}"/>
    <cellStyle name="Comma 2 3 2 2 2 2" xfId="6843" xr:uid="{00000000-0005-0000-0000-00004C190000}"/>
    <cellStyle name="Comma 2 3 2 2 2 2 2" xfId="6844" xr:uid="{00000000-0005-0000-0000-00004D190000}"/>
    <cellStyle name="Comma 2 3 2 2 2 3" xfId="6845" xr:uid="{00000000-0005-0000-0000-00004E190000}"/>
    <cellStyle name="Comma 2 3 2 2 2 3 2" xfId="6846" xr:uid="{00000000-0005-0000-0000-00004F190000}"/>
    <cellStyle name="Comma 2 3 2 2 2 4" xfId="6847" xr:uid="{00000000-0005-0000-0000-000050190000}"/>
    <cellStyle name="Comma 2 3 2 2 3" xfId="6848" xr:uid="{00000000-0005-0000-0000-000051190000}"/>
    <cellStyle name="Comma 2 3 2 2 3 2" xfId="6849" xr:uid="{00000000-0005-0000-0000-000052190000}"/>
    <cellStyle name="Comma 2 3 2 2 3 2 2" xfId="6850" xr:uid="{00000000-0005-0000-0000-000053190000}"/>
    <cellStyle name="Comma 2 3 2 2 3 3" xfId="6851" xr:uid="{00000000-0005-0000-0000-000054190000}"/>
    <cellStyle name="Comma 2 3 2 2 3 3 2" xfId="6852" xr:uid="{00000000-0005-0000-0000-000055190000}"/>
    <cellStyle name="Comma 2 3 2 2 3 4" xfId="6853" xr:uid="{00000000-0005-0000-0000-000056190000}"/>
    <cellStyle name="Comma 2 3 2 2 4" xfId="6854" xr:uid="{00000000-0005-0000-0000-000057190000}"/>
    <cellStyle name="Comma 2 3 2 2 4 2" xfId="6855" xr:uid="{00000000-0005-0000-0000-000058190000}"/>
    <cellStyle name="Comma 2 3 2 2 5" xfId="6856" xr:uid="{00000000-0005-0000-0000-000059190000}"/>
    <cellStyle name="Comma 2 3 2 2 5 2" xfId="6857" xr:uid="{00000000-0005-0000-0000-00005A190000}"/>
    <cellStyle name="Comma 2 3 2 2 6" xfId="6858" xr:uid="{00000000-0005-0000-0000-00005B190000}"/>
    <cellStyle name="Comma 2 3 2 3" xfId="6859" xr:uid="{00000000-0005-0000-0000-00005C190000}"/>
    <cellStyle name="Comma 2 3 2 3 2" xfId="6860" xr:uid="{00000000-0005-0000-0000-00005D190000}"/>
    <cellStyle name="Comma 2 3 2 3 2 2" xfId="6861" xr:uid="{00000000-0005-0000-0000-00005E190000}"/>
    <cellStyle name="Comma 2 3 2 3 2 2 2" xfId="6862" xr:uid="{00000000-0005-0000-0000-00005F190000}"/>
    <cellStyle name="Comma 2 3 2 3 2 3" xfId="6863" xr:uid="{00000000-0005-0000-0000-000060190000}"/>
    <cellStyle name="Comma 2 3 2 3 2 3 2" xfId="6864" xr:uid="{00000000-0005-0000-0000-000061190000}"/>
    <cellStyle name="Comma 2 3 2 3 2 4" xfId="6865" xr:uid="{00000000-0005-0000-0000-000062190000}"/>
    <cellStyle name="Comma 2 3 2 3 3" xfId="6866" xr:uid="{00000000-0005-0000-0000-000063190000}"/>
    <cellStyle name="Comma 2 3 2 3 3 2" xfId="6867" xr:uid="{00000000-0005-0000-0000-000064190000}"/>
    <cellStyle name="Comma 2 3 2 3 4" xfId="6868" xr:uid="{00000000-0005-0000-0000-000065190000}"/>
    <cellStyle name="Comma 2 3 2 3 4 2" xfId="6869" xr:uid="{00000000-0005-0000-0000-000066190000}"/>
    <cellStyle name="Comma 2 3 2 3 5" xfId="6870" xr:uid="{00000000-0005-0000-0000-000067190000}"/>
    <cellStyle name="Comma 2 3 2 4" xfId="6871" xr:uid="{00000000-0005-0000-0000-000068190000}"/>
    <cellStyle name="Comma 2 3 2 4 2" xfId="6872" xr:uid="{00000000-0005-0000-0000-000069190000}"/>
    <cellStyle name="Comma 2 3 2 4 2 2" xfId="6873" xr:uid="{00000000-0005-0000-0000-00006A190000}"/>
    <cellStyle name="Comma 2 3 2 4 3" xfId="6874" xr:uid="{00000000-0005-0000-0000-00006B190000}"/>
    <cellStyle name="Comma 2 3 2 4 3 2" xfId="6875" xr:uid="{00000000-0005-0000-0000-00006C190000}"/>
    <cellStyle name="Comma 2 3 2 4 4" xfId="6876" xr:uid="{00000000-0005-0000-0000-00006D190000}"/>
    <cellStyle name="Comma 2 3 2 5" xfId="6877" xr:uid="{00000000-0005-0000-0000-00006E190000}"/>
    <cellStyle name="Comma 2 3 2 5 2" xfId="6878" xr:uid="{00000000-0005-0000-0000-00006F190000}"/>
    <cellStyle name="Comma 2 3 2 5 2 2" xfId="6879" xr:uid="{00000000-0005-0000-0000-000070190000}"/>
    <cellStyle name="Comma 2 3 2 5 3" xfId="6880" xr:uid="{00000000-0005-0000-0000-000071190000}"/>
    <cellStyle name="Comma 2 3 2 5 3 2" xfId="6881" xr:uid="{00000000-0005-0000-0000-000072190000}"/>
    <cellStyle name="Comma 2 3 2 5 4" xfId="6882" xr:uid="{00000000-0005-0000-0000-000073190000}"/>
    <cellStyle name="Comma 2 3 2 6" xfId="6883" xr:uid="{00000000-0005-0000-0000-000074190000}"/>
    <cellStyle name="Comma 2 3 2 6 2" xfId="6884" xr:uid="{00000000-0005-0000-0000-000075190000}"/>
    <cellStyle name="Comma 2 3 2 6 2 2" xfId="6885" xr:uid="{00000000-0005-0000-0000-000076190000}"/>
    <cellStyle name="Comma 2 3 2 6 3" xfId="6886" xr:uid="{00000000-0005-0000-0000-000077190000}"/>
    <cellStyle name="Comma 2 3 2 6 3 2" xfId="6887" xr:uid="{00000000-0005-0000-0000-000078190000}"/>
    <cellStyle name="Comma 2 3 2 6 4" xfId="6888" xr:uid="{00000000-0005-0000-0000-000079190000}"/>
    <cellStyle name="Comma 2 3 2 7" xfId="6889" xr:uid="{00000000-0005-0000-0000-00007A190000}"/>
    <cellStyle name="Comma 2 3 2 7 2" xfId="6890" xr:uid="{00000000-0005-0000-0000-00007B190000}"/>
    <cellStyle name="Comma 2 3 2 8" xfId="6891" xr:uid="{00000000-0005-0000-0000-00007C190000}"/>
    <cellStyle name="Comma 2 3 2 8 2" xfId="6892" xr:uid="{00000000-0005-0000-0000-00007D190000}"/>
    <cellStyle name="Comma 2 3 2 9" xfId="6893" xr:uid="{00000000-0005-0000-0000-00007E190000}"/>
    <cellStyle name="Comma 2 3 3" xfId="6894" xr:uid="{00000000-0005-0000-0000-00007F190000}"/>
    <cellStyle name="Comma 2 3 4" xfId="6895" xr:uid="{00000000-0005-0000-0000-000080190000}"/>
    <cellStyle name="Comma 2 3 4 2" xfId="6896" xr:uid="{00000000-0005-0000-0000-000081190000}"/>
    <cellStyle name="Comma 2 3 4 2 2" xfId="6897" xr:uid="{00000000-0005-0000-0000-000082190000}"/>
    <cellStyle name="Comma 2 3 4 2 2 2" xfId="6898" xr:uid="{00000000-0005-0000-0000-000083190000}"/>
    <cellStyle name="Comma 2 3 4 2 3" xfId="6899" xr:uid="{00000000-0005-0000-0000-000084190000}"/>
    <cellStyle name="Comma 2 3 4 2 3 2" xfId="6900" xr:uid="{00000000-0005-0000-0000-000085190000}"/>
    <cellStyle name="Comma 2 3 4 2 4" xfId="6901" xr:uid="{00000000-0005-0000-0000-000086190000}"/>
    <cellStyle name="Comma 2 3 4 3" xfId="6902" xr:uid="{00000000-0005-0000-0000-000087190000}"/>
    <cellStyle name="Comma 2 3 4 3 2" xfId="6903" xr:uid="{00000000-0005-0000-0000-000088190000}"/>
    <cellStyle name="Comma 2 3 4 3 2 2" xfId="6904" xr:uid="{00000000-0005-0000-0000-000089190000}"/>
    <cellStyle name="Comma 2 3 4 3 3" xfId="6905" xr:uid="{00000000-0005-0000-0000-00008A190000}"/>
    <cellStyle name="Comma 2 3 4 3 3 2" xfId="6906" xr:uid="{00000000-0005-0000-0000-00008B190000}"/>
    <cellStyle name="Comma 2 3 4 3 4" xfId="6907" xr:uid="{00000000-0005-0000-0000-00008C190000}"/>
    <cellStyle name="Comma 2 3 4 4" xfId="6908" xr:uid="{00000000-0005-0000-0000-00008D190000}"/>
    <cellStyle name="Comma 2 3 4 4 2" xfId="6909" xr:uid="{00000000-0005-0000-0000-00008E190000}"/>
    <cellStyle name="Comma 2 3 4 4 2 2" xfId="6910" xr:uid="{00000000-0005-0000-0000-00008F190000}"/>
    <cellStyle name="Comma 2 3 4 4 3" xfId="6911" xr:uid="{00000000-0005-0000-0000-000090190000}"/>
    <cellStyle name="Comma 2 3 4 4 3 2" xfId="6912" xr:uid="{00000000-0005-0000-0000-000091190000}"/>
    <cellStyle name="Comma 2 3 4 4 4" xfId="6913" xr:uid="{00000000-0005-0000-0000-000092190000}"/>
    <cellStyle name="Comma 2 3 4 5" xfId="6914" xr:uid="{00000000-0005-0000-0000-000093190000}"/>
    <cellStyle name="Comma 2 3 4 5 2" xfId="6915" xr:uid="{00000000-0005-0000-0000-000094190000}"/>
    <cellStyle name="Comma 2 3 4 6" xfId="6916" xr:uid="{00000000-0005-0000-0000-000095190000}"/>
    <cellStyle name="Comma 2 3 4 6 2" xfId="6917" xr:uid="{00000000-0005-0000-0000-000096190000}"/>
    <cellStyle name="Comma 2 3 4 7" xfId="6918" xr:uid="{00000000-0005-0000-0000-000097190000}"/>
    <cellStyle name="Comma 2 3 5" xfId="6919" xr:uid="{00000000-0005-0000-0000-000098190000}"/>
    <cellStyle name="Comma 2 3 5 2" xfId="6920" xr:uid="{00000000-0005-0000-0000-000099190000}"/>
    <cellStyle name="Comma 2 3 5 2 2" xfId="6921" xr:uid="{00000000-0005-0000-0000-00009A190000}"/>
    <cellStyle name="Comma 2 3 5 2 2 2" xfId="6922" xr:uid="{00000000-0005-0000-0000-00009B190000}"/>
    <cellStyle name="Comma 2 3 5 2 3" xfId="6923" xr:uid="{00000000-0005-0000-0000-00009C190000}"/>
    <cellStyle name="Comma 2 3 5 2 3 2" xfId="6924" xr:uid="{00000000-0005-0000-0000-00009D190000}"/>
    <cellStyle name="Comma 2 3 5 2 4" xfId="6925" xr:uid="{00000000-0005-0000-0000-00009E190000}"/>
    <cellStyle name="Comma 2 3 5 3" xfId="6926" xr:uid="{00000000-0005-0000-0000-00009F190000}"/>
    <cellStyle name="Comma 2 3 5 3 2" xfId="6927" xr:uid="{00000000-0005-0000-0000-0000A0190000}"/>
    <cellStyle name="Comma 2 3 5 4" xfId="6928" xr:uid="{00000000-0005-0000-0000-0000A1190000}"/>
    <cellStyle name="Comma 2 3 5 4 2" xfId="6929" xr:uid="{00000000-0005-0000-0000-0000A2190000}"/>
    <cellStyle name="Comma 2 3 5 5" xfId="6930" xr:uid="{00000000-0005-0000-0000-0000A3190000}"/>
    <cellStyle name="Comma 2 3 6" xfId="6931" xr:uid="{00000000-0005-0000-0000-0000A4190000}"/>
    <cellStyle name="Comma 2 3 6 2" xfId="6932" xr:uid="{00000000-0005-0000-0000-0000A5190000}"/>
    <cellStyle name="Comma 2 3 6 2 2" xfId="6933" xr:uid="{00000000-0005-0000-0000-0000A6190000}"/>
    <cellStyle name="Comma 2 3 6 3" xfId="6934" xr:uid="{00000000-0005-0000-0000-0000A7190000}"/>
    <cellStyle name="Comma 2 3 6 3 2" xfId="6935" xr:uid="{00000000-0005-0000-0000-0000A8190000}"/>
    <cellStyle name="Comma 2 3 6 4" xfId="6936" xr:uid="{00000000-0005-0000-0000-0000A9190000}"/>
    <cellStyle name="Comma 2 3 7" xfId="6937" xr:uid="{00000000-0005-0000-0000-0000AA190000}"/>
    <cellStyle name="Comma 2 3 7 2" xfId="6938" xr:uid="{00000000-0005-0000-0000-0000AB190000}"/>
    <cellStyle name="Comma 2 3 7 2 2" xfId="6939" xr:uid="{00000000-0005-0000-0000-0000AC190000}"/>
    <cellStyle name="Comma 2 3 7 3" xfId="6940" xr:uid="{00000000-0005-0000-0000-0000AD190000}"/>
    <cellStyle name="Comma 2 3 7 3 2" xfId="6941" xr:uid="{00000000-0005-0000-0000-0000AE190000}"/>
    <cellStyle name="Comma 2 3 7 4" xfId="6942" xr:uid="{00000000-0005-0000-0000-0000AF190000}"/>
    <cellStyle name="Comma 2 4" xfId="350" xr:uid="{00000000-0005-0000-0000-0000B0190000}"/>
    <cellStyle name="Comma 2 4 2" xfId="6943" xr:uid="{00000000-0005-0000-0000-0000B1190000}"/>
    <cellStyle name="Comma 2 4 2 2" xfId="6944" xr:uid="{00000000-0005-0000-0000-0000B2190000}"/>
    <cellStyle name="Comma 2 4 2 2 2" xfId="6945" xr:uid="{00000000-0005-0000-0000-0000B3190000}"/>
    <cellStyle name="Comma 2 4 2 2 2 2" xfId="6946" xr:uid="{00000000-0005-0000-0000-0000B4190000}"/>
    <cellStyle name="Comma 2 4 2 2 2 2 2" xfId="6947" xr:uid="{00000000-0005-0000-0000-0000B5190000}"/>
    <cellStyle name="Comma 2 4 2 2 2 2 2 2" xfId="6948" xr:uid="{00000000-0005-0000-0000-0000B6190000}"/>
    <cellStyle name="Comma 2 4 2 2 2 2_Deferred Income Taxes" xfId="6949" xr:uid="{00000000-0005-0000-0000-0000B7190000}"/>
    <cellStyle name="Comma 2 4 2 2 2 3" xfId="6950" xr:uid="{00000000-0005-0000-0000-0000B8190000}"/>
    <cellStyle name="Comma 2 4 2 2 2 3 2" xfId="6951" xr:uid="{00000000-0005-0000-0000-0000B9190000}"/>
    <cellStyle name="Comma 2 4 2 2 2_Deferred Income Taxes" xfId="6952" xr:uid="{00000000-0005-0000-0000-0000BA190000}"/>
    <cellStyle name="Comma 2 4 2 2 3" xfId="6953" xr:uid="{00000000-0005-0000-0000-0000BB190000}"/>
    <cellStyle name="Comma 2 4 2 2 3 2" xfId="6954" xr:uid="{00000000-0005-0000-0000-0000BC190000}"/>
    <cellStyle name="Comma 2 4 2 2 3 2 2" xfId="6955" xr:uid="{00000000-0005-0000-0000-0000BD190000}"/>
    <cellStyle name="Comma 2 4 2 2 3 2 2 2" xfId="6956" xr:uid="{00000000-0005-0000-0000-0000BE190000}"/>
    <cellStyle name="Comma 2 4 2 2 3 2_Deferred Income Taxes" xfId="6957" xr:uid="{00000000-0005-0000-0000-0000BF190000}"/>
    <cellStyle name="Comma 2 4 2 2 3 3" xfId="6958" xr:uid="{00000000-0005-0000-0000-0000C0190000}"/>
    <cellStyle name="Comma 2 4 2 2 3 3 2" xfId="6959" xr:uid="{00000000-0005-0000-0000-0000C1190000}"/>
    <cellStyle name="Comma 2 4 2 2 3_Deferred Income Taxes" xfId="6960" xr:uid="{00000000-0005-0000-0000-0000C2190000}"/>
    <cellStyle name="Comma 2 4 2 2 4" xfId="6961" xr:uid="{00000000-0005-0000-0000-0000C3190000}"/>
    <cellStyle name="Comma 2 4 2 2 4 2" xfId="6962" xr:uid="{00000000-0005-0000-0000-0000C4190000}"/>
    <cellStyle name="Comma 2 4 2 2 4 2 2" xfId="6963" xr:uid="{00000000-0005-0000-0000-0000C5190000}"/>
    <cellStyle name="Comma 2 4 2 2 4_Deferred Income Taxes" xfId="6964" xr:uid="{00000000-0005-0000-0000-0000C6190000}"/>
    <cellStyle name="Comma 2 4 2 2 5" xfId="6965" xr:uid="{00000000-0005-0000-0000-0000C7190000}"/>
    <cellStyle name="Comma 2 4 2 2 5 2" xfId="6966" xr:uid="{00000000-0005-0000-0000-0000C8190000}"/>
    <cellStyle name="Comma 2 4 2 2_Deferred Income Taxes" xfId="6967" xr:uid="{00000000-0005-0000-0000-0000C9190000}"/>
    <cellStyle name="Comma 2 4 2 3" xfId="6968" xr:uid="{00000000-0005-0000-0000-0000CA190000}"/>
    <cellStyle name="Comma 2 4 2 3 2" xfId="6969" xr:uid="{00000000-0005-0000-0000-0000CB190000}"/>
    <cellStyle name="Comma 2 4 2 3 2 2" xfId="6970" xr:uid="{00000000-0005-0000-0000-0000CC190000}"/>
    <cellStyle name="Comma 2 4 2 3 2 2 2" xfId="6971" xr:uid="{00000000-0005-0000-0000-0000CD190000}"/>
    <cellStyle name="Comma 2 4 2 3 2_Deferred Income Taxes" xfId="6972" xr:uid="{00000000-0005-0000-0000-0000CE190000}"/>
    <cellStyle name="Comma 2 4 2 3 3" xfId="6973" xr:uid="{00000000-0005-0000-0000-0000CF190000}"/>
    <cellStyle name="Comma 2 4 2 3 3 2" xfId="6974" xr:uid="{00000000-0005-0000-0000-0000D0190000}"/>
    <cellStyle name="Comma 2 4 2 3_Deferred Income Taxes" xfId="6975" xr:uid="{00000000-0005-0000-0000-0000D1190000}"/>
    <cellStyle name="Comma 2 4 2 4" xfId="6976" xr:uid="{00000000-0005-0000-0000-0000D2190000}"/>
    <cellStyle name="Comma 2 4 2 4 2" xfId="6977" xr:uid="{00000000-0005-0000-0000-0000D3190000}"/>
    <cellStyle name="Comma 2 4 2 4 2 2" xfId="6978" xr:uid="{00000000-0005-0000-0000-0000D4190000}"/>
    <cellStyle name="Comma 2 4 2 4 2 2 2" xfId="6979" xr:uid="{00000000-0005-0000-0000-0000D5190000}"/>
    <cellStyle name="Comma 2 4 2 4 2_Deferred Income Taxes" xfId="6980" xr:uid="{00000000-0005-0000-0000-0000D6190000}"/>
    <cellStyle name="Comma 2 4 2 4 3" xfId="6981" xr:uid="{00000000-0005-0000-0000-0000D7190000}"/>
    <cellStyle name="Comma 2 4 2 4 3 2" xfId="6982" xr:uid="{00000000-0005-0000-0000-0000D8190000}"/>
    <cellStyle name="Comma 2 4 2 4_Deferred Income Taxes" xfId="6983" xr:uid="{00000000-0005-0000-0000-0000D9190000}"/>
    <cellStyle name="Comma 2 4 2 5" xfId="6984" xr:uid="{00000000-0005-0000-0000-0000DA190000}"/>
    <cellStyle name="Comma 2 4 2 5 2" xfId="6985" xr:uid="{00000000-0005-0000-0000-0000DB190000}"/>
    <cellStyle name="Comma 2 4 2 5 2 2" xfId="6986" xr:uid="{00000000-0005-0000-0000-0000DC190000}"/>
    <cellStyle name="Comma 2 4 2 5_Deferred Income Taxes" xfId="6987" xr:uid="{00000000-0005-0000-0000-0000DD190000}"/>
    <cellStyle name="Comma 2 4 2 6" xfId="6988" xr:uid="{00000000-0005-0000-0000-0000DE190000}"/>
    <cellStyle name="Comma 2 4 2 6 2" xfId="6989" xr:uid="{00000000-0005-0000-0000-0000DF190000}"/>
    <cellStyle name="Comma 2 4 2_Deferred Income Taxes" xfId="6990" xr:uid="{00000000-0005-0000-0000-0000E0190000}"/>
    <cellStyle name="Comma 2 4 3" xfId="6991" xr:uid="{00000000-0005-0000-0000-0000E1190000}"/>
    <cellStyle name="Comma 2 4 3 2" xfId="6992" xr:uid="{00000000-0005-0000-0000-0000E2190000}"/>
    <cellStyle name="Comma 2 4 3 2 2" xfId="6993" xr:uid="{00000000-0005-0000-0000-0000E3190000}"/>
    <cellStyle name="Comma 2 4 3 2 2 2" xfId="6994" xr:uid="{00000000-0005-0000-0000-0000E4190000}"/>
    <cellStyle name="Comma 2 4 3 2 2 2 2" xfId="6995" xr:uid="{00000000-0005-0000-0000-0000E5190000}"/>
    <cellStyle name="Comma 2 4 3 2 2_Deferred Income Taxes" xfId="6996" xr:uid="{00000000-0005-0000-0000-0000E6190000}"/>
    <cellStyle name="Comma 2 4 3 2 3" xfId="6997" xr:uid="{00000000-0005-0000-0000-0000E7190000}"/>
    <cellStyle name="Comma 2 4 3 2 3 2" xfId="6998" xr:uid="{00000000-0005-0000-0000-0000E8190000}"/>
    <cellStyle name="Comma 2 4 3 2_Deferred Income Taxes" xfId="6999" xr:uid="{00000000-0005-0000-0000-0000E9190000}"/>
    <cellStyle name="Comma 2 4 3 3" xfId="7000" xr:uid="{00000000-0005-0000-0000-0000EA190000}"/>
    <cellStyle name="Comma 2 4 3 3 2" xfId="7001" xr:uid="{00000000-0005-0000-0000-0000EB190000}"/>
    <cellStyle name="Comma 2 4 3 3 2 2" xfId="7002" xr:uid="{00000000-0005-0000-0000-0000EC190000}"/>
    <cellStyle name="Comma 2 4 3 3 2 2 2" xfId="7003" xr:uid="{00000000-0005-0000-0000-0000ED190000}"/>
    <cellStyle name="Comma 2 4 3 3 2_Deferred Income Taxes" xfId="7004" xr:uid="{00000000-0005-0000-0000-0000EE190000}"/>
    <cellStyle name="Comma 2 4 3 3 3" xfId="7005" xr:uid="{00000000-0005-0000-0000-0000EF190000}"/>
    <cellStyle name="Comma 2 4 3 3 3 2" xfId="7006" xr:uid="{00000000-0005-0000-0000-0000F0190000}"/>
    <cellStyle name="Comma 2 4 3 3_Deferred Income Taxes" xfId="7007" xr:uid="{00000000-0005-0000-0000-0000F1190000}"/>
    <cellStyle name="Comma 2 4 3 4" xfId="7008" xr:uid="{00000000-0005-0000-0000-0000F2190000}"/>
    <cellStyle name="Comma 2 4 3 4 2" xfId="7009" xr:uid="{00000000-0005-0000-0000-0000F3190000}"/>
    <cellStyle name="Comma 2 4 3 4 2 2" xfId="7010" xr:uid="{00000000-0005-0000-0000-0000F4190000}"/>
    <cellStyle name="Comma 2 4 3 4_Deferred Income Taxes" xfId="7011" xr:uid="{00000000-0005-0000-0000-0000F5190000}"/>
    <cellStyle name="Comma 2 4 3 5" xfId="7012" xr:uid="{00000000-0005-0000-0000-0000F6190000}"/>
    <cellStyle name="Comma 2 4 3 5 2" xfId="7013" xr:uid="{00000000-0005-0000-0000-0000F7190000}"/>
    <cellStyle name="Comma 2 4 3_Deferred Income Taxes" xfId="7014" xr:uid="{00000000-0005-0000-0000-0000F8190000}"/>
    <cellStyle name="Comma 2 4 4" xfId="7015" xr:uid="{00000000-0005-0000-0000-0000F9190000}"/>
    <cellStyle name="Comma 2 4 4 2" xfId="7016" xr:uid="{00000000-0005-0000-0000-0000FA190000}"/>
    <cellStyle name="Comma 2 4 4 2 2" xfId="7017" xr:uid="{00000000-0005-0000-0000-0000FB190000}"/>
    <cellStyle name="Comma 2 4 4 2 2 2" xfId="7018" xr:uid="{00000000-0005-0000-0000-0000FC190000}"/>
    <cellStyle name="Comma 2 4 4 2_Deferred Income Taxes" xfId="7019" xr:uid="{00000000-0005-0000-0000-0000FD190000}"/>
    <cellStyle name="Comma 2 4 4 3" xfId="7020" xr:uid="{00000000-0005-0000-0000-0000FE190000}"/>
    <cellStyle name="Comma 2 4 4 3 2" xfId="7021" xr:uid="{00000000-0005-0000-0000-0000FF190000}"/>
    <cellStyle name="Comma 2 4 4_Deferred Income Taxes" xfId="7022" xr:uid="{00000000-0005-0000-0000-0000001A0000}"/>
    <cellStyle name="Comma 2 4 5" xfId="7023" xr:uid="{00000000-0005-0000-0000-0000011A0000}"/>
    <cellStyle name="Comma 2 4 5 2" xfId="7024" xr:uid="{00000000-0005-0000-0000-0000021A0000}"/>
    <cellStyle name="Comma 2 4 5 2 2" xfId="7025" xr:uid="{00000000-0005-0000-0000-0000031A0000}"/>
    <cellStyle name="Comma 2 4 5 2 2 2" xfId="7026" xr:uid="{00000000-0005-0000-0000-0000041A0000}"/>
    <cellStyle name="Comma 2 4 5 2_Deferred Income Taxes" xfId="7027" xr:uid="{00000000-0005-0000-0000-0000051A0000}"/>
    <cellStyle name="Comma 2 4 5 3" xfId="7028" xr:uid="{00000000-0005-0000-0000-0000061A0000}"/>
    <cellStyle name="Comma 2 4 5 3 2" xfId="7029" xr:uid="{00000000-0005-0000-0000-0000071A0000}"/>
    <cellStyle name="Comma 2 4 5_Deferred Income Taxes" xfId="7030" xr:uid="{00000000-0005-0000-0000-0000081A0000}"/>
    <cellStyle name="Comma 2 4 6" xfId="7031" xr:uid="{00000000-0005-0000-0000-0000091A0000}"/>
    <cellStyle name="Comma 2 4 6 2" xfId="7032" xr:uid="{00000000-0005-0000-0000-00000A1A0000}"/>
    <cellStyle name="Comma 2 4 6 2 2" xfId="7033" xr:uid="{00000000-0005-0000-0000-00000B1A0000}"/>
    <cellStyle name="Comma 2 4 6_Deferred Income Taxes" xfId="7034" xr:uid="{00000000-0005-0000-0000-00000C1A0000}"/>
    <cellStyle name="Comma 2 4 7" xfId="7035" xr:uid="{00000000-0005-0000-0000-00000D1A0000}"/>
    <cellStyle name="Comma 2 4 7 2" xfId="7036" xr:uid="{00000000-0005-0000-0000-00000E1A0000}"/>
    <cellStyle name="Comma 2 4_Deferred Income Taxes" xfId="7037" xr:uid="{00000000-0005-0000-0000-00000F1A0000}"/>
    <cellStyle name="Comma 2 5" xfId="351" xr:uid="{00000000-0005-0000-0000-0000101A0000}"/>
    <cellStyle name="Comma 2 5 2" xfId="7038" xr:uid="{00000000-0005-0000-0000-0000111A0000}"/>
    <cellStyle name="Comma 2 5 2 2" xfId="7039" xr:uid="{00000000-0005-0000-0000-0000121A0000}"/>
    <cellStyle name="Comma 2 5 2 2 2" xfId="7040" xr:uid="{00000000-0005-0000-0000-0000131A0000}"/>
    <cellStyle name="Comma 2 5 2 2 2 2" xfId="7041" xr:uid="{00000000-0005-0000-0000-0000141A0000}"/>
    <cellStyle name="Comma 2 5 2 2 2 2 2" xfId="7042" xr:uid="{00000000-0005-0000-0000-0000151A0000}"/>
    <cellStyle name="Comma 2 5 2 2 2_Deferred Income Taxes" xfId="7043" xr:uid="{00000000-0005-0000-0000-0000161A0000}"/>
    <cellStyle name="Comma 2 5 2 2 3" xfId="7044" xr:uid="{00000000-0005-0000-0000-0000171A0000}"/>
    <cellStyle name="Comma 2 5 2 2 3 2" xfId="7045" xr:uid="{00000000-0005-0000-0000-0000181A0000}"/>
    <cellStyle name="Comma 2 5 2 2 4" xfId="7046" xr:uid="{00000000-0005-0000-0000-0000191A0000}"/>
    <cellStyle name="Comma 2 5 2 2_Deferred Income Taxes" xfId="7047" xr:uid="{00000000-0005-0000-0000-00001A1A0000}"/>
    <cellStyle name="Comma 2 5 2 3" xfId="7048" xr:uid="{00000000-0005-0000-0000-00001B1A0000}"/>
    <cellStyle name="Comma 2 5 2 3 2" xfId="7049" xr:uid="{00000000-0005-0000-0000-00001C1A0000}"/>
    <cellStyle name="Comma 2 5 2 3 2 2" xfId="7050" xr:uid="{00000000-0005-0000-0000-00001D1A0000}"/>
    <cellStyle name="Comma 2 5 2 3 2 2 2" xfId="7051" xr:uid="{00000000-0005-0000-0000-00001E1A0000}"/>
    <cellStyle name="Comma 2 5 2 3 2_Deferred Income Taxes" xfId="7052" xr:uid="{00000000-0005-0000-0000-00001F1A0000}"/>
    <cellStyle name="Comma 2 5 2 3 3" xfId="7053" xr:uid="{00000000-0005-0000-0000-0000201A0000}"/>
    <cellStyle name="Comma 2 5 2 3 3 2" xfId="7054" xr:uid="{00000000-0005-0000-0000-0000211A0000}"/>
    <cellStyle name="Comma 2 5 2 3 4" xfId="7055" xr:uid="{00000000-0005-0000-0000-0000221A0000}"/>
    <cellStyle name="Comma 2 5 2 3_Deferred Income Taxes" xfId="7056" xr:uid="{00000000-0005-0000-0000-0000231A0000}"/>
    <cellStyle name="Comma 2 5 2 4" xfId="7057" xr:uid="{00000000-0005-0000-0000-0000241A0000}"/>
    <cellStyle name="Comma 2 5 2 4 2" xfId="7058" xr:uid="{00000000-0005-0000-0000-0000251A0000}"/>
    <cellStyle name="Comma 2 5 2 4 2 2" xfId="7059" xr:uid="{00000000-0005-0000-0000-0000261A0000}"/>
    <cellStyle name="Comma 2 5 2 4_Deferred Income Taxes" xfId="7060" xr:uid="{00000000-0005-0000-0000-0000271A0000}"/>
    <cellStyle name="Comma 2 5 2 5" xfId="7061" xr:uid="{00000000-0005-0000-0000-0000281A0000}"/>
    <cellStyle name="Comma 2 5 2 5 2" xfId="7062" xr:uid="{00000000-0005-0000-0000-0000291A0000}"/>
    <cellStyle name="Comma 2 5 2 6" xfId="7063" xr:uid="{00000000-0005-0000-0000-00002A1A0000}"/>
    <cellStyle name="Comma 2 5 2_Deferred Income Taxes" xfId="7064" xr:uid="{00000000-0005-0000-0000-00002B1A0000}"/>
    <cellStyle name="Comma 2 5 3" xfId="7065" xr:uid="{00000000-0005-0000-0000-00002C1A0000}"/>
    <cellStyle name="Comma 2 5 3 2" xfId="7066" xr:uid="{00000000-0005-0000-0000-00002D1A0000}"/>
    <cellStyle name="Comma 2 5 3 2 2" xfId="7067" xr:uid="{00000000-0005-0000-0000-00002E1A0000}"/>
    <cellStyle name="Comma 2 5 3 2 2 2" xfId="7068" xr:uid="{00000000-0005-0000-0000-00002F1A0000}"/>
    <cellStyle name="Comma 2 5 3 2 3" xfId="7069" xr:uid="{00000000-0005-0000-0000-0000301A0000}"/>
    <cellStyle name="Comma 2 5 3 2 3 2" xfId="7070" xr:uid="{00000000-0005-0000-0000-0000311A0000}"/>
    <cellStyle name="Comma 2 5 3 2 4" xfId="7071" xr:uid="{00000000-0005-0000-0000-0000321A0000}"/>
    <cellStyle name="Comma 2 5 3 2_Deferred Income Taxes" xfId="7072" xr:uid="{00000000-0005-0000-0000-0000331A0000}"/>
    <cellStyle name="Comma 2 5 3 3" xfId="7073" xr:uid="{00000000-0005-0000-0000-0000341A0000}"/>
    <cellStyle name="Comma 2 5 3 3 2" xfId="7074" xr:uid="{00000000-0005-0000-0000-0000351A0000}"/>
    <cellStyle name="Comma 2 5 3 4" xfId="7075" xr:uid="{00000000-0005-0000-0000-0000361A0000}"/>
    <cellStyle name="Comma 2 5 3 4 2" xfId="7076" xr:uid="{00000000-0005-0000-0000-0000371A0000}"/>
    <cellStyle name="Comma 2 5 3 5" xfId="7077" xr:uid="{00000000-0005-0000-0000-0000381A0000}"/>
    <cellStyle name="Comma 2 5 3_Deferred Income Taxes" xfId="7078" xr:uid="{00000000-0005-0000-0000-0000391A0000}"/>
    <cellStyle name="Comma 2 5 4" xfId="7079" xr:uid="{00000000-0005-0000-0000-00003A1A0000}"/>
    <cellStyle name="Comma 2 5 4 2" xfId="7080" xr:uid="{00000000-0005-0000-0000-00003B1A0000}"/>
    <cellStyle name="Comma 2 5 4 2 2" xfId="7081" xr:uid="{00000000-0005-0000-0000-00003C1A0000}"/>
    <cellStyle name="Comma 2 5 4 2 2 2" xfId="7082" xr:uid="{00000000-0005-0000-0000-00003D1A0000}"/>
    <cellStyle name="Comma 2 5 4 2_Deferred Income Taxes" xfId="7083" xr:uid="{00000000-0005-0000-0000-00003E1A0000}"/>
    <cellStyle name="Comma 2 5 4 3" xfId="7084" xr:uid="{00000000-0005-0000-0000-00003F1A0000}"/>
    <cellStyle name="Comma 2 5 4 3 2" xfId="7085" xr:uid="{00000000-0005-0000-0000-0000401A0000}"/>
    <cellStyle name="Comma 2 5 4 4" xfId="7086" xr:uid="{00000000-0005-0000-0000-0000411A0000}"/>
    <cellStyle name="Comma 2 5 4_Deferred Income Taxes" xfId="7087" xr:uid="{00000000-0005-0000-0000-0000421A0000}"/>
    <cellStyle name="Comma 2 5 5" xfId="7088" xr:uid="{00000000-0005-0000-0000-0000431A0000}"/>
    <cellStyle name="Comma 2 5 5 2" xfId="7089" xr:uid="{00000000-0005-0000-0000-0000441A0000}"/>
    <cellStyle name="Comma 2 5 5 2 2" xfId="7090" xr:uid="{00000000-0005-0000-0000-0000451A0000}"/>
    <cellStyle name="Comma 2 5 5 3" xfId="7091" xr:uid="{00000000-0005-0000-0000-0000461A0000}"/>
    <cellStyle name="Comma 2 5 5 3 2" xfId="7092" xr:uid="{00000000-0005-0000-0000-0000471A0000}"/>
    <cellStyle name="Comma 2 5 5 4" xfId="7093" xr:uid="{00000000-0005-0000-0000-0000481A0000}"/>
    <cellStyle name="Comma 2 5 5_Deferred Income Taxes" xfId="7094" xr:uid="{00000000-0005-0000-0000-0000491A0000}"/>
    <cellStyle name="Comma 2 5 6" xfId="7095" xr:uid="{00000000-0005-0000-0000-00004A1A0000}"/>
    <cellStyle name="Comma 2 5 6 2" xfId="7096" xr:uid="{00000000-0005-0000-0000-00004B1A0000}"/>
    <cellStyle name="Comma 2 5 6 2 2" xfId="7097" xr:uid="{00000000-0005-0000-0000-00004C1A0000}"/>
    <cellStyle name="Comma 2 5 6 3" xfId="7098" xr:uid="{00000000-0005-0000-0000-00004D1A0000}"/>
    <cellStyle name="Comma 2 5 6 3 2" xfId="7099" xr:uid="{00000000-0005-0000-0000-00004E1A0000}"/>
    <cellStyle name="Comma 2 5 6 4" xfId="7100" xr:uid="{00000000-0005-0000-0000-00004F1A0000}"/>
    <cellStyle name="Comma 2 5_Deferred Income Taxes" xfId="7101" xr:uid="{00000000-0005-0000-0000-0000501A0000}"/>
    <cellStyle name="Comma 2 6" xfId="352" xr:uid="{00000000-0005-0000-0000-0000511A0000}"/>
    <cellStyle name="Comma 2 6 2" xfId="7102" xr:uid="{00000000-0005-0000-0000-0000521A0000}"/>
    <cellStyle name="Comma 2 6 2 2" xfId="7103" xr:uid="{00000000-0005-0000-0000-0000531A0000}"/>
    <cellStyle name="Comma 2 6 2 2 2" xfId="7104" xr:uid="{00000000-0005-0000-0000-0000541A0000}"/>
    <cellStyle name="Comma 2 6 2 2 2 2" xfId="7105" xr:uid="{00000000-0005-0000-0000-0000551A0000}"/>
    <cellStyle name="Comma 2 6 2 2 3" xfId="7106" xr:uid="{00000000-0005-0000-0000-0000561A0000}"/>
    <cellStyle name="Comma 2 6 2 2 3 2" xfId="7107" xr:uid="{00000000-0005-0000-0000-0000571A0000}"/>
    <cellStyle name="Comma 2 6 2 2 4" xfId="7108" xr:uid="{00000000-0005-0000-0000-0000581A0000}"/>
    <cellStyle name="Comma 2 6 2 2_Deferred Income Taxes" xfId="7109" xr:uid="{00000000-0005-0000-0000-0000591A0000}"/>
    <cellStyle name="Comma 2 6 2 3" xfId="7110" xr:uid="{00000000-0005-0000-0000-00005A1A0000}"/>
    <cellStyle name="Comma 2 6 2 3 2" xfId="7111" xr:uid="{00000000-0005-0000-0000-00005B1A0000}"/>
    <cellStyle name="Comma 2 6 2 3 2 2" xfId="7112" xr:uid="{00000000-0005-0000-0000-00005C1A0000}"/>
    <cellStyle name="Comma 2 6 2 3 3" xfId="7113" xr:uid="{00000000-0005-0000-0000-00005D1A0000}"/>
    <cellStyle name="Comma 2 6 2 3 3 2" xfId="7114" xr:uid="{00000000-0005-0000-0000-00005E1A0000}"/>
    <cellStyle name="Comma 2 6 2 3 4" xfId="7115" xr:uid="{00000000-0005-0000-0000-00005F1A0000}"/>
    <cellStyle name="Comma 2 6 2 4" xfId="7116" xr:uid="{00000000-0005-0000-0000-0000601A0000}"/>
    <cellStyle name="Comma 2 6 2 4 2" xfId="7117" xr:uid="{00000000-0005-0000-0000-0000611A0000}"/>
    <cellStyle name="Comma 2 6 2 5" xfId="7118" xr:uid="{00000000-0005-0000-0000-0000621A0000}"/>
    <cellStyle name="Comma 2 6 2 5 2" xfId="7119" xr:uid="{00000000-0005-0000-0000-0000631A0000}"/>
    <cellStyle name="Comma 2 6 2 6" xfId="7120" xr:uid="{00000000-0005-0000-0000-0000641A0000}"/>
    <cellStyle name="Comma 2 6 2_Deferred Income Taxes" xfId="7121" xr:uid="{00000000-0005-0000-0000-0000651A0000}"/>
    <cellStyle name="Comma 2 6 3" xfId="7122" xr:uid="{00000000-0005-0000-0000-0000661A0000}"/>
    <cellStyle name="Comma 2 6 3 2" xfId="7123" xr:uid="{00000000-0005-0000-0000-0000671A0000}"/>
    <cellStyle name="Comma 2 6 3 2 2" xfId="7124" xr:uid="{00000000-0005-0000-0000-0000681A0000}"/>
    <cellStyle name="Comma 2 6 3 2 2 2" xfId="7125" xr:uid="{00000000-0005-0000-0000-0000691A0000}"/>
    <cellStyle name="Comma 2 6 3 2 3" xfId="7126" xr:uid="{00000000-0005-0000-0000-00006A1A0000}"/>
    <cellStyle name="Comma 2 6 3 2 3 2" xfId="7127" xr:uid="{00000000-0005-0000-0000-00006B1A0000}"/>
    <cellStyle name="Comma 2 6 3 2 4" xfId="7128" xr:uid="{00000000-0005-0000-0000-00006C1A0000}"/>
    <cellStyle name="Comma 2 6 3 2_Deferred Income Taxes" xfId="7129" xr:uid="{00000000-0005-0000-0000-00006D1A0000}"/>
    <cellStyle name="Comma 2 6 3 3" xfId="7130" xr:uid="{00000000-0005-0000-0000-00006E1A0000}"/>
    <cellStyle name="Comma 2 6 3 3 2" xfId="7131" xr:uid="{00000000-0005-0000-0000-00006F1A0000}"/>
    <cellStyle name="Comma 2 6 3 4" xfId="7132" xr:uid="{00000000-0005-0000-0000-0000701A0000}"/>
    <cellStyle name="Comma 2 6 3 4 2" xfId="7133" xr:uid="{00000000-0005-0000-0000-0000711A0000}"/>
    <cellStyle name="Comma 2 6 3 5" xfId="7134" xr:uid="{00000000-0005-0000-0000-0000721A0000}"/>
    <cellStyle name="Comma 2 6 3_Deferred Income Taxes" xfId="7135" xr:uid="{00000000-0005-0000-0000-0000731A0000}"/>
    <cellStyle name="Comma 2 6 4" xfId="7136" xr:uid="{00000000-0005-0000-0000-0000741A0000}"/>
    <cellStyle name="Comma 2 6 4 2" xfId="7137" xr:uid="{00000000-0005-0000-0000-0000751A0000}"/>
    <cellStyle name="Comma 2 6 4 2 2" xfId="7138" xr:uid="{00000000-0005-0000-0000-0000761A0000}"/>
    <cellStyle name="Comma 2 6 4 3" xfId="7139" xr:uid="{00000000-0005-0000-0000-0000771A0000}"/>
    <cellStyle name="Comma 2 6 4 3 2" xfId="7140" xr:uid="{00000000-0005-0000-0000-0000781A0000}"/>
    <cellStyle name="Comma 2 6 4 4" xfId="7141" xr:uid="{00000000-0005-0000-0000-0000791A0000}"/>
    <cellStyle name="Comma 2 6 4_Deferred Income Taxes" xfId="7142" xr:uid="{00000000-0005-0000-0000-00007A1A0000}"/>
    <cellStyle name="Comma 2 6 5" xfId="7143" xr:uid="{00000000-0005-0000-0000-00007B1A0000}"/>
    <cellStyle name="Comma 2 6 5 2" xfId="7144" xr:uid="{00000000-0005-0000-0000-00007C1A0000}"/>
    <cellStyle name="Comma 2 6 5 2 2" xfId="7145" xr:uid="{00000000-0005-0000-0000-00007D1A0000}"/>
    <cellStyle name="Comma 2 6 5 3" xfId="7146" xr:uid="{00000000-0005-0000-0000-00007E1A0000}"/>
    <cellStyle name="Comma 2 6 5 3 2" xfId="7147" xr:uid="{00000000-0005-0000-0000-00007F1A0000}"/>
    <cellStyle name="Comma 2 6 5 4" xfId="7148" xr:uid="{00000000-0005-0000-0000-0000801A0000}"/>
    <cellStyle name="Comma 2 6 6" xfId="7149" xr:uid="{00000000-0005-0000-0000-0000811A0000}"/>
    <cellStyle name="Comma 2 6 6 2" xfId="7150" xr:uid="{00000000-0005-0000-0000-0000821A0000}"/>
    <cellStyle name="Comma 2 6 6 2 2" xfId="7151" xr:uid="{00000000-0005-0000-0000-0000831A0000}"/>
    <cellStyle name="Comma 2 6 6 3" xfId="7152" xr:uid="{00000000-0005-0000-0000-0000841A0000}"/>
    <cellStyle name="Comma 2 6 6 3 2" xfId="7153" xr:uid="{00000000-0005-0000-0000-0000851A0000}"/>
    <cellStyle name="Comma 2 6 6 4" xfId="7154" xr:uid="{00000000-0005-0000-0000-0000861A0000}"/>
    <cellStyle name="Comma 2 6_Deferred Income Taxes" xfId="7155" xr:uid="{00000000-0005-0000-0000-0000871A0000}"/>
    <cellStyle name="Comma 2 7" xfId="7156" xr:uid="{00000000-0005-0000-0000-0000881A0000}"/>
    <cellStyle name="Comma 2 7 2" xfId="7157" xr:uid="{00000000-0005-0000-0000-0000891A0000}"/>
    <cellStyle name="Comma 2 7 2 2" xfId="7158" xr:uid="{00000000-0005-0000-0000-00008A1A0000}"/>
    <cellStyle name="Comma 2 7 2 2 2" xfId="7159" xr:uid="{00000000-0005-0000-0000-00008B1A0000}"/>
    <cellStyle name="Comma 2 7 2 3" xfId="7160" xr:uid="{00000000-0005-0000-0000-00008C1A0000}"/>
    <cellStyle name="Comma 2 7 2 3 2" xfId="7161" xr:uid="{00000000-0005-0000-0000-00008D1A0000}"/>
    <cellStyle name="Comma 2 7 2 4" xfId="7162" xr:uid="{00000000-0005-0000-0000-00008E1A0000}"/>
    <cellStyle name="Comma 2 7 2_Deferred Income Taxes" xfId="7163" xr:uid="{00000000-0005-0000-0000-00008F1A0000}"/>
    <cellStyle name="Comma 2 7 3" xfId="7164" xr:uid="{00000000-0005-0000-0000-0000901A0000}"/>
    <cellStyle name="Comma 2 7 3 2" xfId="7165" xr:uid="{00000000-0005-0000-0000-0000911A0000}"/>
    <cellStyle name="Comma 2 7 3 2 2" xfId="7166" xr:uid="{00000000-0005-0000-0000-0000921A0000}"/>
    <cellStyle name="Comma 2 7 3 3" xfId="7167" xr:uid="{00000000-0005-0000-0000-0000931A0000}"/>
    <cellStyle name="Comma 2 7 3 3 2" xfId="7168" xr:uid="{00000000-0005-0000-0000-0000941A0000}"/>
    <cellStyle name="Comma 2 7 3 4" xfId="7169" xr:uid="{00000000-0005-0000-0000-0000951A0000}"/>
    <cellStyle name="Comma 2 7 4" xfId="7170" xr:uid="{00000000-0005-0000-0000-0000961A0000}"/>
    <cellStyle name="Comma 2 7 4 2" xfId="7171" xr:uid="{00000000-0005-0000-0000-0000971A0000}"/>
    <cellStyle name="Comma 2 7 4 2 2" xfId="7172" xr:uid="{00000000-0005-0000-0000-0000981A0000}"/>
    <cellStyle name="Comma 2 7 4 3" xfId="7173" xr:uid="{00000000-0005-0000-0000-0000991A0000}"/>
    <cellStyle name="Comma 2 7 4 3 2" xfId="7174" xr:uid="{00000000-0005-0000-0000-00009A1A0000}"/>
    <cellStyle name="Comma 2 7 4 4" xfId="7175" xr:uid="{00000000-0005-0000-0000-00009B1A0000}"/>
    <cellStyle name="Comma 2 7_Deferred Income Taxes" xfId="7176" xr:uid="{00000000-0005-0000-0000-00009C1A0000}"/>
    <cellStyle name="Comma 2 8" xfId="7177" xr:uid="{00000000-0005-0000-0000-00009D1A0000}"/>
    <cellStyle name="Comma 2 8 2" xfId="7178" xr:uid="{00000000-0005-0000-0000-00009E1A0000}"/>
    <cellStyle name="Comma 2 8 2 2" xfId="7179" xr:uid="{00000000-0005-0000-0000-00009F1A0000}"/>
    <cellStyle name="Comma 2 8 2 2 2" xfId="7180" xr:uid="{00000000-0005-0000-0000-0000A01A0000}"/>
    <cellStyle name="Comma 2 8 2_Deferred Income Taxes" xfId="7181" xr:uid="{00000000-0005-0000-0000-0000A11A0000}"/>
    <cellStyle name="Comma 2 8 3" xfId="7182" xr:uid="{00000000-0005-0000-0000-0000A21A0000}"/>
    <cellStyle name="Comma 2 8 3 2" xfId="7183" xr:uid="{00000000-0005-0000-0000-0000A31A0000}"/>
    <cellStyle name="Comma 2 8_Deferred Income Taxes" xfId="7184" xr:uid="{00000000-0005-0000-0000-0000A41A0000}"/>
    <cellStyle name="Comma 2 9" xfId="7185" xr:uid="{00000000-0005-0000-0000-0000A51A0000}"/>
    <cellStyle name="Comma 2 9 2" xfId="7186" xr:uid="{00000000-0005-0000-0000-0000A61A0000}"/>
    <cellStyle name="Comma 2 9 2 2" xfId="7187" xr:uid="{00000000-0005-0000-0000-0000A71A0000}"/>
    <cellStyle name="Comma 2 9_Deferred Income Taxes" xfId="7188" xr:uid="{00000000-0005-0000-0000-0000A81A0000}"/>
    <cellStyle name="Comma 2_Deferred Income Taxes" xfId="7189" xr:uid="{00000000-0005-0000-0000-0000A91A0000}"/>
    <cellStyle name="Comma 20" xfId="7190" xr:uid="{00000000-0005-0000-0000-0000AA1A0000}"/>
    <cellStyle name="Comma 20 2" xfId="7191" xr:uid="{00000000-0005-0000-0000-0000AB1A0000}"/>
    <cellStyle name="Comma 20 2 2" xfId="7192" xr:uid="{00000000-0005-0000-0000-0000AC1A0000}"/>
    <cellStyle name="Comma 20 3" xfId="7193" xr:uid="{00000000-0005-0000-0000-0000AD1A0000}"/>
    <cellStyle name="Comma 20 3 2" xfId="7194" xr:uid="{00000000-0005-0000-0000-0000AE1A0000}"/>
    <cellStyle name="Comma 20 4" xfId="7195" xr:uid="{00000000-0005-0000-0000-0000AF1A0000}"/>
    <cellStyle name="Comma 20 4 2" xfId="7196" xr:uid="{00000000-0005-0000-0000-0000B01A0000}"/>
    <cellStyle name="Comma 20 5" xfId="7197" xr:uid="{00000000-0005-0000-0000-0000B11A0000}"/>
    <cellStyle name="Comma 20_Deferred Income Taxes" xfId="7198" xr:uid="{00000000-0005-0000-0000-0000B21A0000}"/>
    <cellStyle name="Comma 21" xfId="7199" xr:uid="{00000000-0005-0000-0000-0000B31A0000}"/>
    <cellStyle name="Comma 21 2" xfId="7200" xr:uid="{00000000-0005-0000-0000-0000B41A0000}"/>
    <cellStyle name="Comma 21 2 2" xfId="7201" xr:uid="{00000000-0005-0000-0000-0000B51A0000}"/>
    <cellStyle name="Comma 21 3" xfId="7202" xr:uid="{00000000-0005-0000-0000-0000B61A0000}"/>
    <cellStyle name="Comma 21 3 2" xfId="7203" xr:uid="{00000000-0005-0000-0000-0000B71A0000}"/>
    <cellStyle name="Comma 21 4" xfId="7204" xr:uid="{00000000-0005-0000-0000-0000B81A0000}"/>
    <cellStyle name="Comma 21 4 2" xfId="7205" xr:uid="{00000000-0005-0000-0000-0000B91A0000}"/>
    <cellStyle name="Comma 21 5" xfId="7206" xr:uid="{00000000-0005-0000-0000-0000BA1A0000}"/>
    <cellStyle name="Comma 22" xfId="7207" xr:uid="{00000000-0005-0000-0000-0000BB1A0000}"/>
    <cellStyle name="Comma 22 2" xfId="7208" xr:uid="{00000000-0005-0000-0000-0000BC1A0000}"/>
    <cellStyle name="Comma 22 2 2" xfId="7209" xr:uid="{00000000-0005-0000-0000-0000BD1A0000}"/>
    <cellStyle name="Comma 22 3" xfId="7210" xr:uid="{00000000-0005-0000-0000-0000BE1A0000}"/>
    <cellStyle name="Comma 22 3 2" xfId="7211" xr:uid="{00000000-0005-0000-0000-0000BF1A0000}"/>
    <cellStyle name="Comma 22 4" xfId="7212" xr:uid="{00000000-0005-0000-0000-0000C01A0000}"/>
    <cellStyle name="Comma 22 4 2" xfId="7213" xr:uid="{00000000-0005-0000-0000-0000C11A0000}"/>
    <cellStyle name="Comma 22 5" xfId="7214" xr:uid="{00000000-0005-0000-0000-0000C21A0000}"/>
    <cellStyle name="Comma 23" xfId="7215" xr:uid="{00000000-0005-0000-0000-0000C31A0000}"/>
    <cellStyle name="Comma 23 2" xfId="7216" xr:uid="{00000000-0005-0000-0000-0000C41A0000}"/>
    <cellStyle name="Comma 23 2 2" xfId="7217" xr:uid="{00000000-0005-0000-0000-0000C51A0000}"/>
    <cellStyle name="Comma 23 3" xfId="7218" xr:uid="{00000000-0005-0000-0000-0000C61A0000}"/>
    <cellStyle name="Comma 23 3 2" xfId="7219" xr:uid="{00000000-0005-0000-0000-0000C71A0000}"/>
    <cellStyle name="Comma 23 4" xfId="7220" xr:uid="{00000000-0005-0000-0000-0000C81A0000}"/>
    <cellStyle name="Comma 23 4 2" xfId="7221" xr:uid="{00000000-0005-0000-0000-0000C91A0000}"/>
    <cellStyle name="Comma 23 5" xfId="7222" xr:uid="{00000000-0005-0000-0000-0000CA1A0000}"/>
    <cellStyle name="Comma 24" xfId="7223" xr:uid="{00000000-0005-0000-0000-0000CB1A0000}"/>
    <cellStyle name="Comma 25" xfId="7224" xr:uid="{00000000-0005-0000-0000-0000CC1A0000}"/>
    <cellStyle name="Comma 26" xfId="7225" xr:uid="{00000000-0005-0000-0000-0000CD1A0000}"/>
    <cellStyle name="Comma 27" xfId="7226" xr:uid="{00000000-0005-0000-0000-0000CE1A0000}"/>
    <cellStyle name="Comma 28" xfId="7227" xr:uid="{00000000-0005-0000-0000-0000CF1A0000}"/>
    <cellStyle name="Comma 29" xfId="7228" xr:uid="{00000000-0005-0000-0000-0000D01A0000}"/>
    <cellStyle name="Comma 3" xfId="64" xr:uid="{00000000-0005-0000-0000-0000D11A0000}"/>
    <cellStyle name="Comma 3 10" xfId="7229" xr:uid="{00000000-0005-0000-0000-0000D21A0000}"/>
    <cellStyle name="Comma 3 10 2" xfId="7230" xr:uid="{00000000-0005-0000-0000-0000D31A0000}"/>
    <cellStyle name="Comma 3 10 2 2" xfId="7231" xr:uid="{00000000-0005-0000-0000-0000D41A0000}"/>
    <cellStyle name="Comma 3 10 3" xfId="7232" xr:uid="{00000000-0005-0000-0000-0000D51A0000}"/>
    <cellStyle name="Comma 3 10 3 2" xfId="7233" xr:uid="{00000000-0005-0000-0000-0000D61A0000}"/>
    <cellStyle name="Comma 3 10 4" xfId="7234" xr:uid="{00000000-0005-0000-0000-0000D71A0000}"/>
    <cellStyle name="Comma 3 11" xfId="7235" xr:uid="{00000000-0005-0000-0000-0000D81A0000}"/>
    <cellStyle name="Comma 3 12" xfId="7236" xr:uid="{00000000-0005-0000-0000-0000D91A0000}"/>
    <cellStyle name="Comma 3 12 2" xfId="7237" xr:uid="{00000000-0005-0000-0000-0000DA1A0000}"/>
    <cellStyle name="Comma 3 13" xfId="7238" xr:uid="{00000000-0005-0000-0000-0000DB1A0000}"/>
    <cellStyle name="Comma 3 13 2" xfId="7239" xr:uid="{00000000-0005-0000-0000-0000DC1A0000}"/>
    <cellStyle name="Comma 3 14" xfId="7240" xr:uid="{00000000-0005-0000-0000-0000DD1A0000}"/>
    <cellStyle name="Comma 3 14 2" xfId="7241" xr:uid="{00000000-0005-0000-0000-0000DE1A0000}"/>
    <cellStyle name="Comma 3 15" xfId="7242" xr:uid="{00000000-0005-0000-0000-0000DF1A0000}"/>
    <cellStyle name="Comma 3 2" xfId="65" xr:uid="{00000000-0005-0000-0000-0000E01A0000}"/>
    <cellStyle name="Comma 3 2 2" xfId="7243" xr:uid="{00000000-0005-0000-0000-0000E11A0000}"/>
    <cellStyle name="Comma 3 3" xfId="66" xr:uid="{00000000-0005-0000-0000-0000E21A0000}"/>
    <cellStyle name="Comma 3 3 2" xfId="7244" xr:uid="{00000000-0005-0000-0000-0000E31A0000}"/>
    <cellStyle name="Comma 3 3 3" xfId="7245" xr:uid="{00000000-0005-0000-0000-0000E41A0000}"/>
    <cellStyle name="Comma 3 4" xfId="7246" xr:uid="{00000000-0005-0000-0000-0000E51A0000}"/>
    <cellStyle name="Comma 3 4 2" xfId="7247" xr:uid="{00000000-0005-0000-0000-0000E61A0000}"/>
    <cellStyle name="Comma 3 4 2 2" xfId="7248" xr:uid="{00000000-0005-0000-0000-0000E71A0000}"/>
    <cellStyle name="Comma 3 4 3" xfId="7249" xr:uid="{00000000-0005-0000-0000-0000E81A0000}"/>
    <cellStyle name="Comma 3 4 3 2" xfId="7250" xr:uid="{00000000-0005-0000-0000-0000E91A0000}"/>
    <cellStyle name="Comma 3 4 4" xfId="7251" xr:uid="{00000000-0005-0000-0000-0000EA1A0000}"/>
    <cellStyle name="Comma 3 4 4 2" xfId="7252" xr:uid="{00000000-0005-0000-0000-0000EB1A0000}"/>
    <cellStyle name="Comma 3 4 5" xfId="7253" xr:uid="{00000000-0005-0000-0000-0000EC1A0000}"/>
    <cellStyle name="Comma 3 5" xfId="7254" xr:uid="{00000000-0005-0000-0000-0000ED1A0000}"/>
    <cellStyle name="Comma 3 5 2" xfId="7255" xr:uid="{00000000-0005-0000-0000-0000EE1A0000}"/>
    <cellStyle name="Comma 3 5 2 2" xfId="7256" xr:uid="{00000000-0005-0000-0000-0000EF1A0000}"/>
    <cellStyle name="Comma 3 5 2 2 2" xfId="7257" xr:uid="{00000000-0005-0000-0000-0000F01A0000}"/>
    <cellStyle name="Comma 3 5 2 3" xfId="7258" xr:uid="{00000000-0005-0000-0000-0000F11A0000}"/>
    <cellStyle name="Comma 3 5 2 3 2" xfId="7259" xr:uid="{00000000-0005-0000-0000-0000F21A0000}"/>
    <cellStyle name="Comma 3 5 2 4" xfId="7260" xr:uid="{00000000-0005-0000-0000-0000F31A0000}"/>
    <cellStyle name="Comma 3 5 3" xfId="7261" xr:uid="{00000000-0005-0000-0000-0000F41A0000}"/>
    <cellStyle name="Comma 3 5 3 2" xfId="7262" xr:uid="{00000000-0005-0000-0000-0000F51A0000}"/>
    <cellStyle name="Comma 3 5 3 2 2" xfId="7263" xr:uid="{00000000-0005-0000-0000-0000F61A0000}"/>
    <cellStyle name="Comma 3 5 3 3" xfId="7264" xr:uid="{00000000-0005-0000-0000-0000F71A0000}"/>
    <cellStyle name="Comma 3 5 3 3 2" xfId="7265" xr:uid="{00000000-0005-0000-0000-0000F81A0000}"/>
    <cellStyle name="Comma 3 5 3 4" xfId="7266" xr:uid="{00000000-0005-0000-0000-0000F91A0000}"/>
    <cellStyle name="Comma 3 5 4" xfId="7267" xr:uid="{00000000-0005-0000-0000-0000FA1A0000}"/>
    <cellStyle name="Comma 3 5 4 2" xfId="7268" xr:uid="{00000000-0005-0000-0000-0000FB1A0000}"/>
    <cellStyle name="Comma 3 5 4 2 2" xfId="7269" xr:uid="{00000000-0005-0000-0000-0000FC1A0000}"/>
    <cellStyle name="Comma 3 5 4 3" xfId="7270" xr:uid="{00000000-0005-0000-0000-0000FD1A0000}"/>
    <cellStyle name="Comma 3 5 4 3 2" xfId="7271" xr:uid="{00000000-0005-0000-0000-0000FE1A0000}"/>
    <cellStyle name="Comma 3 5 4 4" xfId="7272" xr:uid="{00000000-0005-0000-0000-0000FF1A0000}"/>
    <cellStyle name="Comma 3 5 5" xfId="7273" xr:uid="{00000000-0005-0000-0000-0000001B0000}"/>
    <cellStyle name="Comma 3 5 5 2" xfId="7274" xr:uid="{00000000-0005-0000-0000-0000011B0000}"/>
    <cellStyle name="Comma 3 5 6" xfId="7275" xr:uid="{00000000-0005-0000-0000-0000021B0000}"/>
    <cellStyle name="Comma 3 5 6 2" xfId="7276" xr:uid="{00000000-0005-0000-0000-0000031B0000}"/>
    <cellStyle name="Comma 3 5 7" xfId="7277" xr:uid="{00000000-0005-0000-0000-0000041B0000}"/>
    <cellStyle name="Comma 3 6" xfId="7278" xr:uid="{00000000-0005-0000-0000-0000051B0000}"/>
    <cellStyle name="Comma 3 6 2" xfId="7279" xr:uid="{00000000-0005-0000-0000-0000061B0000}"/>
    <cellStyle name="Comma 3 6 2 2" xfId="7280" xr:uid="{00000000-0005-0000-0000-0000071B0000}"/>
    <cellStyle name="Comma 3 6 2 2 2" xfId="7281" xr:uid="{00000000-0005-0000-0000-0000081B0000}"/>
    <cellStyle name="Comma 3 6 2 3" xfId="7282" xr:uid="{00000000-0005-0000-0000-0000091B0000}"/>
    <cellStyle name="Comma 3 6 2 3 2" xfId="7283" xr:uid="{00000000-0005-0000-0000-00000A1B0000}"/>
    <cellStyle name="Comma 3 6 2 4" xfId="7284" xr:uid="{00000000-0005-0000-0000-00000B1B0000}"/>
    <cellStyle name="Comma 3 6 3" xfId="7285" xr:uid="{00000000-0005-0000-0000-00000C1B0000}"/>
    <cellStyle name="Comma 3 6 3 2" xfId="7286" xr:uid="{00000000-0005-0000-0000-00000D1B0000}"/>
    <cellStyle name="Comma 3 6 4" xfId="7287" xr:uid="{00000000-0005-0000-0000-00000E1B0000}"/>
    <cellStyle name="Comma 3 6 4 2" xfId="7288" xr:uid="{00000000-0005-0000-0000-00000F1B0000}"/>
    <cellStyle name="Comma 3 6 5" xfId="7289" xr:uid="{00000000-0005-0000-0000-0000101B0000}"/>
    <cellStyle name="Comma 3 7" xfId="7290" xr:uid="{00000000-0005-0000-0000-0000111B0000}"/>
    <cellStyle name="Comma 3 7 2" xfId="7291" xr:uid="{00000000-0005-0000-0000-0000121B0000}"/>
    <cellStyle name="Comma 3 7 2 2" xfId="7292" xr:uid="{00000000-0005-0000-0000-0000131B0000}"/>
    <cellStyle name="Comma 3 7 3" xfId="7293" xr:uid="{00000000-0005-0000-0000-0000141B0000}"/>
    <cellStyle name="Comma 3 7 3 2" xfId="7294" xr:uid="{00000000-0005-0000-0000-0000151B0000}"/>
    <cellStyle name="Comma 3 7 4" xfId="7295" xr:uid="{00000000-0005-0000-0000-0000161B0000}"/>
    <cellStyle name="Comma 3 8" xfId="7296" xr:uid="{00000000-0005-0000-0000-0000171B0000}"/>
    <cellStyle name="Comma 3 8 2" xfId="7297" xr:uid="{00000000-0005-0000-0000-0000181B0000}"/>
    <cellStyle name="Comma 3 8 2 2" xfId="7298" xr:uid="{00000000-0005-0000-0000-0000191B0000}"/>
    <cellStyle name="Comma 3 8 3" xfId="7299" xr:uid="{00000000-0005-0000-0000-00001A1B0000}"/>
    <cellStyle name="Comma 3 8 3 2" xfId="7300" xr:uid="{00000000-0005-0000-0000-00001B1B0000}"/>
    <cellStyle name="Comma 3 8 4" xfId="7301" xr:uid="{00000000-0005-0000-0000-00001C1B0000}"/>
    <cellStyle name="Comma 3 9" xfId="7302" xr:uid="{00000000-0005-0000-0000-00001D1B0000}"/>
    <cellStyle name="Comma 3_Deferred Income Taxes" xfId="7303" xr:uid="{00000000-0005-0000-0000-00001E1B0000}"/>
    <cellStyle name="Comma 30" xfId="7304" xr:uid="{00000000-0005-0000-0000-00001F1B0000}"/>
    <cellStyle name="Comma 31" xfId="7305" xr:uid="{00000000-0005-0000-0000-0000201B0000}"/>
    <cellStyle name="Comma 32" xfId="7306" xr:uid="{00000000-0005-0000-0000-0000211B0000}"/>
    <cellStyle name="Comma 33" xfId="7307" xr:uid="{00000000-0005-0000-0000-0000221B0000}"/>
    <cellStyle name="Comma 34" xfId="7308" xr:uid="{00000000-0005-0000-0000-0000231B0000}"/>
    <cellStyle name="Comma 34 2" xfId="7309" xr:uid="{00000000-0005-0000-0000-0000241B0000}"/>
    <cellStyle name="Comma 34 2 2" xfId="7310" xr:uid="{00000000-0005-0000-0000-0000251B0000}"/>
    <cellStyle name="Comma 34 2 3" xfId="7311" xr:uid="{00000000-0005-0000-0000-0000261B0000}"/>
    <cellStyle name="Comma 34 3" xfId="7312" xr:uid="{00000000-0005-0000-0000-0000271B0000}"/>
    <cellStyle name="Comma 34 4" xfId="7313" xr:uid="{00000000-0005-0000-0000-0000281B0000}"/>
    <cellStyle name="Comma 34 4 2" xfId="7314" xr:uid="{00000000-0005-0000-0000-0000291B0000}"/>
    <cellStyle name="Comma 34 5" xfId="7315" xr:uid="{00000000-0005-0000-0000-00002A1B0000}"/>
    <cellStyle name="Comma 34 5 2" xfId="7316" xr:uid="{00000000-0005-0000-0000-00002B1B0000}"/>
    <cellStyle name="Comma 34 6" xfId="7317" xr:uid="{00000000-0005-0000-0000-00002C1B0000}"/>
    <cellStyle name="Comma 34 6 2" xfId="7318" xr:uid="{00000000-0005-0000-0000-00002D1B0000}"/>
    <cellStyle name="Comma 34 7" xfId="7319" xr:uid="{00000000-0005-0000-0000-00002E1B0000}"/>
    <cellStyle name="Comma 35" xfId="7320" xr:uid="{00000000-0005-0000-0000-00002F1B0000}"/>
    <cellStyle name="Comma 35 2" xfId="7321" xr:uid="{00000000-0005-0000-0000-0000301B0000}"/>
    <cellStyle name="Comma 35 2 2" xfId="7322" xr:uid="{00000000-0005-0000-0000-0000311B0000}"/>
    <cellStyle name="Comma 35 2 3" xfId="7323" xr:uid="{00000000-0005-0000-0000-0000321B0000}"/>
    <cellStyle name="Comma 35 3" xfId="7324" xr:uid="{00000000-0005-0000-0000-0000331B0000}"/>
    <cellStyle name="Comma 35 4" xfId="7325" xr:uid="{00000000-0005-0000-0000-0000341B0000}"/>
    <cellStyle name="Comma 35 5" xfId="7326" xr:uid="{00000000-0005-0000-0000-0000351B0000}"/>
    <cellStyle name="Comma 36" xfId="7327" xr:uid="{00000000-0005-0000-0000-0000361B0000}"/>
    <cellStyle name="Comma 36 2" xfId="7328" xr:uid="{00000000-0005-0000-0000-0000371B0000}"/>
    <cellStyle name="Comma 36 3" xfId="7329" xr:uid="{00000000-0005-0000-0000-0000381B0000}"/>
    <cellStyle name="Comma 36 4" xfId="7330" xr:uid="{00000000-0005-0000-0000-0000391B0000}"/>
    <cellStyle name="Comma 37" xfId="7331" xr:uid="{00000000-0005-0000-0000-00003A1B0000}"/>
    <cellStyle name="Comma 37 2" xfId="7332" xr:uid="{00000000-0005-0000-0000-00003B1B0000}"/>
    <cellStyle name="Comma 37 2 2" xfId="7333" xr:uid="{00000000-0005-0000-0000-00003C1B0000}"/>
    <cellStyle name="Comma 37 3" xfId="7334" xr:uid="{00000000-0005-0000-0000-00003D1B0000}"/>
    <cellStyle name="Comma 37 4" xfId="7335" xr:uid="{00000000-0005-0000-0000-00003E1B0000}"/>
    <cellStyle name="Comma 38" xfId="7336" xr:uid="{00000000-0005-0000-0000-00003F1B0000}"/>
    <cellStyle name="Comma 38 2" xfId="7337" xr:uid="{00000000-0005-0000-0000-0000401B0000}"/>
    <cellStyle name="Comma 38 2 2" xfId="7338" xr:uid="{00000000-0005-0000-0000-0000411B0000}"/>
    <cellStyle name="Comma 38 3" xfId="7339" xr:uid="{00000000-0005-0000-0000-0000421B0000}"/>
    <cellStyle name="Comma 38 4" xfId="7340" xr:uid="{00000000-0005-0000-0000-0000431B0000}"/>
    <cellStyle name="Comma 39" xfId="7341" xr:uid="{00000000-0005-0000-0000-0000441B0000}"/>
    <cellStyle name="Comma 39 2" xfId="7342" xr:uid="{00000000-0005-0000-0000-0000451B0000}"/>
    <cellStyle name="Comma 39 3" xfId="7343" xr:uid="{00000000-0005-0000-0000-0000461B0000}"/>
    <cellStyle name="Comma 4" xfId="67" xr:uid="{00000000-0005-0000-0000-0000471B0000}"/>
    <cellStyle name="Comma 4 2" xfId="353" xr:uid="{00000000-0005-0000-0000-0000481B0000}"/>
    <cellStyle name="Comma 4 2 2" xfId="7344" xr:uid="{00000000-0005-0000-0000-0000491B0000}"/>
    <cellStyle name="Comma 4 2 2 2" xfId="7345" xr:uid="{00000000-0005-0000-0000-00004A1B0000}"/>
    <cellStyle name="Comma 4 2 2 2 2" xfId="7346" xr:uid="{00000000-0005-0000-0000-00004B1B0000}"/>
    <cellStyle name="Comma 4 2 2 3" xfId="7347" xr:uid="{00000000-0005-0000-0000-00004C1B0000}"/>
    <cellStyle name="Comma 4 2 2 3 2" xfId="7348" xr:uid="{00000000-0005-0000-0000-00004D1B0000}"/>
    <cellStyle name="Comma 4 2 2 4" xfId="7349" xr:uid="{00000000-0005-0000-0000-00004E1B0000}"/>
    <cellStyle name="Comma 4 2 2 4 2" xfId="7350" xr:uid="{00000000-0005-0000-0000-00004F1B0000}"/>
    <cellStyle name="Comma 4 2 2 5" xfId="7351" xr:uid="{00000000-0005-0000-0000-0000501B0000}"/>
    <cellStyle name="Comma 4 2 3" xfId="7352" xr:uid="{00000000-0005-0000-0000-0000511B0000}"/>
    <cellStyle name="Comma 4 2 3 2" xfId="7353" xr:uid="{00000000-0005-0000-0000-0000521B0000}"/>
    <cellStyle name="Comma 4 2 4" xfId="7354" xr:uid="{00000000-0005-0000-0000-0000531B0000}"/>
    <cellStyle name="Comma 4 2 5" xfId="7355" xr:uid="{00000000-0005-0000-0000-0000541B0000}"/>
    <cellStyle name="Comma 4 3" xfId="7356" xr:uid="{00000000-0005-0000-0000-0000551B0000}"/>
    <cellStyle name="Comma 4 3 2" xfId="7357" xr:uid="{00000000-0005-0000-0000-0000561B0000}"/>
    <cellStyle name="Comma 4 3 2 2" xfId="7358" xr:uid="{00000000-0005-0000-0000-0000571B0000}"/>
    <cellStyle name="Comma 4 3 2 2 2" xfId="7359" xr:uid="{00000000-0005-0000-0000-0000581B0000}"/>
    <cellStyle name="Comma 4 3 2 2 2 2" xfId="7360" xr:uid="{00000000-0005-0000-0000-0000591B0000}"/>
    <cellStyle name="Comma 4 3 2 2 3" xfId="7361" xr:uid="{00000000-0005-0000-0000-00005A1B0000}"/>
    <cellStyle name="Comma 4 3 2 2 3 2" xfId="7362" xr:uid="{00000000-0005-0000-0000-00005B1B0000}"/>
    <cellStyle name="Comma 4 3 2 2 4" xfId="7363" xr:uid="{00000000-0005-0000-0000-00005C1B0000}"/>
    <cellStyle name="Comma 4 3 2 3" xfId="7364" xr:uid="{00000000-0005-0000-0000-00005D1B0000}"/>
    <cellStyle name="Comma 4 3 2 3 2" xfId="7365" xr:uid="{00000000-0005-0000-0000-00005E1B0000}"/>
    <cellStyle name="Comma 4 3 2 3 2 2" xfId="7366" xr:uid="{00000000-0005-0000-0000-00005F1B0000}"/>
    <cellStyle name="Comma 4 3 2 3 3" xfId="7367" xr:uid="{00000000-0005-0000-0000-0000601B0000}"/>
    <cellStyle name="Comma 4 3 2 3 3 2" xfId="7368" xr:uid="{00000000-0005-0000-0000-0000611B0000}"/>
    <cellStyle name="Comma 4 3 2 3 4" xfId="7369" xr:uid="{00000000-0005-0000-0000-0000621B0000}"/>
    <cellStyle name="Comma 4 3 2 4" xfId="7370" xr:uid="{00000000-0005-0000-0000-0000631B0000}"/>
    <cellStyle name="Comma 4 3 2 4 2" xfId="7371" xr:uid="{00000000-0005-0000-0000-0000641B0000}"/>
    <cellStyle name="Comma 4 3 2 5" xfId="7372" xr:uid="{00000000-0005-0000-0000-0000651B0000}"/>
    <cellStyle name="Comma 4 3 2 5 2" xfId="7373" xr:uid="{00000000-0005-0000-0000-0000661B0000}"/>
    <cellStyle name="Comma 4 3 2 6" xfId="7374" xr:uid="{00000000-0005-0000-0000-0000671B0000}"/>
    <cellStyle name="Comma 4 3 2 6 2" xfId="7375" xr:uid="{00000000-0005-0000-0000-0000681B0000}"/>
    <cellStyle name="Comma 4 3 3" xfId="7376" xr:uid="{00000000-0005-0000-0000-0000691B0000}"/>
    <cellStyle name="Comma 4 3 3 2" xfId="7377" xr:uid="{00000000-0005-0000-0000-00006A1B0000}"/>
    <cellStyle name="Comma 4 3 3 2 2" xfId="7378" xr:uid="{00000000-0005-0000-0000-00006B1B0000}"/>
    <cellStyle name="Comma 4 3 3 2 2 2" xfId="7379" xr:uid="{00000000-0005-0000-0000-00006C1B0000}"/>
    <cellStyle name="Comma 4 3 3 2 3" xfId="7380" xr:uid="{00000000-0005-0000-0000-00006D1B0000}"/>
    <cellStyle name="Comma 4 3 3 2 3 2" xfId="7381" xr:uid="{00000000-0005-0000-0000-00006E1B0000}"/>
    <cellStyle name="Comma 4 3 3 2 4" xfId="7382" xr:uid="{00000000-0005-0000-0000-00006F1B0000}"/>
    <cellStyle name="Comma 4 3 3 3" xfId="7383" xr:uid="{00000000-0005-0000-0000-0000701B0000}"/>
    <cellStyle name="Comma 4 3 3 3 2" xfId="7384" xr:uid="{00000000-0005-0000-0000-0000711B0000}"/>
    <cellStyle name="Comma 4 3 3 4" xfId="7385" xr:uid="{00000000-0005-0000-0000-0000721B0000}"/>
    <cellStyle name="Comma 4 3 3 4 2" xfId="7386" xr:uid="{00000000-0005-0000-0000-0000731B0000}"/>
    <cellStyle name="Comma 4 3 3 5" xfId="7387" xr:uid="{00000000-0005-0000-0000-0000741B0000}"/>
    <cellStyle name="Comma 4 3 4" xfId="7388" xr:uid="{00000000-0005-0000-0000-0000751B0000}"/>
    <cellStyle name="Comma 4 3 4 2" xfId="7389" xr:uid="{00000000-0005-0000-0000-0000761B0000}"/>
    <cellStyle name="Comma 4 3 4 2 2" xfId="7390" xr:uid="{00000000-0005-0000-0000-0000771B0000}"/>
    <cellStyle name="Comma 4 3 4 3" xfId="7391" xr:uid="{00000000-0005-0000-0000-0000781B0000}"/>
    <cellStyle name="Comma 4 3 4 3 2" xfId="7392" xr:uid="{00000000-0005-0000-0000-0000791B0000}"/>
    <cellStyle name="Comma 4 3 4 4" xfId="7393" xr:uid="{00000000-0005-0000-0000-00007A1B0000}"/>
    <cellStyle name="Comma 4 3 5" xfId="7394" xr:uid="{00000000-0005-0000-0000-00007B1B0000}"/>
    <cellStyle name="Comma 4 3 5 2" xfId="7395" xr:uid="{00000000-0005-0000-0000-00007C1B0000}"/>
    <cellStyle name="Comma 4 3 5 2 2" xfId="7396" xr:uid="{00000000-0005-0000-0000-00007D1B0000}"/>
    <cellStyle name="Comma 4 3 5 3" xfId="7397" xr:uid="{00000000-0005-0000-0000-00007E1B0000}"/>
    <cellStyle name="Comma 4 3 5 3 2" xfId="7398" xr:uid="{00000000-0005-0000-0000-00007F1B0000}"/>
    <cellStyle name="Comma 4 3 5 4" xfId="7399" xr:uid="{00000000-0005-0000-0000-0000801B0000}"/>
    <cellStyle name="Comma 4 3 6" xfId="7400" xr:uid="{00000000-0005-0000-0000-0000811B0000}"/>
    <cellStyle name="Comma 4 3 6 2" xfId="7401" xr:uid="{00000000-0005-0000-0000-0000821B0000}"/>
    <cellStyle name="Comma 4 3 6 2 2" xfId="7402" xr:uid="{00000000-0005-0000-0000-0000831B0000}"/>
    <cellStyle name="Comma 4 3 6 3" xfId="7403" xr:uid="{00000000-0005-0000-0000-0000841B0000}"/>
    <cellStyle name="Comma 4 3 6 3 2" xfId="7404" xr:uid="{00000000-0005-0000-0000-0000851B0000}"/>
    <cellStyle name="Comma 4 3 6 4" xfId="7405" xr:uid="{00000000-0005-0000-0000-0000861B0000}"/>
    <cellStyle name="Comma 4 3 7" xfId="7406" xr:uid="{00000000-0005-0000-0000-0000871B0000}"/>
    <cellStyle name="Comma 4 3 7 2" xfId="7407" xr:uid="{00000000-0005-0000-0000-0000881B0000}"/>
    <cellStyle name="Comma 4 3 7 2 2" xfId="7408" xr:uid="{00000000-0005-0000-0000-0000891B0000}"/>
    <cellStyle name="Comma 4 3 7 3" xfId="7409" xr:uid="{00000000-0005-0000-0000-00008A1B0000}"/>
    <cellStyle name="Comma 4 3 7 3 2" xfId="7410" xr:uid="{00000000-0005-0000-0000-00008B1B0000}"/>
    <cellStyle name="Comma 4 3 7 4" xfId="7411" xr:uid="{00000000-0005-0000-0000-00008C1B0000}"/>
    <cellStyle name="Comma 4 4" xfId="7412" xr:uid="{00000000-0005-0000-0000-00008D1B0000}"/>
    <cellStyle name="Comma 4 4 10" xfId="7413" xr:uid="{00000000-0005-0000-0000-00008E1B0000}"/>
    <cellStyle name="Comma 4 4 2" xfId="7414" xr:uid="{00000000-0005-0000-0000-00008F1B0000}"/>
    <cellStyle name="Comma 4 4 2 2" xfId="7415" xr:uid="{00000000-0005-0000-0000-0000901B0000}"/>
    <cellStyle name="Comma 4 4 2 2 2" xfId="7416" xr:uid="{00000000-0005-0000-0000-0000911B0000}"/>
    <cellStyle name="Comma 4 4 2 2 2 2" xfId="7417" xr:uid="{00000000-0005-0000-0000-0000921B0000}"/>
    <cellStyle name="Comma 4 4 2 2 3" xfId="7418" xr:uid="{00000000-0005-0000-0000-0000931B0000}"/>
    <cellStyle name="Comma 4 4 2 2 3 2" xfId="7419" xr:uid="{00000000-0005-0000-0000-0000941B0000}"/>
    <cellStyle name="Comma 4 4 2 2 4" xfId="7420" xr:uid="{00000000-0005-0000-0000-0000951B0000}"/>
    <cellStyle name="Comma 4 4 2 3" xfId="7421" xr:uid="{00000000-0005-0000-0000-0000961B0000}"/>
    <cellStyle name="Comma 4 4 2 3 2" xfId="7422" xr:uid="{00000000-0005-0000-0000-0000971B0000}"/>
    <cellStyle name="Comma 4 4 2 3 2 2" xfId="7423" xr:uid="{00000000-0005-0000-0000-0000981B0000}"/>
    <cellStyle name="Comma 4 4 2 3 3" xfId="7424" xr:uid="{00000000-0005-0000-0000-0000991B0000}"/>
    <cellStyle name="Comma 4 4 2 3 3 2" xfId="7425" xr:uid="{00000000-0005-0000-0000-00009A1B0000}"/>
    <cellStyle name="Comma 4 4 2 3 4" xfId="7426" xr:uid="{00000000-0005-0000-0000-00009B1B0000}"/>
    <cellStyle name="Comma 4 4 2 4" xfId="7427" xr:uid="{00000000-0005-0000-0000-00009C1B0000}"/>
    <cellStyle name="Comma 4 4 2 4 2" xfId="7428" xr:uid="{00000000-0005-0000-0000-00009D1B0000}"/>
    <cellStyle name="Comma 4 4 2 5" xfId="7429" xr:uid="{00000000-0005-0000-0000-00009E1B0000}"/>
    <cellStyle name="Comma 4 4 2 5 2" xfId="7430" xr:uid="{00000000-0005-0000-0000-00009F1B0000}"/>
    <cellStyle name="Comma 4 4 2 6" xfId="7431" xr:uid="{00000000-0005-0000-0000-0000A01B0000}"/>
    <cellStyle name="Comma 4 4 3" xfId="7432" xr:uid="{00000000-0005-0000-0000-0000A11B0000}"/>
    <cellStyle name="Comma 4 4 3 2" xfId="7433" xr:uid="{00000000-0005-0000-0000-0000A21B0000}"/>
    <cellStyle name="Comma 4 4 3 2 2" xfId="7434" xr:uid="{00000000-0005-0000-0000-0000A31B0000}"/>
    <cellStyle name="Comma 4 4 3 2 2 2" xfId="7435" xr:uid="{00000000-0005-0000-0000-0000A41B0000}"/>
    <cellStyle name="Comma 4 4 3 2 3" xfId="7436" xr:uid="{00000000-0005-0000-0000-0000A51B0000}"/>
    <cellStyle name="Comma 4 4 3 2 3 2" xfId="7437" xr:uid="{00000000-0005-0000-0000-0000A61B0000}"/>
    <cellStyle name="Comma 4 4 3 2 4" xfId="7438" xr:uid="{00000000-0005-0000-0000-0000A71B0000}"/>
    <cellStyle name="Comma 4 4 3 3" xfId="7439" xr:uid="{00000000-0005-0000-0000-0000A81B0000}"/>
    <cellStyle name="Comma 4 4 3 3 2" xfId="7440" xr:uid="{00000000-0005-0000-0000-0000A91B0000}"/>
    <cellStyle name="Comma 4 4 3 4" xfId="7441" xr:uid="{00000000-0005-0000-0000-0000AA1B0000}"/>
    <cellStyle name="Comma 4 4 3 4 2" xfId="7442" xr:uid="{00000000-0005-0000-0000-0000AB1B0000}"/>
    <cellStyle name="Comma 4 4 3 5" xfId="7443" xr:uid="{00000000-0005-0000-0000-0000AC1B0000}"/>
    <cellStyle name="Comma 4 4 4" xfId="7444" xr:uid="{00000000-0005-0000-0000-0000AD1B0000}"/>
    <cellStyle name="Comma 4 4 4 2" xfId="7445" xr:uid="{00000000-0005-0000-0000-0000AE1B0000}"/>
    <cellStyle name="Comma 4 4 4 2 2" xfId="7446" xr:uid="{00000000-0005-0000-0000-0000AF1B0000}"/>
    <cellStyle name="Comma 4 4 4 3" xfId="7447" xr:uid="{00000000-0005-0000-0000-0000B01B0000}"/>
    <cellStyle name="Comma 4 4 4 3 2" xfId="7448" xr:uid="{00000000-0005-0000-0000-0000B11B0000}"/>
    <cellStyle name="Comma 4 4 4 4" xfId="7449" xr:uid="{00000000-0005-0000-0000-0000B21B0000}"/>
    <cellStyle name="Comma 4 4 5" xfId="7450" xr:uid="{00000000-0005-0000-0000-0000B31B0000}"/>
    <cellStyle name="Comma 4 4 5 2" xfId="7451" xr:uid="{00000000-0005-0000-0000-0000B41B0000}"/>
    <cellStyle name="Comma 4 4 5 2 2" xfId="7452" xr:uid="{00000000-0005-0000-0000-0000B51B0000}"/>
    <cellStyle name="Comma 4 4 5 3" xfId="7453" xr:uid="{00000000-0005-0000-0000-0000B61B0000}"/>
    <cellStyle name="Comma 4 4 5 3 2" xfId="7454" xr:uid="{00000000-0005-0000-0000-0000B71B0000}"/>
    <cellStyle name="Comma 4 4 5 4" xfId="7455" xr:uid="{00000000-0005-0000-0000-0000B81B0000}"/>
    <cellStyle name="Comma 4 4 6" xfId="7456" xr:uid="{00000000-0005-0000-0000-0000B91B0000}"/>
    <cellStyle name="Comma 4 4 6 2" xfId="7457" xr:uid="{00000000-0005-0000-0000-0000BA1B0000}"/>
    <cellStyle name="Comma 4 4 6 2 2" xfId="7458" xr:uid="{00000000-0005-0000-0000-0000BB1B0000}"/>
    <cellStyle name="Comma 4 4 6 3" xfId="7459" xr:uid="{00000000-0005-0000-0000-0000BC1B0000}"/>
    <cellStyle name="Comma 4 4 6 3 2" xfId="7460" xr:uid="{00000000-0005-0000-0000-0000BD1B0000}"/>
    <cellStyle name="Comma 4 4 6 4" xfId="7461" xr:uid="{00000000-0005-0000-0000-0000BE1B0000}"/>
    <cellStyle name="Comma 4 4 7" xfId="7462" xr:uid="{00000000-0005-0000-0000-0000BF1B0000}"/>
    <cellStyle name="Comma 4 4 7 2" xfId="7463" xr:uid="{00000000-0005-0000-0000-0000C01B0000}"/>
    <cellStyle name="Comma 4 4 8" xfId="7464" xr:uid="{00000000-0005-0000-0000-0000C11B0000}"/>
    <cellStyle name="Comma 4 4 8 2" xfId="7465" xr:uid="{00000000-0005-0000-0000-0000C21B0000}"/>
    <cellStyle name="Comma 4 4 9" xfId="7466" xr:uid="{00000000-0005-0000-0000-0000C31B0000}"/>
    <cellStyle name="Comma 4 4 9 2" xfId="7467" xr:uid="{00000000-0005-0000-0000-0000C41B0000}"/>
    <cellStyle name="Comma 4 5" xfId="7468" xr:uid="{00000000-0005-0000-0000-0000C51B0000}"/>
    <cellStyle name="Comma 4 5 2" xfId="7469" xr:uid="{00000000-0005-0000-0000-0000C61B0000}"/>
    <cellStyle name="Comma 4 5 2 2" xfId="7470" xr:uid="{00000000-0005-0000-0000-0000C71B0000}"/>
    <cellStyle name="Comma 4 5 2 2 2" xfId="7471" xr:uid="{00000000-0005-0000-0000-0000C81B0000}"/>
    <cellStyle name="Comma 4 5 2 2 2 2" xfId="7472" xr:uid="{00000000-0005-0000-0000-0000C91B0000}"/>
    <cellStyle name="Comma 4 5 2 2 3" xfId="7473" xr:uid="{00000000-0005-0000-0000-0000CA1B0000}"/>
    <cellStyle name="Comma 4 5 2 2 3 2" xfId="7474" xr:uid="{00000000-0005-0000-0000-0000CB1B0000}"/>
    <cellStyle name="Comma 4 5 2 2 4" xfId="7475" xr:uid="{00000000-0005-0000-0000-0000CC1B0000}"/>
    <cellStyle name="Comma 4 5 2 3" xfId="7476" xr:uid="{00000000-0005-0000-0000-0000CD1B0000}"/>
    <cellStyle name="Comma 4 5 2 3 2" xfId="7477" xr:uid="{00000000-0005-0000-0000-0000CE1B0000}"/>
    <cellStyle name="Comma 4 5 2 4" xfId="7478" xr:uid="{00000000-0005-0000-0000-0000CF1B0000}"/>
    <cellStyle name="Comma 4 5 2 4 2" xfId="7479" xr:uid="{00000000-0005-0000-0000-0000D01B0000}"/>
    <cellStyle name="Comma 4 5 2 5" xfId="7480" xr:uid="{00000000-0005-0000-0000-0000D11B0000}"/>
    <cellStyle name="Comma 4 5 3" xfId="7481" xr:uid="{00000000-0005-0000-0000-0000D21B0000}"/>
    <cellStyle name="Comma 4 5 3 2" xfId="7482" xr:uid="{00000000-0005-0000-0000-0000D31B0000}"/>
    <cellStyle name="Comma 4 5 3 2 2" xfId="7483" xr:uid="{00000000-0005-0000-0000-0000D41B0000}"/>
    <cellStyle name="Comma 4 5 3 3" xfId="7484" xr:uid="{00000000-0005-0000-0000-0000D51B0000}"/>
    <cellStyle name="Comma 4 5 3 3 2" xfId="7485" xr:uid="{00000000-0005-0000-0000-0000D61B0000}"/>
    <cellStyle name="Comma 4 5 3 4" xfId="7486" xr:uid="{00000000-0005-0000-0000-0000D71B0000}"/>
    <cellStyle name="Comma 4 5 4" xfId="7487" xr:uid="{00000000-0005-0000-0000-0000D81B0000}"/>
    <cellStyle name="Comma 4 5 4 2" xfId="7488" xr:uid="{00000000-0005-0000-0000-0000D91B0000}"/>
    <cellStyle name="Comma 4 5 4 2 2" xfId="7489" xr:uid="{00000000-0005-0000-0000-0000DA1B0000}"/>
    <cellStyle name="Comma 4 5 4 3" xfId="7490" xr:uid="{00000000-0005-0000-0000-0000DB1B0000}"/>
    <cellStyle name="Comma 4 5 4 3 2" xfId="7491" xr:uid="{00000000-0005-0000-0000-0000DC1B0000}"/>
    <cellStyle name="Comma 4 5 4 4" xfId="7492" xr:uid="{00000000-0005-0000-0000-0000DD1B0000}"/>
    <cellStyle name="Comma 4 5 5" xfId="7493" xr:uid="{00000000-0005-0000-0000-0000DE1B0000}"/>
    <cellStyle name="Comma 4 5 5 2" xfId="7494" xr:uid="{00000000-0005-0000-0000-0000DF1B0000}"/>
    <cellStyle name="Comma 4 5 5 2 2" xfId="7495" xr:uid="{00000000-0005-0000-0000-0000E01B0000}"/>
    <cellStyle name="Comma 4 5 5 3" xfId="7496" xr:uid="{00000000-0005-0000-0000-0000E11B0000}"/>
    <cellStyle name="Comma 4 5 5 3 2" xfId="7497" xr:uid="{00000000-0005-0000-0000-0000E21B0000}"/>
    <cellStyle name="Comma 4 5 5 4" xfId="7498" xr:uid="{00000000-0005-0000-0000-0000E31B0000}"/>
    <cellStyle name="Comma 4 5 6" xfId="7499" xr:uid="{00000000-0005-0000-0000-0000E41B0000}"/>
    <cellStyle name="Comma 4 5 6 2" xfId="7500" xr:uid="{00000000-0005-0000-0000-0000E51B0000}"/>
    <cellStyle name="Comma 4 5 7" xfId="7501" xr:uid="{00000000-0005-0000-0000-0000E61B0000}"/>
    <cellStyle name="Comma 4 5 7 2" xfId="7502" xr:uid="{00000000-0005-0000-0000-0000E71B0000}"/>
    <cellStyle name="Comma 4 5 8" xfId="7503" xr:uid="{00000000-0005-0000-0000-0000E81B0000}"/>
    <cellStyle name="Comma 4 6" xfId="7504" xr:uid="{00000000-0005-0000-0000-0000E91B0000}"/>
    <cellStyle name="Comma 4 6 2" xfId="7505" xr:uid="{00000000-0005-0000-0000-0000EA1B0000}"/>
    <cellStyle name="Comma 4 6 2 2" xfId="7506" xr:uid="{00000000-0005-0000-0000-0000EB1B0000}"/>
    <cellStyle name="Comma 4 6 3" xfId="7507" xr:uid="{00000000-0005-0000-0000-0000EC1B0000}"/>
    <cellStyle name="Comma 4 6 3 2" xfId="7508" xr:uid="{00000000-0005-0000-0000-0000ED1B0000}"/>
    <cellStyle name="Comma 4 6 4" xfId="7509" xr:uid="{00000000-0005-0000-0000-0000EE1B0000}"/>
    <cellStyle name="Comma 4 7" xfId="7510" xr:uid="{00000000-0005-0000-0000-0000EF1B0000}"/>
    <cellStyle name="Comma 4 8" xfId="7511" xr:uid="{00000000-0005-0000-0000-0000F01B0000}"/>
    <cellStyle name="Comma 4 9" xfId="7512" xr:uid="{00000000-0005-0000-0000-0000F11B0000}"/>
    <cellStyle name="Comma 4_Deferred Income Taxes" xfId="7513" xr:uid="{00000000-0005-0000-0000-0000F21B0000}"/>
    <cellStyle name="Comma 40" xfId="7514" xr:uid="{00000000-0005-0000-0000-0000F31B0000}"/>
    <cellStyle name="Comma 41" xfId="7515" xr:uid="{00000000-0005-0000-0000-0000F41B0000}"/>
    <cellStyle name="Comma 42" xfId="7516" xr:uid="{00000000-0005-0000-0000-0000F51B0000}"/>
    <cellStyle name="Comma 43" xfId="7517" xr:uid="{00000000-0005-0000-0000-0000F61B0000}"/>
    <cellStyle name="Comma 44" xfId="7518" xr:uid="{00000000-0005-0000-0000-0000F71B0000}"/>
    <cellStyle name="Comma 45" xfId="7519" xr:uid="{00000000-0005-0000-0000-0000F81B0000}"/>
    <cellStyle name="Comma 46" xfId="7520" xr:uid="{00000000-0005-0000-0000-0000F91B0000}"/>
    <cellStyle name="Comma 47" xfId="7521" xr:uid="{00000000-0005-0000-0000-0000FA1B0000}"/>
    <cellStyle name="Comma 48" xfId="7522" xr:uid="{00000000-0005-0000-0000-0000FB1B0000}"/>
    <cellStyle name="Comma 49" xfId="7523" xr:uid="{00000000-0005-0000-0000-0000FC1B0000}"/>
    <cellStyle name="Comma 5" xfId="68" xr:uid="{00000000-0005-0000-0000-0000FD1B0000}"/>
    <cellStyle name="Comma 5 10" xfId="7524" xr:uid="{00000000-0005-0000-0000-0000FE1B0000}"/>
    <cellStyle name="Comma 5 10 2" xfId="7525" xr:uid="{00000000-0005-0000-0000-0000FF1B0000}"/>
    <cellStyle name="Comma 5 11" xfId="7526" xr:uid="{00000000-0005-0000-0000-0000001C0000}"/>
    <cellStyle name="Comma 5 11 2" xfId="7527" xr:uid="{00000000-0005-0000-0000-0000011C0000}"/>
    <cellStyle name="Comma 5 12" xfId="7528" xr:uid="{00000000-0005-0000-0000-0000021C0000}"/>
    <cellStyle name="Comma 5 12 2" xfId="7529" xr:uid="{00000000-0005-0000-0000-0000031C0000}"/>
    <cellStyle name="Comma 5 13" xfId="7530" xr:uid="{00000000-0005-0000-0000-0000041C0000}"/>
    <cellStyle name="Comma 5 15" xfId="15533" xr:uid="{00000000-0005-0000-0000-0000051C0000}"/>
    <cellStyle name="Comma 5 2" xfId="7531" xr:uid="{00000000-0005-0000-0000-0000061C0000}"/>
    <cellStyle name="Comma 5 2 2" xfId="7532" xr:uid="{00000000-0005-0000-0000-0000071C0000}"/>
    <cellStyle name="Comma 5 2 2 2" xfId="7533" xr:uid="{00000000-0005-0000-0000-0000081C0000}"/>
    <cellStyle name="Comma 5 2 2 2 2" xfId="7534" xr:uid="{00000000-0005-0000-0000-0000091C0000}"/>
    <cellStyle name="Comma 5 2 2 2 2 2" xfId="7535" xr:uid="{00000000-0005-0000-0000-00000A1C0000}"/>
    <cellStyle name="Comma 5 2 2 2 3" xfId="7536" xr:uid="{00000000-0005-0000-0000-00000B1C0000}"/>
    <cellStyle name="Comma 5 2 2 2 3 2" xfId="7537" xr:uid="{00000000-0005-0000-0000-00000C1C0000}"/>
    <cellStyle name="Comma 5 2 2 2 4" xfId="7538" xr:uid="{00000000-0005-0000-0000-00000D1C0000}"/>
    <cellStyle name="Comma 5 2 2 3" xfId="7539" xr:uid="{00000000-0005-0000-0000-00000E1C0000}"/>
    <cellStyle name="Comma 5 2 2 3 2" xfId="7540" xr:uid="{00000000-0005-0000-0000-00000F1C0000}"/>
    <cellStyle name="Comma 5 2 2 3 2 2" xfId="7541" xr:uid="{00000000-0005-0000-0000-0000101C0000}"/>
    <cellStyle name="Comma 5 2 2 3 3" xfId="7542" xr:uid="{00000000-0005-0000-0000-0000111C0000}"/>
    <cellStyle name="Comma 5 2 2 3 3 2" xfId="7543" xr:uid="{00000000-0005-0000-0000-0000121C0000}"/>
    <cellStyle name="Comma 5 2 2 3 4" xfId="7544" xr:uid="{00000000-0005-0000-0000-0000131C0000}"/>
    <cellStyle name="Comma 5 2 2 4" xfId="7545" xr:uid="{00000000-0005-0000-0000-0000141C0000}"/>
    <cellStyle name="Comma 5 2 2 4 2" xfId="7546" xr:uid="{00000000-0005-0000-0000-0000151C0000}"/>
    <cellStyle name="Comma 5 2 2 5" xfId="7547" xr:uid="{00000000-0005-0000-0000-0000161C0000}"/>
    <cellStyle name="Comma 5 2 2 5 2" xfId="7548" xr:uid="{00000000-0005-0000-0000-0000171C0000}"/>
    <cellStyle name="Comma 5 2 2 6" xfId="7549" xr:uid="{00000000-0005-0000-0000-0000181C0000}"/>
    <cellStyle name="Comma 5 2 3" xfId="7550" xr:uid="{00000000-0005-0000-0000-0000191C0000}"/>
    <cellStyle name="Comma 5 2 3 2" xfId="7551" xr:uid="{00000000-0005-0000-0000-00001A1C0000}"/>
    <cellStyle name="Comma 5 2 3 2 2" xfId="7552" xr:uid="{00000000-0005-0000-0000-00001B1C0000}"/>
    <cellStyle name="Comma 5 2 3 2 2 2" xfId="7553" xr:uid="{00000000-0005-0000-0000-00001C1C0000}"/>
    <cellStyle name="Comma 5 2 3 2 3" xfId="7554" xr:uid="{00000000-0005-0000-0000-00001D1C0000}"/>
    <cellStyle name="Comma 5 2 3 2 3 2" xfId="7555" xr:uid="{00000000-0005-0000-0000-00001E1C0000}"/>
    <cellStyle name="Comma 5 2 3 2 4" xfId="7556" xr:uid="{00000000-0005-0000-0000-00001F1C0000}"/>
    <cellStyle name="Comma 5 2 3 3" xfId="7557" xr:uid="{00000000-0005-0000-0000-0000201C0000}"/>
    <cellStyle name="Comma 5 2 3 3 2" xfId="7558" xr:uid="{00000000-0005-0000-0000-0000211C0000}"/>
    <cellStyle name="Comma 5 2 3 4" xfId="7559" xr:uid="{00000000-0005-0000-0000-0000221C0000}"/>
    <cellStyle name="Comma 5 2 3 4 2" xfId="7560" xr:uid="{00000000-0005-0000-0000-0000231C0000}"/>
    <cellStyle name="Comma 5 2 3 5" xfId="7561" xr:uid="{00000000-0005-0000-0000-0000241C0000}"/>
    <cellStyle name="Comma 5 2 4" xfId="7562" xr:uid="{00000000-0005-0000-0000-0000251C0000}"/>
    <cellStyle name="Comma 5 2 4 2" xfId="7563" xr:uid="{00000000-0005-0000-0000-0000261C0000}"/>
    <cellStyle name="Comma 5 2 4 2 2" xfId="7564" xr:uid="{00000000-0005-0000-0000-0000271C0000}"/>
    <cellStyle name="Comma 5 2 4 3" xfId="7565" xr:uid="{00000000-0005-0000-0000-0000281C0000}"/>
    <cellStyle name="Comma 5 2 4 3 2" xfId="7566" xr:uid="{00000000-0005-0000-0000-0000291C0000}"/>
    <cellStyle name="Comma 5 2 4 4" xfId="7567" xr:uid="{00000000-0005-0000-0000-00002A1C0000}"/>
    <cellStyle name="Comma 5 2 5" xfId="7568" xr:uid="{00000000-0005-0000-0000-00002B1C0000}"/>
    <cellStyle name="Comma 5 2 5 2" xfId="7569" xr:uid="{00000000-0005-0000-0000-00002C1C0000}"/>
    <cellStyle name="Comma 5 2 5 2 2" xfId="7570" xr:uid="{00000000-0005-0000-0000-00002D1C0000}"/>
    <cellStyle name="Comma 5 2 5 3" xfId="7571" xr:uid="{00000000-0005-0000-0000-00002E1C0000}"/>
    <cellStyle name="Comma 5 2 5 3 2" xfId="7572" xr:uid="{00000000-0005-0000-0000-00002F1C0000}"/>
    <cellStyle name="Comma 5 2 5 4" xfId="7573" xr:uid="{00000000-0005-0000-0000-0000301C0000}"/>
    <cellStyle name="Comma 5 2 6" xfId="7574" xr:uid="{00000000-0005-0000-0000-0000311C0000}"/>
    <cellStyle name="Comma 5 2 6 2" xfId="7575" xr:uid="{00000000-0005-0000-0000-0000321C0000}"/>
    <cellStyle name="Comma 5 2 6 2 2" xfId="7576" xr:uid="{00000000-0005-0000-0000-0000331C0000}"/>
    <cellStyle name="Comma 5 2 6 3" xfId="7577" xr:uid="{00000000-0005-0000-0000-0000341C0000}"/>
    <cellStyle name="Comma 5 2 6 3 2" xfId="7578" xr:uid="{00000000-0005-0000-0000-0000351C0000}"/>
    <cellStyle name="Comma 5 2 6 4" xfId="7579" xr:uid="{00000000-0005-0000-0000-0000361C0000}"/>
    <cellStyle name="Comma 5 2 7" xfId="7580" xr:uid="{00000000-0005-0000-0000-0000371C0000}"/>
    <cellStyle name="Comma 5 2 7 2" xfId="7581" xr:uid="{00000000-0005-0000-0000-0000381C0000}"/>
    <cellStyle name="Comma 5 2 7 2 2" xfId="7582" xr:uid="{00000000-0005-0000-0000-0000391C0000}"/>
    <cellStyle name="Comma 5 2 7 3" xfId="7583" xr:uid="{00000000-0005-0000-0000-00003A1C0000}"/>
    <cellStyle name="Comma 5 2 7 3 2" xfId="7584" xr:uid="{00000000-0005-0000-0000-00003B1C0000}"/>
    <cellStyle name="Comma 5 2 7 4" xfId="7585" xr:uid="{00000000-0005-0000-0000-00003C1C0000}"/>
    <cellStyle name="Comma 5 3" xfId="7586" xr:uid="{00000000-0005-0000-0000-00003D1C0000}"/>
    <cellStyle name="Comma 5 3 2" xfId="7587" xr:uid="{00000000-0005-0000-0000-00003E1C0000}"/>
    <cellStyle name="Comma 5 3 2 2" xfId="7588" xr:uid="{00000000-0005-0000-0000-00003F1C0000}"/>
    <cellStyle name="Comma 5 3 2 2 2" xfId="7589" xr:uid="{00000000-0005-0000-0000-0000401C0000}"/>
    <cellStyle name="Comma 5 3 2 3" xfId="7590" xr:uid="{00000000-0005-0000-0000-0000411C0000}"/>
    <cellStyle name="Comma 5 3 2 3 2" xfId="7591" xr:uid="{00000000-0005-0000-0000-0000421C0000}"/>
    <cellStyle name="Comma 5 3 2 4" xfId="7592" xr:uid="{00000000-0005-0000-0000-0000431C0000}"/>
    <cellStyle name="Comma 5 3 3" xfId="7593" xr:uid="{00000000-0005-0000-0000-0000441C0000}"/>
    <cellStyle name="Comma 5 3 4" xfId="7594" xr:uid="{00000000-0005-0000-0000-0000451C0000}"/>
    <cellStyle name="Comma 5 4" xfId="7595" xr:uid="{00000000-0005-0000-0000-0000461C0000}"/>
    <cellStyle name="Comma 5 4 2" xfId="7596" xr:uid="{00000000-0005-0000-0000-0000471C0000}"/>
    <cellStyle name="Comma 5 4 2 2" xfId="7597" xr:uid="{00000000-0005-0000-0000-0000481C0000}"/>
    <cellStyle name="Comma 5 4 2 2 2" xfId="7598" xr:uid="{00000000-0005-0000-0000-0000491C0000}"/>
    <cellStyle name="Comma 5 4 2 2 2 2" xfId="7599" xr:uid="{00000000-0005-0000-0000-00004A1C0000}"/>
    <cellStyle name="Comma 5 4 2 2 3" xfId="7600" xr:uid="{00000000-0005-0000-0000-00004B1C0000}"/>
    <cellStyle name="Comma 5 4 2 2 3 2" xfId="7601" xr:uid="{00000000-0005-0000-0000-00004C1C0000}"/>
    <cellStyle name="Comma 5 4 2 2 4" xfId="7602" xr:uid="{00000000-0005-0000-0000-00004D1C0000}"/>
    <cellStyle name="Comma 5 4 2 3" xfId="7603" xr:uid="{00000000-0005-0000-0000-00004E1C0000}"/>
    <cellStyle name="Comma 5 4 2 3 2" xfId="7604" xr:uid="{00000000-0005-0000-0000-00004F1C0000}"/>
    <cellStyle name="Comma 5 4 2 3 2 2" xfId="7605" xr:uid="{00000000-0005-0000-0000-0000501C0000}"/>
    <cellStyle name="Comma 5 4 2 3 3" xfId="7606" xr:uid="{00000000-0005-0000-0000-0000511C0000}"/>
    <cellStyle name="Comma 5 4 2 3 3 2" xfId="7607" xr:uid="{00000000-0005-0000-0000-0000521C0000}"/>
    <cellStyle name="Comma 5 4 2 3 4" xfId="7608" xr:uid="{00000000-0005-0000-0000-0000531C0000}"/>
    <cellStyle name="Comma 5 4 2 4" xfId="7609" xr:uid="{00000000-0005-0000-0000-0000541C0000}"/>
    <cellStyle name="Comma 5 4 2 4 2" xfId="7610" xr:uid="{00000000-0005-0000-0000-0000551C0000}"/>
    <cellStyle name="Comma 5 4 2 5" xfId="7611" xr:uid="{00000000-0005-0000-0000-0000561C0000}"/>
    <cellStyle name="Comma 5 4 2 5 2" xfId="7612" xr:uid="{00000000-0005-0000-0000-0000571C0000}"/>
    <cellStyle name="Comma 5 4 2 6" xfId="7613" xr:uid="{00000000-0005-0000-0000-0000581C0000}"/>
    <cellStyle name="Comma 5 4 3" xfId="7614" xr:uid="{00000000-0005-0000-0000-0000591C0000}"/>
    <cellStyle name="Comma 5 4 3 2" xfId="7615" xr:uid="{00000000-0005-0000-0000-00005A1C0000}"/>
    <cellStyle name="Comma 5 4 3 2 2" xfId="7616" xr:uid="{00000000-0005-0000-0000-00005B1C0000}"/>
    <cellStyle name="Comma 5 4 3 2 2 2" xfId="7617" xr:uid="{00000000-0005-0000-0000-00005C1C0000}"/>
    <cellStyle name="Comma 5 4 3 2 3" xfId="7618" xr:uid="{00000000-0005-0000-0000-00005D1C0000}"/>
    <cellStyle name="Comma 5 4 3 2 3 2" xfId="7619" xr:uid="{00000000-0005-0000-0000-00005E1C0000}"/>
    <cellStyle name="Comma 5 4 3 2 4" xfId="7620" xr:uid="{00000000-0005-0000-0000-00005F1C0000}"/>
    <cellStyle name="Comma 5 4 3 3" xfId="7621" xr:uid="{00000000-0005-0000-0000-0000601C0000}"/>
    <cellStyle name="Comma 5 4 3 3 2" xfId="7622" xr:uid="{00000000-0005-0000-0000-0000611C0000}"/>
    <cellStyle name="Comma 5 4 3 4" xfId="7623" xr:uid="{00000000-0005-0000-0000-0000621C0000}"/>
    <cellStyle name="Comma 5 4 3 4 2" xfId="7624" xr:uid="{00000000-0005-0000-0000-0000631C0000}"/>
    <cellStyle name="Comma 5 4 3 5" xfId="7625" xr:uid="{00000000-0005-0000-0000-0000641C0000}"/>
    <cellStyle name="Comma 5 4 4" xfId="7626" xr:uid="{00000000-0005-0000-0000-0000651C0000}"/>
    <cellStyle name="Comma 5 4 4 2" xfId="7627" xr:uid="{00000000-0005-0000-0000-0000661C0000}"/>
    <cellStyle name="Comma 5 4 4 2 2" xfId="7628" xr:uid="{00000000-0005-0000-0000-0000671C0000}"/>
    <cellStyle name="Comma 5 4 4 3" xfId="7629" xr:uid="{00000000-0005-0000-0000-0000681C0000}"/>
    <cellStyle name="Comma 5 4 4 3 2" xfId="7630" xr:uid="{00000000-0005-0000-0000-0000691C0000}"/>
    <cellStyle name="Comma 5 4 4 4" xfId="7631" xr:uid="{00000000-0005-0000-0000-00006A1C0000}"/>
    <cellStyle name="Comma 5 4 5" xfId="7632" xr:uid="{00000000-0005-0000-0000-00006B1C0000}"/>
    <cellStyle name="Comma 5 4 5 2" xfId="7633" xr:uid="{00000000-0005-0000-0000-00006C1C0000}"/>
    <cellStyle name="Comma 5 4 5 2 2" xfId="7634" xr:uid="{00000000-0005-0000-0000-00006D1C0000}"/>
    <cellStyle name="Comma 5 4 5 3" xfId="7635" xr:uid="{00000000-0005-0000-0000-00006E1C0000}"/>
    <cellStyle name="Comma 5 4 5 3 2" xfId="7636" xr:uid="{00000000-0005-0000-0000-00006F1C0000}"/>
    <cellStyle name="Comma 5 4 5 4" xfId="7637" xr:uid="{00000000-0005-0000-0000-0000701C0000}"/>
    <cellStyle name="Comma 5 4 6" xfId="7638" xr:uid="{00000000-0005-0000-0000-0000711C0000}"/>
    <cellStyle name="Comma 5 4 6 2" xfId="7639" xr:uid="{00000000-0005-0000-0000-0000721C0000}"/>
    <cellStyle name="Comma 5 4 6 2 2" xfId="7640" xr:uid="{00000000-0005-0000-0000-0000731C0000}"/>
    <cellStyle name="Comma 5 4 6 3" xfId="7641" xr:uid="{00000000-0005-0000-0000-0000741C0000}"/>
    <cellStyle name="Comma 5 4 6 3 2" xfId="7642" xr:uid="{00000000-0005-0000-0000-0000751C0000}"/>
    <cellStyle name="Comma 5 4 6 4" xfId="7643" xr:uid="{00000000-0005-0000-0000-0000761C0000}"/>
    <cellStyle name="Comma 5 4 7" xfId="7644" xr:uid="{00000000-0005-0000-0000-0000771C0000}"/>
    <cellStyle name="Comma 5 4 7 2" xfId="7645" xr:uid="{00000000-0005-0000-0000-0000781C0000}"/>
    <cellStyle name="Comma 5 4 8" xfId="7646" xr:uid="{00000000-0005-0000-0000-0000791C0000}"/>
    <cellStyle name="Comma 5 4 8 2" xfId="7647" xr:uid="{00000000-0005-0000-0000-00007A1C0000}"/>
    <cellStyle name="Comma 5 4 9" xfId="7648" xr:uid="{00000000-0005-0000-0000-00007B1C0000}"/>
    <cellStyle name="Comma 5 5" xfId="7649" xr:uid="{00000000-0005-0000-0000-00007C1C0000}"/>
    <cellStyle name="Comma 5 5 2" xfId="7650" xr:uid="{00000000-0005-0000-0000-00007D1C0000}"/>
    <cellStyle name="Comma 5 5 2 2" xfId="7651" xr:uid="{00000000-0005-0000-0000-00007E1C0000}"/>
    <cellStyle name="Comma 5 5 2 2 2" xfId="7652" xr:uid="{00000000-0005-0000-0000-00007F1C0000}"/>
    <cellStyle name="Comma 5 5 2 2 2 2" xfId="7653" xr:uid="{00000000-0005-0000-0000-0000801C0000}"/>
    <cellStyle name="Comma 5 5 2 2 3" xfId="7654" xr:uid="{00000000-0005-0000-0000-0000811C0000}"/>
    <cellStyle name="Comma 5 5 2 2 3 2" xfId="7655" xr:uid="{00000000-0005-0000-0000-0000821C0000}"/>
    <cellStyle name="Comma 5 5 2 2 4" xfId="7656" xr:uid="{00000000-0005-0000-0000-0000831C0000}"/>
    <cellStyle name="Comma 5 5 2 3" xfId="7657" xr:uid="{00000000-0005-0000-0000-0000841C0000}"/>
    <cellStyle name="Comma 5 5 2 3 2" xfId="7658" xr:uid="{00000000-0005-0000-0000-0000851C0000}"/>
    <cellStyle name="Comma 5 5 2 4" xfId="7659" xr:uid="{00000000-0005-0000-0000-0000861C0000}"/>
    <cellStyle name="Comma 5 5 2 4 2" xfId="7660" xr:uid="{00000000-0005-0000-0000-0000871C0000}"/>
    <cellStyle name="Comma 5 5 2 5" xfId="7661" xr:uid="{00000000-0005-0000-0000-0000881C0000}"/>
    <cellStyle name="Comma 5 5 3" xfId="7662" xr:uid="{00000000-0005-0000-0000-0000891C0000}"/>
    <cellStyle name="Comma 5 5 3 2" xfId="7663" xr:uid="{00000000-0005-0000-0000-00008A1C0000}"/>
    <cellStyle name="Comma 5 5 3 2 2" xfId="7664" xr:uid="{00000000-0005-0000-0000-00008B1C0000}"/>
    <cellStyle name="Comma 5 5 3 3" xfId="7665" xr:uid="{00000000-0005-0000-0000-00008C1C0000}"/>
    <cellStyle name="Comma 5 5 3 3 2" xfId="7666" xr:uid="{00000000-0005-0000-0000-00008D1C0000}"/>
    <cellStyle name="Comma 5 5 3 4" xfId="7667" xr:uid="{00000000-0005-0000-0000-00008E1C0000}"/>
    <cellStyle name="Comma 5 5 4" xfId="7668" xr:uid="{00000000-0005-0000-0000-00008F1C0000}"/>
    <cellStyle name="Comma 5 5 4 2" xfId="7669" xr:uid="{00000000-0005-0000-0000-0000901C0000}"/>
    <cellStyle name="Comma 5 5 4 2 2" xfId="7670" xr:uid="{00000000-0005-0000-0000-0000911C0000}"/>
    <cellStyle name="Comma 5 5 4 3" xfId="7671" xr:uid="{00000000-0005-0000-0000-0000921C0000}"/>
    <cellStyle name="Comma 5 5 4 3 2" xfId="7672" xr:uid="{00000000-0005-0000-0000-0000931C0000}"/>
    <cellStyle name="Comma 5 5 4 4" xfId="7673" xr:uid="{00000000-0005-0000-0000-0000941C0000}"/>
    <cellStyle name="Comma 5 5 5" xfId="7674" xr:uid="{00000000-0005-0000-0000-0000951C0000}"/>
    <cellStyle name="Comma 5 5 5 2" xfId="7675" xr:uid="{00000000-0005-0000-0000-0000961C0000}"/>
    <cellStyle name="Comma 5 5 5 2 2" xfId="7676" xr:uid="{00000000-0005-0000-0000-0000971C0000}"/>
    <cellStyle name="Comma 5 5 5 3" xfId="7677" xr:uid="{00000000-0005-0000-0000-0000981C0000}"/>
    <cellStyle name="Comma 5 5 5 3 2" xfId="7678" xr:uid="{00000000-0005-0000-0000-0000991C0000}"/>
    <cellStyle name="Comma 5 5 5 4" xfId="7679" xr:uid="{00000000-0005-0000-0000-00009A1C0000}"/>
    <cellStyle name="Comma 5 5 6" xfId="7680" xr:uid="{00000000-0005-0000-0000-00009B1C0000}"/>
    <cellStyle name="Comma 5 5 6 2" xfId="7681" xr:uid="{00000000-0005-0000-0000-00009C1C0000}"/>
    <cellStyle name="Comma 5 5 7" xfId="7682" xr:uid="{00000000-0005-0000-0000-00009D1C0000}"/>
    <cellStyle name="Comma 5 5 7 2" xfId="7683" xr:uid="{00000000-0005-0000-0000-00009E1C0000}"/>
    <cellStyle name="Comma 5 5 8" xfId="7684" xr:uid="{00000000-0005-0000-0000-00009F1C0000}"/>
    <cellStyle name="Comma 5 6" xfId="7685" xr:uid="{00000000-0005-0000-0000-0000A01C0000}"/>
    <cellStyle name="Comma 5 7" xfId="7686" xr:uid="{00000000-0005-0000-0000-0000A11C0000}"/>
    <cellStyle name="Comma 5 8" xfId="7687" xr:uid="{00000000-0005-0000-0000-0000A21C0000}"/>
    <cellStyle name="Comma 5 8 2" xfId="7688" xr:uid="{00000000-0005-0000-0000-0000A31C0000}"/>
    <cellStyle name="Comma 5 8 2 2" xfId="7689" xr:uid="{00000000-0005-0000-0000-0000A41C0000}"/>
    <cellStyle name="Comma 5 8 3" xfId="7690" xr:uid="{00000000-0005-0000-0000-0000A51C0000}"/>
    <cellStyle name="Comma 5 8 3 2" xfId="7691" xr:uid="{00000000-0005-0000-0000-0000A61C0000}"/>
    <cellStyle name="Comma 5 8 4" xfId="7692" xr:uid="{00000000-0005-0000-0000-0000A71C0000}"/>
    <cellStyle name="Comma 5 9" xfId="7693" xr:uid="{00000000-0005-0000-0000-0000A81C0000}"/>
    <cellStyle name="Comma 5_Deferred Income Taxes" xfId="7694" xr:uid="{00000000-0005-0000-0000-0000A91C0000}"/>
    <cellStyle name="Comma 50" xfId="7695" xr:uid="{00000000-0005-0000-0000-0000AA1C0000}"/>
    <cellStyle name="Comma 51" xfId="7696" xr:uid="{00000000-0005-0000-0000-0000AB1C0000}"/>
    <cellStyle name="Comma 52" xfId="7697" xr:uid="{00000000-0005-0000-0000-0000AC1C0000}"/>
    <cellStyle name="Comma 53" xfId="7698" xr:uid="{00000000-0005-0000-0000-0000AD1C0000}"/>
    <cellStyle name="Comma 54" xfId="7699" xr:uid="{00000000-0005-0000-0000-0000AE1C0000}"/>
    <cellStyle name="Comma 55" xfId="7700" xr:uid="{00000000-0005-0000-0000-0000AF1C0000}"/>
    <cellStyle name="Comma 56" xfId="7701" xr:uid="{00000000-0005-0000-0000-0000B01C0000}"/>
    <cellStyle name="Comma 57" xfId="7702" xr:uid="{00000000-0005-0000-0000-0000B11C0000}"/>
    <cellStyle name="Comma 57 2" xfId="7703" xr:uid="{00000000-0005-0000-0000-0000B21C0000}"/>
    <cellStyle name="Comma 57 2 2" xfId="7704" xr:uid="{00000000-0005-0000-0000-0000B31C0000}"/>
    <cellStyle name="Comma 57 2 2 2" xfId="7705" xr:uid="{00000000-0005-0000-0000-0000B41C0000}"/>
    <cellStyle name="Comma 57 2 3" xfId="7706" xr:uid="{00000000-0005-0000-0000-0000B51C0000}"/>
    <cellStyle name="Comma 57 2 3 2" xfId="7707" xr:uid="{00000000-0005-0000-0000-0000B61C0000}"/>
    <cellStyle name="Comma 57 2 4" xfId="7708" xr:uid="{00000000-0005-0000-0000-0000B71C0000}"/>
    <cellStyle name="Comma 57 3" xfId="7709" xr:uid="{00000000-0005-0000-0000-0000B81C0000}"/>
    <cellStyle name="Comma 57 3 2" xfId="7710" xr:uid="{00000000-0005-0000-0000-0000B91C0000}"/>
    <cellStyle name="Comma 57 4" xfId="7711" xr:uid="{00000000-0005-0000-0000-0000BA1C0000}"/>
    <cellStyle name="Comma 57 4 2" xfId="7712" xr:uid="{00000000-0005-0000-0000-0000BB1C0000}"/>
    <cellStyle name="Comma 57 5" xfId="7713" xr:uid="{00000000-0005-0000-0000-0000BC1C0000}"/>
    <cellStyle name="Comma 58" xfId="7714" xr:uid="{00000000-0005-0000-0000-0000BD1C0000}"/>
    <cellStyle name="Comma 59" xfId="7715" xr:uid="{00000000-0005-0000-0000-0000BE1C0000}"/>
    <cellStyle name="Comma 6" xfId="69" xr:uid="{00000000-0005-0000-0000-0000BF1C0000}"/>
    <cellStyle name="Comma 6 2" xfId="70" xr:uid="{00000000-0005-0000-0000-0000C01C0000}"/>
    <cellStyle name="Comma 6 2 2" xfId="71" xr:uid="{00000000-0005-0000-0000-0000C11C0000}"/>
    <cellStyle name="Comma 6 2 2 2" xfId="15528" xr:uid="{00000000-0005-0000-0000-0000C21C0000}"/>
    <cellStyle name="Comma 6 2 2 3" xfId="15572" xr:uid="{1A25B69B-FF9E-433A-918B-2C1F61DC60C4}"/>
    <cellStyle name="Comma 6 2 2 4" xfId="15574" xr:uid="{1DE5C5A9-A723-498C-ADC2-CED1F570729F}"/>
    <cellStyle name="Comma 6 2 3" xfId="72" xr:uid="{00000000-0005-0000-0000-0000C31C0000}"/>
    <cellStyle name="Comma 6 2 3 2" xfId="7716" xr:uid="{00000000-0005-0000-0000-0000C41C0000}"/>
    <cellStyle name="Comma 6 2 4" xfId="7717" xr:uid="{00000000-0005-0000-0000-0000C51C0000}"/>
    <cellStyle name="Comma 6 2 4 2" xfId="7718" xr:uid="{00000000-0005-0000-0000-0000C61C0000}"/>
    <cellStyle name="Comma 6 2 5" xfId="7719" xr:uid="{00000000-0005-0000-0000-0000C71C0000}"/>
    <cellStyle name="Comma 6 2 5 2" xfId="7720" xr:uid="{00000000-0005-0000-0000-0000C81C0000}"/>
    <cellStyle name="Comma 6 2 6" xfId="7721" xr:uid="{00000000-0005-0000-0000-0000C91C0000}"/>
    <cellStyle name="Comma 6 3" xfId="73" xr:uid="{00000000-0005-0000-0000-0000CA1C0000}"/>
    <cellStyle name="Comma 6 3 2" xfId="7722" xr:uid="{00000000-0005-0000-0000-0000CB1C0000}"/>
    <cellStyle name="Comma 6 4" xfId="74" xr:uid="{00000000-0005-0000-0000-0000CC1C0000}"/>
    <cellStyle name="Comma 6 4 2" xfId="7723" xr:uid="{00000000-0005-0000-0000-0000CD1C0000}"/>
    <cellStyle name="Comma 6 4 2 2" xfId="7724" xr:uid="{00000000-0005-0000-0000-0000CE1C0000}"/>
    <cellStyle name="Comma 6 4 3" xfId="7725" xr:uid="{00000000-0005-0000-0000-0000CF1C0000}"/>
    <cellStyle name="Comma 6 4 3 2" xfId="7726" xr:uid="{00000000-0005-0000-0000-0000D01C0000}"/>
    <cellStyle name="Comma 6 4 4" xfId="7727" xr:uid="{00000000-0005-0000-0000-0000D11C0000}"/>
    <cellStyle name="Comma 6 5" xfId="7728" xr:uid="{00000000-0005-0000-0000-0000D21C0000}"/>
    <cellStyle name="Comma 6 5 2" xfId="7729" xr:uid="{00000000-0005-0000-0000-0000D31C0000}"/>
    <cellStyle name="Comma 6 6" xfId="7730" xr:uid="{00000000-0005-0000-0000-0000D41C0000}"/>
    <cellStyle name="Comma 6 6 2" xfId="7731" xr:uid="{00000000-0005-0000-0000-0000D51C0000}"/>
    <cellStyle name="Comma 6 7" xfId="7732" xr:uid="{00000000-0005-0000-0000-0000D61C0000}"/>
    <cellStyle name="Comma 6 7 2" xfId="7733" xr:uid="{00000000-0005-0000-0000-0000D71C0000}"/>
    <cellStyle name="Comma 6 8" xfId="7734" xr:uid="{00000000-0005-0000-0000-0000D81C0000}"/>
    <cellStyle name="Comma 60" xfId="7735" xr:uid="{00000000-0005-0000-0000-0000D91C0000}"/>
    <cellStyle name="Comma 61" xfId="7736" xr:uid="{00000000-0005-0000-0000-0000DA1C0000}"/>
    <cellStyle name="Comma 62" xfId="7737" xr:uid="{00000000-0005-0000-0000-0000DB1C0000}"/>
    <cellStyle name="Comma 63" xfId="7738" xr:uid="{00000000-0005-0000-0000-0000DC1C0000}"/>
    <cellStyle name="Comma 64" xfId="7739" xr:uid="{00000000-0005-0000-0000-0000DD1C0000}"/>
    <cellStyle name="Comma 65" xfId="7740" xr:uid="{00000000-0005-0000-0000-0000DE1C0000}"/>
    <cellStyle name="Comma 66" xfId="7741" xr:uid="{00000000-0005-0000-0000-0000DF1C0000}"/>
    <cellStyle name="Comma 67" xfId="7742" xr:uid="{00000000-0005-0000-0000-0000E01C0000}"/>
    <cellStyle name="Comma 67 2" xfId="7743" xr:uid="{00000000-0005-0000-0000-0000E11C0000}"/>
    <cellStyle name="Comma 68" xfId="7744" xr:uid="{00000000-0005-0000-0000-0000E21C0000}"/>
    <cellStyle name="Comma 68 2" xfId="7745" xr:uid="{00000000-0005-0000-0000-0000E31C0000}"/>
    <cellStyle name="Comma 69" xfId="7746" xr:uid="{00000000-0005-0000-0000-0000E41C0000}"/>
    <cellStyle name="Comma 7" xfId="75" xr:uid="{00000000-0005-0000-0000-0000E51C0000}"/>
    <cellStyle name="Comma 7 2" xfId="76" xr:uid="{00000000-0005-0000-0000-0000E61C0000}"/>
    <cellStyle name="Comma 7 2 2" xfId="7747" xr:uid="{00000000-0005-0000-0000-0000E71C0000}"/>
    <cellStyle name="Comma 7 2 2 2" xfId="7748" xr:uid="{00000000-0005-0000-0000-0000E81C0000}"/>
    <cellStyle name="Comma 7 2 2 2 2" xfId="7749" xr:uid="{00000000-0005-0000-0000-0000E91C0000}"/>
    <cellStyle name="Comma 7 2 2 2 2 2" xfId="7750" xr:uid="{00000000-0005-0000-0000-0000EA1C0000}"/>
    <cellStyle name="Comma 7 2 2 2 2 2 2" xfId="7751" xr:uid="{00000000-0005-0000-0000-0000EB1C0000}"/>
    <cellStyle name="Comma 7 2 2 2 2 2 2 2" xfId="7752" xr:uid="{00000000-0005-0000-0000-0000EC1C0000}"/>
    <cellStyle name="Comma 7 2 2 2 2 2_Deferred Income Taxes" xfId="7753" xr:uid="{00000000-0005-0000-0000-0000ED1C0000}"/>
    <cellStyle name="Comma 7 2 2 2 2 3" xfId="7754" xr:uid="{00000000-0005-0000-0000-0000EE1C0000}"/>
    <cellStyle name="Comma 7 2 2 2 2 3 2" xfId="7755" xr:uid="{00000000-0005-0000-0000-0000EF1C0000}"/>
    <cellStyle name="Comma 7 2 2 2 2_Deferred Income Taxes" xfId="7756" xr:uid="{00000000-0005-0000-0000-0000F01C0000}"/>
    <cellStyle name="Comma 7 2 2 2 3" xfId="7757" xr:uid="{00000000-0005-0000-0000-0000F11C0000}"/>
    <cellStyle name="Comma 7 2 2 2 3 2" xfId="7758" xr:uid="{00000000-0005-0000-0000-0000F21C0000}"/>
    <cellStyle name="Comma 7 2 2 2 3 2 2" xfId="7759" xr:uid="{00000000-0005-0000-0000-0000F31C0000}"/>
    <cellStyle name="Comma 7 2 2 2 3 2 2 2" xfId="7760" xr:uid="{00000000-0005-0000-0000-0000F41C0000}"/>
    <cellStyle name="Comma 7 2 2 2 3 2_Deferred Income Taxes" xfId="7761" xr:uid="{00000000-0005-0000-0000-0000F51C0000}"/>
    <cellStyle name="Comma 7 2 2 2 3 3" xfId="7762" xr:uid="{00000000-0005-0000-0000-0000F61C0000}"/>
    <cellStyle name="Comma 7 2 2 2 3 3 2" xfId="7763" xr:uid="{00000000-0005-0000-0000-0000F71C0000}"/>
    <cellStyle name="Comma 7 2 2 2 3_Deferred Income Taxes" xfId="7764" xr:uid="{00000000-0005-0000-0000-0000F81C0000}"/>
    <cellStyle name="Comma 7 2 2 2 4" xfId="7765" xr:uid="{00000000-0005-0000-0000-0000F91C0000}"/>
    <cellStyle name="Comma 7 2 2 2 4 2" xfId="7766" xr:uid="{00000000-0005-0000-0000-0000FA1C0000}"/>
    <cellStyle name="Comma 7 2 2 2 4 2 2" xfId="7767" xr:uid="{00000000-0005-0000-0000-0000FB1C0000}"/>
    <cellStyle name="Comma 7 2 2 2 4_Deferred Income Taxes" xfId="7768" xr:uid="{00000000-0005-0000-0000-0000FC1C0000}"/>
    <cellStyle name="Comma 7 2 2 2 5" xfId="7769" xr:uid="{00000000-0005-0000-0000-0000FD1C0000}"/>
    <cellStyle name="Comma 7 2 2 2 5 2" xfId="7770" xr:uid="{00000000-0005-0000-0000-0000FE1C0000}"/>
    <cellStyle name="Comma 7 2 2 2_Deferred Income Taxes" xfId="7771" xr:uid="{00000000-0005-0000-0000-0000FF1C0000}"/>
    <cellStyle name="Comma 7 2 2 3" xfId="7772" xr:uid="{00000000-0005-0000-0000-0000001D0000}"/>
    <cellStyle name="Comma 7 2 2 3 2" xfId="7773" xr:uid="{00000000-0005-0000-0000-0000011D0000}"/>
    <cellStyle name="Comma 7 2 2 3 2 2" xfId="7774" xr:uid="{00000000-0005-0000-0000-0000021D0000}"/>
    <cellStyle name="Comma 7 2 2 3 2 2 2" xfId="7775" xr:uid="{00000000-0005-0000-0000-0000031D0000}"/>
    <cellStyle name="Comma 7 2 2 3 2_Deferred Income Taxes" xfId="7776" xr:uid="{00000000-0005-0000-0000-0000041D0000}"/>
    <cellStyle name="Comma 7 2 2 3 3" xfId="7777" xr:uid="{00000000-0005-0000-0000-0000051D0000}"/>
    <cellStyle name="Comma 7 2 2 3 3 2" xfId="7778" xr:uid="{00000000-0005-0000-0000-0000061D0000}"/>
    <cellStyle name="Comma 7 2 2 3_Deferred Income Taxes" xfId="7779" xr:uid="{00000000-0005-0000-0000-0000071D0000}"/>
    <cellStyle name="Comma 7 2 2 4" xfId="7780" xr:uid="{00000000-0005-0000-0000-0000081D0000}"/>
    <cellStyle name="Comma 7 2 2 4 2" xfId="7781" xr:uid="{00000000-0005-0000-0000-0000091D0000}"/>
    <cellStyle name="Comma 7 2 2 4 2 2" xfId="7782" xr:uid="{00000000-0005-0000-0000-00000A1D0000}"/>
    <cellStyle name="Comma 7 2 2 4 2 2 2" xfId="7783" xr:uid="{00000000-0005-0000-0000-00000B1D0000}"/>
    <cellStyle name="Comma 7 2 2 4 2_Deferred Income Taxes" xfId="7784" xr:uid="{00000000-0005-0000-0000-00000C1D0000}"/>
    <cellStyle name="Comma 7 2 2 4 3" xfId="7785" xr:uid="{00000000-0005-0000-0000-00000D1D0000}"/>
    <cellStyle name="Comma 7 2 2 4 3 2" xfId="7786" xr:uid="{00000000-0005-0000-0000-00000E1D0000}"/>
    <cellStyle name="Comma 7 2 2 4_Deferred Income Taxes" xfId="7787" xr:uid="{00000000-0005-0000-0000-00000F1D0000}"/>
    <cellStyle name="Comma 7 2 2 5" xfId="7788" xr:uid="{00000000-0005-0000-0000-0000101D0000}"/>
    <cellStyle name="Comma 7 2 2 5 2" xfId="7789" xr:uid="{00000000-0005-0000-0000-0000111D0000}"/>
    <cellStyle name="Comma 7 2 2 5 2 2" xfId="7790" xr:uid="{00000000-0005-0000-0000-0000121D0000}"/>
    <cellStyle name="Comma 7 2 2 5_Deferred Income Taxes" xfId="7791" xr:uid="{00000000-0005-0000-0000-0000131D0000}"/>
    <cellStyle name="Comma 7 2 2 6" xfId="7792" xr:uid="{00000000-0005-0000-0000-0000141D0000}"/>
    <cellStyle name="Comma 7 2 2 6 2" xfId="7793" xr:uid="{00000000-0005-0000-0000-0000151D0000}"/>
    <cellStyle name="Comma 7 2 2_Deferred Income Taxes" xfId="7794" xr:uid="{00000000-0005-0000-0000-0000161D0000}"/>
    <cellStyle name="Comma 7 2 3" xfId="7795" xr:uid="{00000000-0005-0000-0000-0000171D0000}"/>
    <cellStyle name="Comma 7 2 3 2" xfId="7796" xr:uid="{00000000-0005-0000-0000-0000181D0000}"/>
    <cellStyle name="Comma 7 2 3 2 2" xfId="7797" xr:uid="{00000000-0005-0000-0000-0000191D0000}"/>
    <cellStyle name="Comma 7 2 3 2 2 2" xfId="7798" xr:uid="{00000000-0005-0000-0000-00001A1D0000}"/>
    <cellStyle name="Comma 7 2 3 2 2 2 2" xfId="7799" xr:uid="{00000000-0005-0000-0000-00001B1D0000}"/>
    <cellStyle name="Comma 7 2 3 2 2_Deferred Income Taxes" xfId="7800" xr:uid="{00000000-0005-0000-0000-00001C1D0000}"/>
    <cellStyle name="Comma 7 2 3 2 3" xfId="7801" xr:uid="{00000000-0005-0000-0000-00001D1D0000}"/>
    <cellStyle name="Comma 7 2 3 2 3 2" xfId="7802" xr:uid="{00000000-0005-0000-0000-00001E1D0000}"/>
    <cellStyle name="Comma 7 2 3 2_Deferred Income Taxes" xfId="7803" xr:uid="{00000000-0005-0000-0000-00001F1D0000}"/>
    <cellStyle name="Comma 7 2 3 3" xfId="7804" xr:uid="{00000000-0005-0000-0000-0000201D0000}"/>
    <cellStyle name="Comma 7 2 3 3 2" xfId="7805" xr:uid="{00000000-0005-0000-0000-0000211D0000}"/>
    <cellStyle name="Comma 7 2 3 3 2 2" xfId="7806" xr:uid="{00000000-0005-0000-0000-0000221D0000}"/>
    <cellStyle name="Comma 7 2 3 3 2 2 2" xfId="7807" xr:uid="{00000000-0005-0000-0000-0000231D0000}"/>
    <cellStyle name="Comma 7 2 3 3 2_Deferred Income Taxes" xfId="7808" xr:uid="{00000000-0005-0000-0000-0000241D0000}"/>
    <cellStyle name="Comma 7 2 3 3 3" xfId="7809" xr:uid="{00000000-0005-0000-0000-0000251D0000}"/>
    <cellStyle name="Comma 7 2 3 3 3 2" xfId="7810" xr:uid="{00000000-0005-0000-0000-0000261D0000}"/>
    <cellStyle name="Comma 7 2 3 3_Deferred Income Taxes" xfId="7811" xr:uid="{00000000-0005-0000-0000-0000271D0000}"/>
    <cellStyle name="Comma 7 2 3 4" xfId="7812" xr:uid="{00000000-0005-0000-0000-0000281D0000}"/>
    <cellStyle name="Comma 7 2 3 4 2" xfId="7813" xr:uid="{00000000-0005-0000-0000-0000291D0000}"/>
    <cellStyle name="Comma 7 2 3 4 2 2" xfId="7814" xr:uid="{00000000-0005-0000-0000-00002A1D0000}"/>
    <cellStyle name="Comma 7 2 3 4_Deferred Income Taxes" xfId="7815" xr:uid="{00000000-0005-0000-0000-00002B1D0000}"/>
    <cellStyle name="Comma 7 2 3 5" xfId="7816" xr:uid="{00000000-0005-0000-0000-00002C1D0000}"/>
    <cellStyle name="Comma 7 2 3 5 2" xfId="7817" xr:uid="{00000000-0005-0000-0000-00002D1D0000}"/>
    <cellStyle name="Comma 7 2 3_Deferred Income Taxes" xfId="7818" xr:uid="{00000000-0005-0000-0000-00002E1D0000}"/>
    <cellStyle name="Comma 7 2 4" xfId="7819" xr:uid="{00000000-0005-0000-0000-00002F1D0000}"/>
    <cellStyle name="Comma 7 2 4 2" xfId="7820" xr:uid="{00000000-0005-0000-0000-0000301D0000}"/>
    <cellStyle name="Comma 7 2 4 2 2" xfId="7821" xr:uid="{00000000-0005-0000-0000-0000311D0000}"/>
    <cellStyle name="Comma 7 2 4 2 2 2" xfId="7822" xr:uid="{00000000-0005-0000-0000-0000321D0000}"/>
    <cellStyle name="Comma 7 2 4 2_Deferred Income Taxes" xfId="7823" xr:uid="{00000000-0005-0000-0000-0000331D0000}"/>
    <cellStyle name="Comma 7 2 4 3" xfId="7824" xr:uid="{00000000-0005-0000-0000-0000341D0000}"/>
    <cellStyle name="Comma 7 2 4 3 2" xfId="7825" xr:uid="{00000000-0005-0000-0000-0000351D0000}"/>
    <cellStyle name="Comma 7 2 4_Deferred Income Taxes" xfId="7826" xr:uid="{00000000-0005-0000-0000-0000361D0000}"/>
    <cellStyle name="Comma 7 2 5" xfId="7827" xr:uid="{00000000-0005-0000-0000-0000371D0000}"/>
    <cellStyle name="Comma 7 2 5 2" xfId="7828" xr:uid="{00000000-0005-0000-0000-0000381D0000}"/>
    <cellStyle name="Comma 7 2 5 2 2" xfId="7829" xr:uid="{00000000-0005-0000-0000-0000391D0000}"/>
    <cellStyle name="Comma 7 2 5 2 2 2" xfId="7830" xr:uid="{00000000-0005-0000-0000-00003A1D0000}"/>
    <cellStyle name="Comma 7 2 5 2_Deferred Income Taxes" xfId="7831" xr:uid="{00000000-0005-0000-0000-00003B1D0000}"/>
    <cellStyle name="Comma 7 2 5 3" xfId="7832" xr:uid="{00000000-0005-0000-0000-00003C1D0000}"/>
    <cellStyle name="Comma 7 2 5 3 2" xfId="7833" xr:uid="{00000000-0005-0000-0000-00003D1D0000}"/>
    <cellStyle name="Comma 7 2 5_Deferred Income Taxes" xfId="7834" xr:uid="{00000000-0005-0000-0000-00003E1D0000}"/>
    <cellStyle name="Comma 7 2 6" xfId="7835" xr:uid="{00000000-0005-0000-0000-00003F1D0000}"/>
    <cellStyle name="Comma 7 2 6 2" xfId="7836" xr:uid="{00000000-0005-0000-0000-0000401D0000}"/>
    <cellStyle name="Comma 7 2 6 2 2" xfId="7837" xr:uid="{00000000-0005-0000-0000-0000411D0000}"/>
    <cellStyle name="Comma 7 2 6_Deferred Income Taxes" xfId="7838" xr:uid="{00000000-0005-0000-0000-0000421D0000}"/>
    <cellStyle name="Comma 7 2 7" xfId="7839" xr:uid="{00000000-0005-0000-0000-0000431D0000}"/>
    <cellStyle name="Comma 7 2 7 2" xfId="7840" xr:uid="{00000000-0005-0000-0000-0000441D0000}"/>
    <cellStyle name="Comma 7 2_Deferred Income Taxes" xfId="7841" xr:uid="{00000000-0005-0000-0000-0000451D0000}"/>
    <cellStyle name="Comma 7 3" xfId="77" xr:uid="{00000000-0005-0000-0000-0000461D0000}"/>
    <cellStyle name="Comma 7 3 2" xfId="7842" xr:uid="{00000000-0005-0000-0000-0000471D0000}"/>
    <cellStyle name="Comma 7 3 2 2" xfId="7843" xr:uid="{00000000-0005-0000-0000-0000481D0000}"/>
    <cellStyle name="Comma 7 3 2 2 2" xfId="7844" xr:uid="{00000000-0005-0000-0000-0000491D0000}"/>
    <cellStyle name="Comma 7 3 2 2 2 2" xfId="7845" xr:uid="{00000000-0005-0000-0000-00004A1D0000}"/>
    <cellStyle name="Comma 7 3 2 2 2 2 2" xfId="7846" xr:uid="{00000000-0005-0000-0000-00004B1D0000}"/>
    <cellStyle name="Comma 7 3 2 2 2_Deferred Income Taxes" xfId="7847" xr:uid="{00000000-0005-0000-0000-00004C1D0000}"/>
    <cellStyle name="Comma 7 3 2 2 3" xfId="7848" xr:uid="{00000000-0005-0000-0000-00004D1D0000}"/>
    <cellStyle name="Comma 7 3 2 2 3 2" xfId="7849" xr:uid="{00000000-0005-0000-0000-00004E1D0000}"/>
    <cellStyle name="Comma 7 3 2 2_Deferred Income Taxes" xfId="7850" xr:uid="{00000000-0005-0000-0000-00004F1D0000}"/>
    <cellStyle name="Comma 7 3 2 3" xfId="7851" xr:uid="{00000000-0005-0000-0000-0000501D0000}"/>
    <cellStyle name="Comma 7 3 2 3 2" xfId="7852" xr:uid="{00000000-0005-0000-0000-0000511D0000}"/>
    <cellStyle name="Comma 7 3 2 3 2 2" xfId="7853" xr:uid="{00000000-0005-0000-0000-0000521D0000}"/>
    <cellStyle name="Comma 7 3 2 3 2 2 2" xfId="7854" xr:uid="{00000000-0005-0000-0000-0000531D0000}"/>
    <cellStyle name="Comma 7 3 2 3 2_Deferred Income Taxes" xfId="7855" xr:uid="{00000000-0005-0000-0000-0000541D0000}"/>
    <cellStyle name="Comma 7 3 2 3 3" xfId="7856" xr:uid="{00000000-0005-0000-0000-0000551D0000}"/>
    <cellStyle name="Comma 7 3 2 3 3 2" xfId="7857" xr:uid="{00000000-0005-0000-0000-0000561D0000}"/>
    <cellStyle name="Comma 7 3 2 3_Deferred Income Taxes" xfId="7858" xr:uid="{00000000-0005-0000-0000-0000571D0000}"/>
    <cellStyle name="Comma 7 3 2 4" xfId="7859" xr:uid="{00000000-0005-0000-0000-0000581D0000}"/>
    <cellStyle name="Comma 7 3 2 4 2" xfId="7860" xr:uid="{00000000-0005-0000-0000-0000591D0000}"/>
    <cellStyle name="Comma 7 3 2 4 2 2" xfId="7861" xr:uid="{00000000-0005-0000-0000-00005A1D0000}"/>
    <cellStyle name="Comma 7 3 2 4_Deferred Income Taxes" xfId="7862" xr:uid="{00000000-0005-0000-0000-00005B1D0000}"/>
    <cellStyle name="Comma 7 3 2 5" xfId="7863" xr:uid="{00000000-0005-0000-0000-00005C1D0000}"/>
    <cellStyle name="Comma 7 3 2 5 2" xfId="7864" xr:uid="{00000000-0005-0000-0000-00005D1D0000}"/>
    <cellStyle name="Comma 7 3 2_Deferred Income Taxes" xfId="7865" xr:uid="{00000000-0005-0000-0000-00005E1D0000}"/>
    <cellStyle name="Comma 7 3 3" xfId="7866" xr:uid="{00000000-0005-0000-0000-00005F1D0000}"/>
    <cellStyle name="Comma 7 3 3 2" xfId="7867" xr:uid="{00000000-0005-0000-0000-0000601D0000}"/>
    <cellStyle name="Comma 7 3 3 2 2" xfId="7868" xr:uid="{00000000-0005-0000-0000-0000611D0000}"/>
    <cellStyle name="Comma 7 3 3 2 2 2" xfId="7869" xr:uid="{00000000-0005-0000-0000-0000621D0000}"/>
    <cellStyle name="Comma 7 3 3 2_Deferred Income Taxes" xfId="7870" xr:uid="{00000000-0005-0000-0000-0000631D0000}"/>
    <cellStyle name="Comma 7 3 3 3" xfId="7871" xr:uid="{00000000-0005-0000-0000-0000641D0000}"/>
    <cellStyle name="Comma 7 3 3 3 2" xfId="7872" xr:uid="{00000000-0005-0000-0000-0000651D0000}"/>
    <cellStyle name="Comma 7 3 3_Deferred Income Taxes" xfId="7873" xr:uid="{00000000-0005-0000-0000-0000661D0000}"/>
    <cellStyle name="Comma 7 3 4" xfId="7874" xr:uid="{00000000-0005-0000-0000-0000671D0000}"/>
    <cellStyle name="Comma 7 3 4 2" xfId="7875" xr:uid="{00000000-0005-0000-0000-0000681D0000}"/>
    <cellStyle name="Comma 7 3 4 2 2" xfId="7876" xr:uid="{00000000-0005-0000-0000-0000691D0000}"/>
    <cellStyle name="Comma 7 3 4 2 2 2" xfId="7877" xr:uid="{00000000-0005-0000-0000-00006A1D0000}"/>
    <cellStyle name="Comma 7 3 4 2_Deferred Income Taxes" xfId="7878" xr:uid="{00000000-0005-0000-0000-00006B1D0000}"/>
    <cellStyle name="Comma 7 3 4 3" xfId="7879" xr:uid="{00000000-0005-0000-0000-00006C1D0000}"/>
    <cellStyle name="Comma 7 3 4 3 2" xfId="7880" xr:uid="{00000000-0005-0000-0000-00006D1D0000}"/>
    <cellStyle name="Comma 7 3 4_Deferred Income Taxes" xfId="7881" xr:uid="{00000000-0005-0000-0000-00006E1D0000}"/>
    <cellStyle name="Comma 7 3 5" xfId="7882" xr:uid="{00000000-0005-0000-0000-00006F1D0000}"/>
    <cellStyle name="Comma 7 3 5 2" xfId="7883" xr:uid="{00000000-0005-0000-0000-0000701D0000}"/>
    <cellStyle name="Comma 7 3 5 2 2" xfId="7884" xr:uid="{00000000-0005-0000-0000-0000711D0000}"/>
    <cellStyle name="Comma 7 3 5_Deferred Income Taxes" xfId="7885" xr:uid="{00000000-0005-0000-0000-0000721D0000}"/>
    <cellStyle name="Comma 7 3 6" xfId="7886" xr:uid="{00000000-0005-0000-0000-0000731D0000}"/>
    <cellStyle name="Comma 7 3 6 2" xfId="7887" xr:uid="{00000000-0005-0000-0000-0000741D0000}"/>
    <cellStyle name="Comma 7 3_Deferred Income Taxes" xfId="7888" xr:uid="{00000000-0005-0000-0000-0000751D0000}"/>
    <cellStyle name="Comma 7 4" xfId="7889" xr:uid="{00000000-0005-0000-0000-0000761D0000}"/>
    <cellStyle name="Comma 7 4 2" xfId="7890" xr:uid="{00000000-0005-0000-0000-0000771D0000}"/>
    <cellStyle name="Comma 7 4 2 2" xfId="7891" xr:uid="{00000000-0005-0000-0000-0000781D0000}"/>
    <cellStyle name="Comma 7 4 2 2 2" xfId="7892" xr:uid="{00000000-0005-0000-0000-0000791D0000}"/>
    <cellStyle name="Comma 7 4 2 2 2 2" xfId="7893" xr:uid="{00000000-0005-0000-0000-00007A1D0000}"/>
    <cellStyle name="Comma 7 4 2 2_Deferred Income Taxes" xfId="7894" xr:uid="{00000000-0005-0000-0000-00007B1D0000}"/>
    <cellStyle name="Comma 7 4 2 3" xfId="7895" xr:uid="{00000000-0005-0000-0000-00007C1D0000}"/>
    <cellStyle name="Comma 7 4 2 3 2" xfId="7896" xr:uid="{00000000-0005-0000-0000-00007D1D0000}"/>
    <cellStyle name="Comma 7 4 2_Deferred Income Taxes" xfId="7897" xr:uid="{00000000-0005-0000-0000-00007E1D0000}"/>
    <cellStyle name="Comma 7 4 3" xfId="7898" xr:uid="{00000000-0005-0000-0000-00007F1D0000}"/>
    <cellStyle name="Comma 7 4 3 2" xfId="7899" xr:uid="{00000000-0005-0000-0000-0000801D0000}"/>
    <cellStyle name="Comma 7 4 3 2 2" xfId="7900" xr:uid="{00000000-0005-0000-0000-0000811D0000}"/>
    <cellStyle name="Comma 7 4 3 2 2 2" xfId="7901" xr:uid="{00000000-0005-0000-0000-0000821D0000}"/>
    <cellStyle name="Comma 7 4 3 2_Deferred Income Taxes" xfId="7902" xr:uid="{00000000-0005-0000-0000-0000831D0000}"/>
    <cellStyle name="Comma 7 4 3 3" xfId="7903" xr:uid="{00000000-0005-0000-0000-0000841D0000}"/>
    <cellStyle name="Comma 7 4 3 3 2" xfId="7904" xr:uid="{00000000-0005-0000-0000-0000851D0000}"/>
    <cellStyle name="Comma 7 4 3_Deferred Income Taxes" xfId="7905" xr:uid="{00000000-0005-0000-0000-0000861D0000}"/>
    <cellStyle name="Comma 7 4 4" xfId="7906" xr:uid="{00000000-0005-0000-0000-0000871D0000}"/>
    <cellStyle name="Comma 7 4 4 2" xfId="7907" xr:uid="{00000000-0005-0000-0000-0000881D0000}"/>
    <cellStyle name="Comma 7 4 4 2 2" xfId="7908" xr:uid="{00000000-0005-0000-0000-0000891D0000}"/>
    <cellStyle name="Comma 7 4 4_Deferred Income Taxes" xfId="7909" xr:uid="{00000000-0005-0000-0000-00008A1D0000}"/>
    <cellStyle name="Comma 7 4 5" xfId="7910" xr:uid="{00000000-0005-0000-0000-00008B1D0000}"/>
    <cellStyle name="Comma 7 4 5 2" xfId="7911" xr:uid="{00000000-0005-0000-0000-00008C1D0000}"/>
    <cellStyle name="Comma 7 4_Deferred Income Taxes" xfId="7912" xr:uid="{00000000-0005-0000-0000-00008D1D0000}"/>
    <cellStyle name="Comma 7 5" xfId="7913" xr:uid="{00000000-0005-0000-0000-00008E1D0000}"/>
    <cellStyle name="Comma 7 5 2" xfId="7914" xr:uid="{00000000-0005-0000-0000-00008F1D0000}"/>
    <cellStyle name="Comma 7 5 2 2" xfId="7915" xr:uid="{00000000-0005-0000-0000-0000901D0000}"/>
    <cellStyle name="Comma 7 5 2 2 2" xfId="7916" xr:uid="{00000000-0005-0000-0000-0000911D0000}"/>
    <cellStyle name="Comma 7 5 2_Deferred Income Taxes" xfId="7917" xr:uid="{00000000-0005-0000-0000-0000921D0000}"/>
    <cellStyle name="Comma 7 5 3" xfId="7918" xr:uid="{00000000-0005-0000-0000-0000931D0000}"/>
    <cellStyle name="Comma 7 5 3 2" xfId="7919" xr:uid="{00000000-0005-0000-0000-0000941D0000}"/>
    <cellStyle name="Comma 7 5_Deferred Income Taxes" xfId="7920" xr:uid="{00000000-0005-0000-0000-0000951D0000}"/>
    <cellStyle name="Comma 7 6" xfId="7921" xr:uid="{00000000-0005-0000-0000-0000961D0000}"/>
    <cellStyle name="Comma 7 6 2" xfId="7922" xr:uid="{00000000-0005-0000-0000-0000971D0000}"/>
    <cellStyle name="Comma 7 6 2 2" xfId="7923" xr:uid="{00000000-0005-0000-0000-0000981D0000}"/>
    <cellStyle name="Comma 7 6 2 2 2" xfId="7924" xr:uid="{00000000-0005-0000-0000-0000991D0000}"/>
    <cellStyle name="Comma 7 6 2_Deferred Income Taxes" xfId="7925" xr:uid="{00000000-0005-0000-0000-00009A1D0000}"/>
    <cellStyle name="Comma 7 6 3" xfId="7926" xr:uid="{00000000-0005-0000-0000-00009B1D0000}"/>
    <cellStyle name="Comma 7 6 3 2" xfId="7927" xr:uid="{00000000-0005-0000-0000-00009C1D0000}"/>
    <cellStyle name="Comma 7 6_Deferred Income Taxes" xfId="7928" xr:uid="{00000000-0005-0000-0000-00009D1D0000}"/>
    <cellStyle name="Comma 7 7" xfId="7929" xr:uid="{00000000-0005-0000-0000-00009E1D0000}"/>
    <cellStyle name="Comma 7 7 2" xfId="7930" xr:uid="{00000000-0005-0000-0000-00009F1D0000}"/>
    <cellStyle name="Comma 7 7 2 2" xfId="7931" xr:uid="{00000000-0005-0000-0000-0000A01D0000}"/>
    <cellStyle name="Comma 7 7_Deferred Income Taxes" xfId="7932" xr:uid="{00000000-0005-0000-0000-0000A11D0000}"/>
    <cellStyle name="Comma 7 8" xfId="7933" xr:uid="{00000000-0005-0000-0000-0000A21D0000}"/>
    <cellStyle name="Comma 7 9" xfId="7934" xr:uid="{00000000-0005-0000-0000-0000A31D0000}"/>
    <cellStyle name="Comma 7 9 2" xfId="7935" xr:uid="{00000000-0005-0000-0000-0000A41D0000}"/>
    <cellStyle name="Comma 7_Deferred Income Taxes" xfId="7936" xr:uid="{00000000-0005-0000-0000-0000A51D0000}"/>
    <cellStyle name="Comma 70" xfId="7937" xr:uid="{00000000-0005-0000-0000-0000A61D0000}"/>
    <cellStyle name="Comma 71" xfId="7938" xr:uid="{00000000-0005-0000-0000-0000A71D0000}"/>
    <cellStyle name="Comma 72" xfId="7939" xr:uid="{00000000-0005-0000-0000-0000A81D0000}"/>
    <cellStyle name="Comma 73" xfId="7940" xr:uid="{00000000-0005-0000-0000-0000A91D0000}"/>
    <cellStyle name="Comma 74" xfId="7941" xr:uid="{00000000-0005-0000-0000-0000AA1D0000}"/>
    <cellStyle name="Comma 75" xfId="7942" xr:uid="{00000000-0005-0000-0000-0000AB1D0000}"/>
    <cellStyle name="Comma 76" xfId="7943" xr:uid="{00000000-0005-0000-0000-0000AC1D0000}"/>
    <cellStyle name="Comma 77" xfId="7944" xr:uid="{00000000-0005-0000-0000-0000AD1D0000}"/>
    <cellStyle name="Comma 78" xfId="7945" xr:uid="{00000000-0005-0000-0000-0000AE1D0000}"/>
    <cellStyle name="Comma 79" xfId="7946" xr:uid="{00000000-0005-0000-0000-0000AF1D0000}"/>
    <cellStyle name="Comma 8" xfId="78" xr:uid="{00000000-0005-0000-0000-0000B01D0000}"/>
    <cellStyle name="Comma 8 2" xfId="7947" xr:uid="{00000000-0005-0000-0000-0000B11D0000}"/>
    <cellStyle name="Comma 8 2 2" xfId="7948" xr:uid="{00000000-0005-0000-0000-0000B21D0000}"/>
    <cellStyle name="Comma 8 2 3" xfId="7949" xr:uid="{00000000-0005-0000-0000-0000B31D0000}"/>
    <cellStyle name="Comma 8 3" xfId="7950" xr:uid="{00000000-0005-0000-0000-0000B41D0000}"/>
    <cellStyle name="Comma 8 3 2" xfId="7951" xr:uid="{00000000-0005-0000-0000-0000B51D0000}"/>
    <cellStyle name="Comma 8 4" xfId="7952" xr:uid="{00000000-0005-0000-0000-0000B61D0000}"/>
    <cellStyle name="Comma 8 4 2" xfId="7953" xr:uid="{00000000-0005-0000-0000-0000B71D0000}"/>
    <cellStyle name="Comma 8 4 2 2" xfId="7954" xr:uid="{00000000-0005-0000-0000-0000B81D0000}"/>
    <cellStyle name="Comma 8 4 3" xfId="7955" xr:uid="{00000000-0005-0000-0000-0000B91D0000}"/>
    <cellStyle name="Comma 8 4 3 2" xfId="7956" xr:uid="{00000000-0005-0000-0000-0000BA1D0000}"/>
    <cellStyle name="Comma 8 4 4" xfId="7957" xr:uid="{00000000-0005-0000-0000-0000BB1D0000}"/>
    <cellStyle name="Comma 8 5" xfId="7958" xr:uid="{00000000-0005-0000-0000-0000BC1D0000}"/>
    <cellStyle name="Comma 8 5 2" xfId="7959" xr:uid="{00000000-0005-0000-0000-0000BD1D0000}"/>
    <cellStyle name="Comma 8 6" xfId="7960" xr:uid="{00000000-0005-0000-0000-0000BE1D0000}"/>
    <cellStyle name="Comma 8 6 2" xfId="7961" xr:uid="{00000000-0005-0000-0000-0000BF1D0000}"/>
    <cellStyle name="Comma 8 7" xfId="7962" xr:uid="{00000000-0005-0000-0000-0000C01D0000}"/>
    <cellStyle name="Comma 8 7 2" xfId="7963" xr:uid="{00000000-0005-0000-0000-0000C11D0000}"/>
    <cellStyle name="Comma 8 8" xfId="7964" xr:uid="{00000000-0005-0000-0000-0000C21D0000}"/>
    <cellStyle name="Comma 8_Deferred Income Taxes" xfId="7965" xr:uid="{00000000-0005-0000-0000-0000C31D0000}"/>
    <cellStyle name="Comma 80" xfId="7966" xr:uid="{00000000-0005-0000-0000-0000C41D0000}"/>
    <cellStyle name="Comma 81" xfId="7967" xr:uid="{00000000-0005-0000-0000-0000C51D0000}"/>
    <cellStyle name="Comma 82" xfId="7968" xr:uid="{00000000-0005-0000-0000-0000C61D0000}"/>
    <cellStyle name="Comma 83" xfId="7969" xr:uid="{00000000-0005-0000-0000-0000C71D0000}"/>
    <cellStyle name="Comma 84" xfId="7970" xr:uid="{00000000-0005-0000-0000-0000C81D0000}"/>
    <cellStyle name="Comma 85" xfId="7971" xr:uid="{00000000-0005-0000-0000-0000C91D0000}"/>
    <cellStyle name="Comma 86" xfId="7972" xr:uid="{00000000-0005-0000-0000-0000CA1D0000}"/>
    <cellStyle name="Comma 87" xfId="7973" xr:uid="{00000000-0005-0000-0000-0000CB1D0000}"/>
    <cellStyle name="Comma 88" xfId="7974" xr:uid="{00000000-0005-0000-0000-0000CC1D0000}"/>
    <cellStyle name="Comma 89" xfId="7975" xr:uid="{00000000-0005-0000-0000-0000CD1D0000}"/>
    <cellStyle name="Comma 9" xfId="79" xr:uid="{00000000-0005-0000-0000-0000CE1D0000}"/>
    <cellStyle name="Comma 9 2" xfId="7976" xr:uid="{00000000-0005-0000-0000-0000CF1D0000}"/>
    <cellStyle name="Comma 9 2 2" xfId="7977" xr:uid="{00000000-0005-0000-0000-0000D01D0000}"/>
    <cellStyle name="Comma 9 2 3" xfId="7978" xr:uid="{00000000-0005-0000-0000-0000D11D0000}"/>
    <cellStyle name="Comma 9 3" xfId="7979" xr:uid="{00000000-0005-0000-0000-0000D21D0000}"/>
    <cellStyle name="Comma 9 3 2" xfId="7980" xr:uid="{00000000-0005-0000-0000-0000D31D0000}"/>
    <cellStyle name="Comma 9 4" xfId="7981" xr:uid="{00000000-0005-0000-0000-0000D41D0000}"/>
    <cellStyle name="Comma 9 4 2" xfId="7982" xr:uid="{00000000-0005-0000-0000-0000D51D0000}"/>
    <cellStyle name="Comma 9 5" xfId="7983" xr:uid="{00000000-0005-0000-0000-0000D61D0000}"/>
    <cellStyle name="Comma 9 5 2" xfId="7984" xr:uid="{00000000-0005-0000-0000-0000D71D0000}"/>
    <cellStyle name="Comma 9 6" xfId="7985" xr:uid="{00000000-0005-0000-0000-0000D81D0000}"/>
    <cellStyle name="Comma 9 6 2" xfId="7986" xr:uid="{00000000-0005-0000-0000-0000D91D0000}"/>
    <cellStyle name="Comma 9 7" xfId="7987" xr:uid="{00000000-0005-0000-0000-0000DA1D0000}"/>
    <cellStyle name="Comma 9_Deferred Income Taxes" xfId="7988" xr:uid="{00000000-0005-0000-0000-0000DB1D0000}"/>
    <cellStyle name="Comma 90" xfId="7989" xr:uid="{00000000-0005-0000-0000-0000DC1D0000}"/>
    <cellStyle name="Comma 91" xfId="7990" xr:uid="{00000000-0005-0000-0000-0000DD1D0000}"/>
    <cellStyle name="Comma 92" xfId="7991" xr:uid="{00000000-0005-0000-0000-0000DE1D0000}"/>
    <cellStyle name="Comma 93" xfId="7992" xr:uid="{00000000-0005-0000-0000-0000DF1D0000}"/>
    <cellStyle name="Comma 94" xfId="7993" xr:uid="{00000000-0005-0000-0000-0000E01D0000}"/>
    <cellStyle name="Comma 95" xfId="7994" xr:uid="{00000000-0005-0000-0000-0000E11D0000}"/>
    <cellStyle name="Comma 96" xfId="7995" xr:uid="{00000000-0005-0000-0000-0000E21D0000}"/>
    <cellStyle name="Comma 97" xfId="7996" xr:uid="{00000000-0005-0000-0000-0000E31D0000}"/>
    <cellStyle name="Comma 98" xfId="7997" xr:uid="{00000000-0005-0000-0000-0000E41D0000}"/>
    <cellStyle name="Comma 99" xfId="7998" xr:uid="{00000000-0005-0000-0000-0000E51D0000}"/>
    <cellStyle name="Comma_Preliminary Actual NPC Mapping - Nov08_2009 02 12 - FERC Codes, test" xfId="7999" xr:uid="{00000000-0005-0000-0000-0000E61D0000}"/>
    <cellStyle name="Comma0" xfId="80" xr:uid="{00000000-0005-0000-0000-0000E71D0000}"/>
    <cellStyle name="Comma0 - Style1" xfId="354" xr:uid="{00000000-0005-0000-0000-0000E81D0000}"/>
    <cellStyle name="Comma0 - Style2" xfId="355" xr:uid="{00000000-0005-0000-0000-0000E91D0000}"/>
    <cellStyle name="Comma0 - Style3" xfId="356" xr:uid="{00000000-0005-0000-0000-0000EA1D0000}"/>
    <cellStyle name="Comma0 - Style4" xfId="357" xr:uid="{00000000-0005-0000-0000-0000EB1D0000}"/>
    <cellStyle name="Comma0 10" xfId="8000" xr:uid="{00000000-0005-0000-0000-0000EC1D0000}"/>
    <cellStyle name="Comma0 11" xfId="8001" xr:uid="{00000000-0005-0000-0000-0000ED1D0000}"/>
    <cellStyle name="Comma0 12" xfId="8002" xr:uid="{00000000-0005-0000-0000-0000EE1D0000}"/>
    <cellStyle name="Comma0 13" xfId="8003" xr:uid="{00000000-0005-0000-0000-0000EF1D0000}"/>
    <cellStyle name="Comma0 14" xfId="8004" xr:uid="{00000000-0005-0000-0000-0000F01D0000}"/>
    <cellStyle name="Comma0 15" xfId="8005" xr:uid="{00000000-0005-0000-0000-0000F11D0000}"/>
    <cellStyle name="Comma0 16" xfId="8006" xr:uid="{00000000-0005-0000-0000-0000F21D0000}"/>
    <cellStyle name="Comma0 17" xfId="8007" xr:uid="{00000000-0005-0000-0000-0000F31D0000}"/>
    <cellStyle name="Comma0 18" xfId="8008" xr:uid="{00000000-0005-0000-0000-0000F41D0000}"/>
    <cellStyle name="Comma0 19" xfId="8009" xr:uid="{00000000-0005-0000-0000-0000F51D0000}"/>
    <cellStyle name="Comma0 2" xfId="8010" xr:uid="{00000000-0005-0000-0000-0000F61D0000}"/>
    <cellStyle name="Comma0 2 16 2" xfId="8011" xr:uid="{00000000-0005-0000-0000-0000F71D0000}"/>
    <cellStyle name="Comma0 2 2" xfId="8012" xr:uid="{00000000-0005-0000-0000-0000F81D0000}"/>
    <cellStyle name="Comma0 2 2 2" xfId="8013" xr:uid="{00000000-0005-0000-0000-0000F91D0000}"/>
    <cellStyle name="Comma0 20" xfId="8014" xr:uid="{00000000-0005-0000-0000-0000FA1D0000}"/>
    <cellStyle name="Comma0 21" xfId="8015" xr:uid="{00000000-0005-0000-0000-0000FB1D0000}"/>
    <cellStyle name="Comma0 22" xfId="8016" xr:uid="{00000000-0005-0000-0000-0000FC1D0000}"/>
    <cellStyle name="Comma0 23" xfId="8017" xr:uid="{00000000-0005-0000-0000-0000FD1D0000}"/>
    <cellStyle name="Comma0 24" xfId="8018" xr:uid="{00000000-0005-0000-0000-0000FE1D0000}"/>
    <cellStyle name="Comma0 25" xfId="8019" xr:uid="{00000000-0005-0000-0000-0000FF1D0000}"/>
    <cellStyle name="Comma0 26" xfId="8020" xr:uid="{00000000-0005-0000-0000-0000001E0000}"/>
    <cellStyle name="Comma0 27" xfId="8021" xr:uid="{00000000-0005-0000-0000-0000011E0000}"/>
    <cellStyle name="Comma0 28" xfId="8022" xr:uid="{00000000-0005-0000-0000-0000021E0000}"/>
    <cellStyle name="Comma0 29" xfId="8023" xr:uid="{00000000-0005-0000-0000-0000031E0000}"/>
    <cellStyle name="Comma0 3" xfId="8024" xr:uid="{00000000-0005-0000-0000-0000041E0000}"/>
    <cellStyle name="Comma0 30" xfId="8025" xr:uid="{00000000-0005-0000-0000-0000051E0000}"/>
    <cellStyle name="Comma0 31" xfId="8026" xr:uid="{00000000-0005-0000-0000-0000061E0000}"/>
    <cellStyle name="Comma0 32" xfId="8027" xr:uid="{00000000-0005-0000-0000-0000071E0000}"/>
    <cellStyle name="Comma0 33" xfId="8028" xr:uid="{00000000-0005-0000-0000-0000081E0000}"/>
    <cellStyle name="Comma0 34" xfId="8029" xr:uid="{00000000-0005-0000-0000-0000091E0000}"/>
    <cellStyle name="Comma0 4" xfId="8030" xr:uid="{00000000-0005-0000-0000-00000A1E0000}"/>
    <cellStyle name="Comma0 5" xfId="8031" xr:uid="{00000000-0005-0000-0000-00000B1E0000}"/>
    <cellStyle name="Comma0 6" xfId="8032" xr:uid="{00000000-0005-0000-0000-00000C1E0000}"/>
    <cellStyle name="Comma0 7" xfId="8033" xr:uid="{00000000-0005-0000-0000-00000D1E0000}"/>
    <cellStyle name="Comma0 8" xfId="8034" xr:uid="{00000000-0005-0000-0000-00000E1E0000}"/>
    <cellStyle name="Comma0 9" xfId="8035" xr:uid="{00000000-0005-0000-0000-00000F1E0000}"/>
    <cellStyle name="Comma0_108 2 MEHC Request 108 Reconcilation of Capex" xfId="8036" xr:uid="{00000000-0005-0000-0000-0000101E0000}"/>
    <cellStyle name="Comma1 - Style1" xfId="358" xr:uid="{00000000-0005-0000-0000-0000111E0000}"/>
    <cellStyle name="Copied" xfId="8037" xr:uid="{00000000-0005-0000-0000-0000121E0000}"/>
    <cellStyle name="Curren - Style2" xfId="359" xr:uid="{00000000-0005-0000-0000-0000131E0000}"/>
    <cellStyle name="Curren - Style3" xfId="360" xr:uid="{00000000-0005-0000-0000-0000141E0000}"/>
    <cellStyle name="Currency" xfId="2" builtinId="4"/>
    <cellStyle name="Currency [0] 2" xfId="8038" xr:uid="{00000000-0005-0000-0000-0000161E0000}"/>
    <cellStyle name="Currency [0] 2 10" xfId="8039" xr:uid="{00000000-0005-0000-0000-0000171E0000}"/>
    <cellStyle name="Currency [0] 2 10 2" xfId="8040" xr:uid="{00000000-0005-0000-0000-0000181E0000}"/>
    <cellStyle name="Currency [0] 2 2" xfId="8041" xr:uid="{00000000-0005-0000-0000-0000191E0000}"/>
    <cellStyle name="Currency [0] 2 2 2" xfId="8042" xr:uid="{00000000-0005-0000-0000-00001A1E0000}"/>
    <cellStyle name="Currency [0] 2 2 2 2" xfId="8043" xr:uid="{00000000-0005-0000-0000-00001B1E0000}"/>
    <cellStyle name="Currency [0] 2 2 2 2 2" xfId="8044" xr:uid="{00000000-0005-0000-0000-00001C1E0000}"/>
    <cellStyle name="Currency [0] 2 2 2 2 2 2" xfId="8045" xr:uid="{00000000-0005-0000-0000-00001D1E0000}"/>
    <cellStyle name="Currency [0] 2 2 2 2 2 2 2" xfId="8046" xr:uid="{00000000-0005-0000-0000-00001E1E0000}"/>
    <cellStyle name="Currency [0] 2 2 2 2 2 2 2 2" xfId="8047" xr:uid="{00000000-0005-0000-0000-00001F1E0000}"/>
    <cellStyle name="Currency [0] 2 2 2 2 2 2 2 2 2" xfId="8048" xr:uid="{00000000-0005-0000-0000-0000201E0000}"/>
    <cellStyle name="Currency [0] 2 2 2 2 2 2 2_Deferred Income Taxes" xfId="8049" xr:uid="{00000000-0005-0000-0000-0000211E0000}"/>
    <cellStyle name="Currency [0] 2 2 2 2 2 2 3" xfId="8050" xr:uid="{00000000-0005-0000-0000-0000221E0000}"/>
    <cellStyle name="Currency [0] 2 2 2 2 2 2 3 2" xfId="8051" xr:uid="{00000000-0005-0000-0000-0000231E0000}"/>
    <cellStyle name="Currency [0] 2 2 2 2 2 2_Deferred Income Taxes" xfId="8052" xr:uid="{00000000-0005-0000-0000-0000241E0000}"/>
    <cellStyle name="Currency [0] 2 2 2 2 2 3" xfId="8053" xr:uid="{00000000-0005-0000-0000-0000251E0000}"/>
    <cellStyle name="Currency [0] 2 2 2 2 2 3 2" xfId="8054" xr:uid="{00000000-0005-0000-0000-0000261E0000}"/>
    <cellStyle name="Currency [0] 2 2 2 2 2 3 2 2" xfId="8055" xr:uid="{00000000-0005-0000-0000-0000271E0000}"/>
    <cellStyle name="Currency [0] 2 2 2 2 2 3 2 2 2" xfId="8056" xr:uid="{00000000-0005-0000-0000-0000281E0000}"/>
    <cellStyle name="Currency [0] 2 2 2 2 2 3 2_Deferred Income Taxes" xfId="8057" xr:uid="{00000000-0005-0000-0000-0000291E0000}"/>
    <cellStyle name="Currency [0] 2 2 2 2 2 3 3" xfId="8058" xr:uid="{00000000-0005-0000-0000-00002A1E0000}"/>
    <cellStyle name="Currency [0] 2 2 2 2 2 3 3 2" xfId="8059" xr:uid="{00000000-0005-0000-0000-00002B1E0000}"/>
    <cellStyle name="Currency [0] 2 2 2 2 2 3_Deferred Income Taxes" xfId="8060" xr:uid="{00000000-0005-0000-0000-00002C1E0000}"/>
    <cellStyle name="Currency [0] 2 2 2 2 2 4" xfId="8061" xr:uid="{00000000-0005-0000-0000-00002D1E0000}"/>
    <cellStyle name="Currency [0] 2 2 2 2 2 4 2" xfId="8062" xr:uid="{00000000-0005-0000-0000-00002E1E0000}"/>
    <cellStyle name="Currency [0] 2 2 2 2 2 4 2 2" xfId="8063" xr:uid="{00000000-0005-0000-0000-00002F1E0000}"/>
    <cellStyle name="Currency [0] 2 2 2 2 2 4_Deferred Income Taxes" xfId="8064" xr:uid="{00000000-0005-0000-0000-0000301E0000}"/>
    <cellStyle name="Currency [0] 2 2 2 2 2 5" xfId="8065" xr:uid="{00000000-0005-0000-0000-0000311E0000}"/>
    <cellStyle name="Currency [0] 2 2 2 2 2 5 2" xfId="8066" xr:uid="{00000000-0005-0000-0000-0000321E0000}"/>
    <cellStyle name="Currency [0] 2 2 2 2 2_Deferred Income Taxes" xfId="8067" xr:uid="{00000000-0005-0000-0000-0000331E0000}"/>
    <cellStyle name="Currency [0] 2 2 2 2 3" xfId="8068" xr:uid="{00000000-0005-0000-0000-0000341E0000}"/>
    <cellStyle name="Currency [0] 2 2 2 2 3 2" xfId="8069" xr:uid="{00000000-0005-0000-0000-0000351E0000}"/>
    <cellStyle name="Currency [0] 2 2 2 2 3 2 2" xfId="8070" xr:uid="{00000000-0005-0000-0000-0000361E0000}"/>
    <cellStyle name="Currency [0] 2 2 2 2 3 2 2 2" xfId="8071" xr:uid="{00000000-0005-0000-0000-0000371E0000}"/>
    <cellStyle name="Currency [0] 2 2 2 2 3 2_Deferred Income Taxes" xfId="8072" xr:uid="{00000000-0005-0000-0000-0000381E0000}"/>
    <cellStyle name="Currency [0] 2 2 2 2 3 3" xfId="8073" xr:uid="{00000000-0005-0000-0000-0000391E0000}"/>
    <cellStyle name="Currency [0] 2 2 2 2 3 3 2" xfId="8074" xr:uid="{00000000-0005-0000-0000-00003A1E0000}"/>
    <cellStyle name="Currency [0] 2 2 2 2 3_Deferred Income Taxes" xfId="8075" xr:uid="{00000000-0005-0000-0000-00003B1E0000}"/>
    <cellStyle name="Currency [0] 2 2 2 2 4" xfId="8076" xr:uid="{00000000-0005-0000-0000-00003C1E0000}"/>
    <cellStyle name="Currency [0] 2 2 2 2 4 2" xfId="8077" xr:uid="{00000000-0005-0000-0000-00003D1E0000}"/>
    <cellStyle name="Currency [0] 2 2 2 2 4 2 2" xfId="8078" xr:uid="{00000000-0005-0000-0000-00003E1E0000}"/>
    <cellStyle name="Currency [0] 2 2 2 2 4 2 2 2" xfId="8079" xr:uid="{00000000-0005-0000-0000-00003F1E0000}"/>
    <cellStyle name="Currency [0] 2 2 2 2 4 2_Deferred Income Taxes" xfId="8080" xr:uid="{00000000-0005-0000-0000-0000401E0000}"/>
    <cellStyle name="Currency [0] 2 2 2 2 4 3" xfId="8081" xr:uid="{00000000-0005-0000-0000-0000411E0000}"/>
    <cellStyle name="Currency [0] 2 2 2 2 4 3 2" xfId="8082" xr:uid="{00000000-0005-0000-0000-0000421E0000}"/>
    <cellStyle name="Currency [0] 2 2 2 2 4_Deferred Income Taxes" xfId="8083" xr:uid="{00000000-0005-0000-0000-0000431E0000}"/>
    <cellStyle name="Currency [0] 2 2 2 2 5" xfId="8084" xr:uid="{00000000-0005-0000-0000-0000441E0000}"/>
    <cellStyle name="Currency [0] 2 2 2 2 5 2" xfId="8085" xr:uid="{00000000-0005-0000-0000-0000451E0000}"/>
    <cellStyle name="Currency [0] 2 2 2 2 5 2 2" xfId="8086" xr:uid="{00000000-0005-0000-0000-0000461E0000}"/>
    <cellStyle name="Currency [0] 2 2 2 2 5_Deferred Income Taxes" xfId="8087" xr:uid="{00000000-0005-0000-0000-0000471E0000}"/>
    <cellStyle name="Currency [0] 2 2 2 2 6" xfId="8088" xr:uid="{00000000-0005-0000-0000-0000481E0000}"/>
    <cellStyle name="Currency [0] 2 2 2 2 6 2" xfId="8089" xr:uid="{00000000-0005-0000-0000-0000491E0000}"/>
    <cellStyle name="Currency [0] 2 2 2 2 6 2 2" xfId="8090" xr:uid="{00000000-0005-0000-0000-00004A1E0000}"/>
    <cellStyle name="Currency [0] 2 2 2 2 6_Deferred Income Taxes" xfId="8091" xr:uid="{00000000-0005-0000-0000-00004B1E0000}"/>
    <cellStyle name="Currency [0] 2 2 2 2 7" xfId="8092" xr:uid="{00000000-0005-0000-0000-00004C1E0000}"/>
    <cellStyle name="Currency [0] 2 2 2 2 7 2" xfId="8093" xr:uid="{00000000-0005-0000-0000-00004D1E0000}"/>
    <cellStyle name="Currency [0] 2 2 2 2_Deferred Income Taxes" xfId="8094" xr:uid="{00000000-0005-0000-0000-00004E1E0000}"/>
    <cellStyle name="Currency [0] 2 2 2 3" xfId="8095" xr:uid="{00000000-0005-0000-0000-00004F1E0000}"/>
    <cellStyle name="Currency [0] 2 2 2 3 2" xfId="8096" xr:uid="{00000000-0005-0000-0000-0000501E0000}"/>
    <cellStyle name="Currency [0] 2 2 2 3 2 2" xfId="8097" xr:uid="{00000000-0005-0000-0000-0000511E0000}"/>
    <cellStyle name="Currency [0] 2 2 2 3 2 2 2" xfId="8098" xr:uid="{00000000-0005-0000-0000-0000521E0000}"/>
    <cellStyle name="Currency [0] 2 2 2 3 2 2 2 2" xfId="8099" xr:uid="{00000000-0005-0000-0000-0000531E0000}"/>
    <cellStyle name="Currency [0] 2 2 2 3 2 2_Deferred Income Taxes" xfId="8100" xr:uid="{00000000-0005-0000-0000-0000541E0000}"/>
    <cellStyle name="Currency [0] 2 2 2 3 2 3" xfId="8101" xr:uid="{00000000-0005-0000-0000-0000551E0000}"/>
    <cellStyle name="Currency [0] 2 2 2 3 2 3 2" xfId="8102" xr:uid="{00000000-0005-0000-0000-0000561E0000}"/>
    <cellStyle name="Currency [0] 2 2 2 3 2_Deferred Income Taxes" xfId="8103" xr:uid="{00000000-0005-0000-0000-0000571E0000}"/>
    <cellStyle name="Currency [0] 2 2 2 3 3" xfId="8104" xr:uid="{00000000-0005-0000-0000-0000581E0000}"/>
    <cellStyle name="Currency [0] 2 2 2 3 3 2" xfId="8105" xr:uid="{00000000-0005-0000-0000-0000591E0000}"/>
    <cellStyle name="Currency [0] 2 2 2 3 3 2 2" xfId="8106" xr:uid="{00000000-0005-0000-0000-00005A1E0000}"/>
    <cellStyle name="Currency [0] 2 2 2 3 3 2 2 2" xfId="8107" xr:uid="{00000000-0005-0000-0000-00005B1E0000}"/>
    <cellStyle name="Currency [0] 2 2 2 3 3 2_Deferred Income Taxes" xfId="8108" xr:uid="{00000000-0005-0000-0000-00005C1E0000}"/>
    <cellStyle name="Currency [0] 2 2 2 3 3 3" xfId="8109" xr:uid="{00000000-0005-0000-0000-00005D1E0000}"/>
    <cellStyle name="Currency [0] 2 2 2 3 3 3 2" xfId="8110" xr:uid="{00000000-0005-0000-0000-00005E1E0000}"/>
    <cellStyle name="Currency [0] 2 2 2 3 3_Deferred Income Taxes" xfId="8111" xr:uid="{00000000-0005-0000-0000-00005F1E0000}"/>
    <cellStyle name="Currency [0] 2 2 2 3 4" xfId="8112" xr:uid="{00000000-0005-0000-0000-0000601E0000}"/>
    <cellStyle name="Currency [0] 2 2 2 3 4 2" xfId="8113" xr:uid="{00000000-0005-0000-0000-0000611E0000}"/>
    <cellStyle name="Currency [0] 2 2 2 3 4 2 2" xfId="8114" xr:uid="{00000000-0005-0000-0000-0000621E0000}"/>
    <cellStyle name="Currency [0] 2 2 2 3 4_Deferred Income Taxes" xfId="8115" xr:uid="{00000000-0005-0000-0000-0000631E0000}"/>
    <cellStyle name="Currency [0] 2 2 2 3 5" xfId="8116" xr:uid="{00000000-0005-0000-0000-0000641E0000}"/>
    <cellStyle name="Currency [0] 2 2 2 3 5 2" xfId="8117" xr:uid="{00000000-0005-0000-0000-0000651E0000}"/>
    <cellStyle name="Currency [0] 2 2 2 3_Deferred Income Taxes" xfId="8118" xr:uid="{00000000-0005-0000-0000-0000661E0000}"/>
    <cellStyle name="Currency [0] 2 2 2 4" xfId="8119" xr:uid="{00000000-0005-0000-0000-0000671E0000}"/>
    <cellStyle name="Currency [0] 2 2 2 4 2" xfId="8120" xr:uid="{00000000-0005-0000-0000-0000681E0000}"/>
    <cellStyle name="Currency [0] 2 2 2 4 2 2" xfId="8121" xr:uid="{00000000-0005-0000-0000-0000691E0000}"/>
    <cellStyle name="Currency [0] 2 2 2 4 2 2 2" xfId="8122" xr:uid="{00000000-0005-0000-0000-00006A1E0000}"/>
    <cellStyle name="Currency [0] 2 2 2 4 2_Deferred Income Taxes" xfId="8123" xr:uid="{00000000-0005-0000-0000-00006B1E0000}"/>
    <cellStyle name="Currency [0] 2 2 2 4 3" xfId="8124" xr:uid="{00000000-0005-0000-0000-00006C1E0000}"/>
    <cellStyle name="Currency [0] 2 2 2 4 3 2" xfId="8125" xr:uid="{00000000-0005-0000-0000-00006D1E0000}"/>
    <cellStyle name="Currency [0] 2 2 2 4_Deferred Income Taxes" xfId="8126" xr:uid="{00000000-0005-0000-0000-00006E1E0000}"/>
    <cellStyle name="Currency [0] 2 2 2 5" xfId="8127" xr:uid="{00000000-0005-0000-0000-00006F1E0000}"/>
    <cellStyle name="Currency [0] 2 2 2 5 2" xfId="8128" xr:uid="{00000000-0005-0000-0000-0000701E0000}"/>
    <cellStyle name="Currency [0] 2 2 2 5 2 2" xfId="8129" xr:uid="{00000000-0005-0000-0000-0000711E0000}"/>
    <cellStyle name="Currency [0] 2 2 2 5 2 2 2" xfId="8130" xr:uid="{00000000-0005-0000-0000-0000721E0000}"/>
    <cellStyle name="Currency [0] 2 2 2 5 2_Deferred Income Taxes" xfId="8131" xr:uid="{00000000-0005-0000-0000-0000731E0000}"/>
    <cellStyle name="Currency [0] 2 2 2 5 3" xfId="8132" xr:uid="{00000000-0005-0000-0000-0000741E0000}"/>
    <cellStyle name="Currency [0] 2 2 2 5 3 2" xfId="8133" xr:uid="{00000000-0005-0000-0000-0000751E0000}"/>
    <cellStyle name="Currency [0] 2 2 2 5_Deferred Income Taxes" xfId="8134" xr:uid="{00000000-0005-0000-0000-0000761E0000}"/>
    <cellStyle name="Currency [0] 2 2 2 6" xfId="8135" xr:uid="{00000000-0005-0000-0000-0000771E0000}"/>
    <cellStyle name="Currency [0] 2 2 2 6 2" xfId="8136" xr:uid="{00000000-0005-0000-0000-0000781E0000}"/>
    <cellStyle name="Currency [0] 2 2 2 6 2 2" xfId="8137" xr:uid="{00000000-0005-0000-0000-0000791E0000}"/>
    <cellStyle name="Currency [0] 2 2 2 6_Deferred Income Taxes" xfId="8138" xr:uid="{00000000-0005-0000-0000-00007A1E0000}"/>
    <cellStyle name="Currency [0] 2 2 2 7" xfId="8139" xr:uid="{00000000-0005-0000-0000-00007B1E0000}"/>
    <cellStyle name="Currency [0] 2 2 2 7 2" xfId="8140" xr:uid="{00000000-0005-0000-0000-00007C1E0000}"/>
    <cellStyle name="Currency [0] 2 2 2 7 2 2" xfId="8141" xr:uid="{00000000-0005-0000-0000-00007D1E0000}"/>
    <cellStyle name="Currency [0] 2 2 2 7_Deferred Income Taxes" xfId="8142" xr:uid="{00000000-0005-0000-0000-00007E1E0000}"/>
    <cellStyle name="Currency [0] 2 2 2 8" xfId="8143" xr:uid="{00000000-0005-0000-0000-00007F1E0000}"/>
    <cellStyle name="Currency [0] 2 2 2 8 2" xfId="8144" xr:uid="{00000000-0005-0000-0000-0000801E0000}"/>
    <cellStyle name="Currency [0] 2 2 2_Deferred Income Taxes" xfId="8145" xr:uid="{00000000-0005-0000-0000-0000811E0000}"/>
    <cellStyle name="Currency [0] 2 2 3" xfId="8146" xr:uid="{00000000-0005-0000-0000-0000821E0000}"/>
    <cellStyle name="Currency [0] 2 2 3 2" xfId="8147" xr:uid="{00000000-0005-0000-0000-0000831E0000}"/>
    <cellStyle name="Currency [0] 2 2 3 2 2" xfId="8148" xr:uid="{00000000-0005-0000-0000-0000841E0000}"/>
    <cellStyle name="Currency [0] 2 2 3 2 2 2" xfId="8149" xr:uid="{00000000-0005-0000-0000-0000851E0000}"/>
    <cellStyle name="Currency [0] 2 2 3 2 2 2 2" xfId="8150" xr:uid="{00000000-0005-0000-0000-0000861E0000}"/>
    <cellStyle name="Currency [0] 2 2 3 2 2 2 2 2" xfId="8151" xr:uid="{00000000-0005-0000-0000-0000871E0000}"/>
    <cellStyle name="Currency [0] 2 2 3 2 2 2_Deferred Income Taxes" xfId="8152" xr:uid="{00000000-0005-0000-0000-0000881E0000}"/>
    <cellStyle name="Currency [0] 2 2 3 2 2 3" xfId="8153" xr:uid="{00000000-0005-0000-0000-0000891E0000}"/>
    <cellStyle name="Currency [0] 2 2 3 2 2 3 2" xfId="8154" xr:uid="{00000000-0005-0000-0000-00008A1E0000}"/>
    <cellStyle name="Currency [0] 2 2 3 2 2_Deferred Income Taxes" xfId="8155" xr:uid="{00000000-0005-0000-0000-00008B1E0000}"/>
    <cellStyle name="Currency [0] 2 2 3 2 3" xfId="8156" xr:uid="{00000000-0005-0000-0000-00008C1E0000}"/>
    <cellStyle name="Currency [0] 2 2 3 2 3 2" xfId="8157" xr:uid="{00000000-0005-0000-0000-00008D1E0000}"/>
    <cellStyle name="Currency [0] 2 2 3 2 3 2 2" xfId="8158" xr:uid="{00000000-0005-0000-0000-00008E1E0000}"/>
    <cellStyle name="Currency [0] 2 2 3 2 3 2 2 2" xfId="8159" xr:uid="{00000000-0005-0000-0000-00008F1E0000}"/>
    <cellStyle name="Currency [0] 2 2 3 2 3 2_Deferred Income Taxes" xfId="8160" xr:uid="{00000000-0005-0000-0000-0000901E0000}"/>
    <cellStyle name="Currency [0] 2 2 3 2 3 3" xfId="8161" xr:uid="{00000000-0005-0000-0000-0000911E0000}"/>
    <cellStyle name="Currency [0] 2 2 3 2 3 3 2" xfId="8162" xr:uid="{00000000-0005-0000-0000-0000921E0000}"/>
    <cellStyle name="Currency [0] 2 2 3 2 3_Deferred Income Taxes" xfId="8163" xr:uid="{00000000-0005-0000-0000-0000931E0000}"/>
    <cellStyle name="Currency [0] 2 2 3 2 4" xfId="8164" xr:uid="{00000000-0005-0000-0000-0000941E0000}"/>
    <cellStyle name="Currency [0] 2 2 3 2 4 2" xfId="8165" xr:uid="{00000000-0005-0000-0000-0000951E0000}"/>
    <cellStyle name="Currency [0] 2 2 3 2 4 2 2" xfId="8166" xr:uid="{00000000-0005-0000-0000-0000961E0000}"/>
    <cellStyle name="Currency [0] 2 2 3 2 4_Deferred Income Taxes" xfId="8167" xr:uid="{00000000-0005-0000-0000-0000971E0000}"/>
    <cellStyle name="Currency [0] 2 2 3 2 5" xfId="8168" xr:uid="{00000000-0005-0000-0000-0000981E0000}"/>
    <cellStyle name="Currency [0] 2 2 3 2 5 2" xfId="8169" xr:uid="{00000000-0005-0000-0000-0000991E0000}"/>
    <cellStyle name="Currency [0] 2 2 3 2 5 2 2" xfId="8170" xr:uid="{00000000-0005-0000-0000-00009A1E0000}"/>
    <cellStyle name="Currency [0] 2 2 3 2 5_Deferred Income Taxes" xfId="8171" xr:uid="{00000000-0005-0000-0000-00009B1E0000}"/>
    <cellStyle name="Currency [0] 2 2 3 2 6" xfId="8172" xr:uid="{00000000-0005-0000-0000-00009C1E0000}"/>
    <cellStyle name="Currency [0] 2 2 3 2 6 2" xfId="8173" xr:uid="{00000000-0005-0000-0000-00009D1E0000}"/>
    <cellStyle name="Currency [0] 2 2 3 2_Deferred Income Taxes" xfId="8174" xr:uid="{00000000-0005-0000-0000-00009E1E0000}"/>
    <cellStyle name="Currency [0] 2 2 3 3" xfId="8175" xr:uid="{00000000-0005-0000-0000-00009F1E0000}"/>
    <cellStyle name="Currency [0] 2 2 3 3 2" xfId="8176" xr:uid="{00000000-0005-0000-0000-0000A01E0000}"/>
    <cellStyle name="Currency [0] 2 2 3 3 2 2" xfId="8177" xr:uid="{00000000-0005-0000-0000-0000A11E0000}"/>
    <cellStyle name="Currency [0] 2 2 3 3 2 2 2" xfId="8178" xr:uid="{00000000-0005-0000-0000-0000A21E0000}"/>
    <cellStyle name="Currency [0] 2 2 3 3 2_Deferred Income Taxes" xfId="8179" xr:uid="{00000000-0005-0000-0000-0000A31E0000}"/>
    <cellStyle name="Currency [0] 2 2 3 3 3" xfId="8180" xr:uid="{00000000-0005-0000-0000-0000A41E0000}"/>
    <cellStyle name="Currency [0] 2 2 3 3 3 2" xfId="8181" xr:uid="{00000000-0005-0000-0000-0000A51E0000}"/>
    <cellStyle name="Currency [0] 2 2 3 3_Deferred Income Taxes" xfId="8182" xr:uid="{00000000-0005-0000-0000-0000A61E0000}"/>
    <cellStyle name="Currency [0] 2 2 3 4" xfId="8183" xr:uid="{00000000-0005-0000-0000-0000A71E0000}"/>
    <cellStyle name="Currency [0] 2 2 3 4 2" xfId="8184" xr:uid="{00000000-0005-0000-0000-0000A81E0000}"/>
    <cellStyle name="Currency [0] 2 2 3 4 2 2" xfId="8185" xr:uid="{00000000-0005-0000-0000-0000A91E0000}"/>
    <cellStyle name="Currency [0] 2 2 3 4 2 2 2" xfId="8186" xr:uid="{00000000-0005-0000-0000-0000AA1E0000}"/>
    <cellStyle name="Currency [0] 2 2 3 4 2_Deferred Income Taxes" xfId="8187" xr:uid="{00000000-0005-0000-0000-0000AB1E0000}"/>
    <cellStyle name="Currency [0] 2 2 3 4 3" xfId="8188" xr:uid="{00000000-0005-0000-0000-0000AC1E0000}"/>
    <cellStyle name="Currency [0] 2 2 3 4 3 2" xfId="8189" xr:uid="{00000000-0005-0000-0000-0000AD1E0000}"/>
    <cellStyle name="Currency [0] 2 2 3 4_Deferred Income Taxes" xfId="8190" xr:uid="{00000000-0005-0000-0000-0000AE1E0000}"/>
    <cellStyle name="Currency [0] 2 2 3 5" xfId="8191" xr:uid="{00000000-0005-0000-0000-0000AF1E0000}"/>
    <cellStyle name="Currency [0] 2 2 3 5 2" xfId="8192" xr:uid="{00000000-0005-0000-0000-0000B01E0000}"/>
    <cellStyle name="Currency [0] 2 2 3 5 2 2" xfId="8193" xr:uid="{00000000-0005-0000-0000-0000B11E0000}"/>
    <cellStyle name="Currency [0] 2 2 3 5_Deferred Income Taxes" xfId="8194" xr:uid="{00000000-0005-0000-0000-0000B21E0000}"/>
    <cellStyle name="Currency [0] 2 2 3 6" xfId="8195" xr:uid="{00000000-0005-0000-0000-0000B31E0000}"/>
    <cellStyle name="Currency [0] 2 2 3 6 2" xfId="8196" xr:uid="{00000000-0005-0000-0000-0000B41E0000}"/>
    <cellStyle name="Currency [0] 2 2 3 6 2 2" xfId="8197" xr:uid="{00000000-0005-0000-0000-0000B51E0000}"/>
    <cellStyle name="Currency [0] 2 2 3 6_Deferred Income Taxes" xfId="8198" xr:uid="{00000000-0005-0000-0000-0000B61E0000}"/>
    <cellStyle name="Currency [0] 2 2 3 7" xfId="8199" xr:uid="{00000000-0005-0000-0000-0000B71E0000}"/>
    <cellStyle name="Currency [0] 2 2 3 7 2" xfId="8200" xr:uid="{00000000-0005-0000-0000-0000B81E0000}"/>
    <cellStyle name="Currency [0] 2 2 3_Deferred Income Taxes" xfId="8201" xr:uid="{00000000-0005-0000-0000-0000B91E0000}"/>
    <cellStyle name="Currency [0] 2 2 4" xfId="8202" xr:uid="{00000000-0005-0000-0000-0000BA1E0000}"/>
    <cellStyle name="Currency [0] 2 2 4 2" xfId="8203" xr:uid="{00000000-0005-0000-0000-0000BB1E0000}"/>
    <cellStyle name="Currency [0] 2 2 4 2 2" xfId="8204" xr:uid="{00000000-0005-0000-0000-0000BC1E0000}"/>
    <cellStyle name="Currency [0] 2 2 4 2 2 2" xfId="8205" xr:uid="{00000000-0005-0000-0000-0000BD1E0000}"/>
    <cellStyle name="Currency [0] 2 2 4 2 2 2 2" xfId="8206" xr:uid="{00000000-0005-0000-0000-0000BE1E0000}"/>
    <cellStyle name="Currency [0] 2 2 4 2 2_Deferred Income Taxes" xfId="8207" xr:uid="{00000000-0005-0000-0000-0000BF1E0000}"/>
    <cellStyle name="Currency [0] 2 2 4 2 3" xfId="8208" xr:uid="{00000000-0005-0000-0000-0000C01E0000}"/>
    <cellStyle name="Currency [0] 2 2 4 2 3 2" xfId="8209" xr:uid="{00000000-0005-0000-0000-0000C11E0000}"/>
    <cellStyle name="Currency [0] 2 2 4 2 3 2 2" xfId="8210" xr:uid="{00000000-0005-0000-0000-0000C21E0000}"/>
    <cellStyle name="Currency [0] 2 2 4 2 3_Deferred Income Taxes" xfId="8211" xr:uid="{00000000-0005-0000-0000-0000C31E0000}"/>
    <cellStyle name="Currency [0] 2 2 4 2 4" xfId="8212" xr:uid="{00000000-0005-0000-0000-0000C41E0000}"/>
    <cellStyle name="Currency [0] 2 2 4 2 4 2" xfId="8213" xr:uid="{00000000-0005-0000-0000-0000C51E0000}"/>
    <cellStyle name="Currency [0] 2 2 4 2_Deferred Income Taxes" xfId="8214" xr:uid="{00000000-0005-0000-0000-0000C61E0000}"/>
    <cellStyle name="Currency [0] 2 2 4 3" xfId="8215" xr:uid="{00000000-0005-0000-0000-0000C71E0000}"/>
    <cellStyle name="Currency [0] 2 2 4 3 2" xfId="8216" xr:uid="{00000000-0005-0000-0000-0000C81E0000}"/>
    <cellStyle name="Currency [0] 2 2 4 3 2 2" xfId="8217" xr:uid="{00000000-0005-0000-0000-0000C91E0000}"/>
    <cellStyle name="Currency [0] 2 2 4 3 2 2 2" xfId="8218" xr:uid="{00000000-0005-0000-0000-0000CA1E0000}"/>
    <cellStyle name="Currency [0] 2 2 4 3 2_Deferred Income Taxes" xfId="8219" xr:uid="{00000000-0005-0000-0000-0000CB1E0000}"/>
    <cellStyle name="Currency [0] 2 2 4 3 3" xfId="8220" xr:uid="{00000000-0005-0000-0000-0000CC1E0000}"/>
    <cellStyle name="Currency [0] 2 2 4 3 3 2" xfId="8221" xr:uid="{00000000-0005-0000-0000-0000CD1E0000}"/>
    <cellStyle name="Currency [0] 2 2 4 3_Deferred Income Taxes" xfId="8222" xr:uid="{00000000-0005-0000-0000-0000CE1E0000}"/>
    <cellStyle name="Currency [0] 2 2 4 4" xfId="8223" xr:uid="{00000000-0005-0000-0000-0000CF1E0000}"/>
    <cellStyle name="Currency [0] 2 2 4 4 2" xfId="8224" xr:uid="{00000000-0005-0000-0000-0000D01E0000}"/>
    <cellStyle name="Currency [0] 2 2 4 4 2 2" xfId="8225" xr:uid="{00000000-0005-0000-0000-0000D11E0000}"/>
    <cellStyle name="Currency [0] 2 2 4 4_Deferred Income Taxes" xfId="8226" xr:uid="{00000000-0005-0000-0000-0000D21E0000}"/>
    <cellStyle name="Currency [0] 2 2 4 5" xfId="8227" xr:uid="{00000000-0005-0000-0000-0000D31E0000}"/>
    <cellStyle name="Currency [0] 2 2 4 5 2" xfId="8228" xr:uid="{00000000-0005-0000-0000-0000D41E0000}"/>
    <cellStyle name="Currency [0] 2 2 4 5 2 2" xfId="8229" xr:uid="{00000000-0005-0000-0000-0000D51E0000}"/>
    <cellStyle name="Currency [0] 2 2 4 5_Deferred Income Taxes" xfId="8230" xr:uid="{00000000-0005-0000-0000-0000D61E0000}"/>
    <cellStyle name="Currency [0] 2 2 4 6" xfId="8231" xr:uid="{00000000-0005-0000-0000-0000D71E0000}"/>
    <cellStyle name="Currency [0] 2 2 4 6 2" xfId="8232" xr:uid="{00000000-0005-0000-0000-0000D81E0000}"/>
    <cellStyle name="Currency [0] 2 2 4_Deferred Income Taxes" xfId="8233" xr:uid="{00000000-0005-0000-0000-0000D91E0000}"/>
    <cellStyle name="Currency [0] 2 2 5" xfId="8234" xr:uid="{00000000-0005-0000-0000-0000DA1E0000}"/>
    <cellStyle name="Currency [0] 2 2 5 2" xfId="8235" xr:uid="{00000000-0005-0000-0000-0000DB1E0000}"/>
    <cellStyle name="Currency [0] 2 2 5 2 2" xfId="8236" xr:uid="{00000000-0005-0000-0000-0000DC1E0000}"/>
    <cellStyle name="Currency [0] 2 2 5 2 2 2" xfId="8237" xr:uid="{00000000-0005-0000-0000-0000DD1E0000}"/>
    <cellStyle name="Currency [0] 2 2 5 2_Deferred Income Taxes" xfId="8238" xr:uid="{00000000-0005-0000-0000-0000DE1E0000}"/>
    <cellStyle name="Currency [0] 2 2 5 3" xfId="8239" xr:uid="{00000000-0005-0000-0000-0000DF1E0000}"/>
    <cellStyle name="Currency [0] 2 2 5 3 2" xfId="8240" xr:uid="{00000000-0005-0000-0000-0000E01E0000}"/>
    <cellStyle name="Currency [0] 2 2 5 3 2 2" xfId="8241" xr:uid="{00000000-0005-0000-0000-0000E11E0000}"/>
    <cellStyle name="Currency [0] 2 2 5 3_Deferred Income Taxes" xfId="8242" xr:uid="{00000000-0005-0000-0000-0000E21E0000}"/>
    <cellStyle name="Currency [0] 2 2 5 4" xfId="8243" xr:uid="{00000000-0005-0000-0000-0000E31E0000}"/>
    <cellStyle name="Currency [0] 2 2 5 4 2" xfId="8244" xr:uid="{00000000-0005-0000-0000-0000E41E0000}"/>
    <cellStyle name="Currency [0] 2 2 5_Deferred Income Taxes" xfId="8245" xr:uid="{00000000-0005-0000-0000-0000E51E0000}"/>
    <cellStyle name="Currency [0] 2 2 6" xfId="8246" xr:uid="{00000000-0005-0000-0000-0000E61E0000}"/>
    <cellStyle name="Currency [0] 2 2 6 2" xfId="8247" xr:uid="{00000000-0005-0000-0000-0000E71E0000}"/>
    <cellStyle name="Currency [0] 2 2 6 2 2" xfId="8248" xr:uid="{00000000-0005-0000-0000-0000E81E0000}"/>
    <cellStyle name="Currency [0] 2 2 6 2 2 2" xfId="8249" xr:uid="{00000000-0005-0000-0000-0000E91E0000}"/>
    <cellStyle name="Currency [0] 2 2 6 2_Deferred Income Taxes" xfId="8250" xr:uid="{00000000-0005-0000-0000-0000EA1E0000}"/>
    <cellStyle name="Currency [0] 2 2 6 3" xfId="8251" xr:uid="{00000000-0005-0000-0000-0000EB1E0000}"/>
    <cellStyle name="Currency [0] 2 2 6 3 2" xfId="8252" xr:uid="{00000000-0005-0000-0000-0000EC1E0000}"/>
    <cellStyle name="Currency [0] 2 2 6_Deferred Income Taxes" xfId="8253" xr:uid="{00000000-0005-0000-0000-0000ED1E0000}"/>
    <cellStyle name="Currency [0] 2 2 7" xfId="8254" xr:uid="{00000000-0005-0000-0000-0000EE1E0000}"/>
    <cellStyle name="Currency [0] 2 2 7 2" xfId="8255" xr:uid="{00000000-0005-0000-0000-0000EF1E0000}"/>
    <cellStyle name="Currency [0] 2 2 7 2 2" xfId="8256" xr:uid="{00000000-0005-0000-0000-0000F01E0000}"/>
    <cellStyle name="Currency [0] 2 2 7_Deferred Income Taxes" xfId="8257" xr:uid="{00000000-0005-0000-0000-0000F11E0000}"/>
    <cellStyle name="Currency [0] 2 2 8" xfId="8258" xr:uid="{00000000-0005-0000-0000-0000F21E0000}"/>
    <cellStyle name="Currency [0] 2 2 8 2" xfId="8259" xr:uid="{00000000-0005-0000-0000-0000F31E0000}"/>
    <cellStyle name="Currency [0] 2 2 8 2 2" xfId="8260" xr:uid="{00000000-0005-0000-0000-0000F41E0000}"/>
    <cellStyle name="Currency [0] 2 2 8_Deferred Income Taxes" xfId="8261" xr:uid="{00000000-0005-0000-0000-0000F51E0000}"/>
    <cellStyle name="Currency [0] 2 2 9" xfId="8262" xr:uid="{00000000-0005-0000-0000-0000F61E0000}"/>
    <cellStyle name="Currency [0] 2 2 9 2" xfId="8263" xr:uid="{00000000-0005-0000-0000-0000F71E0000}"/>
    <cellStyle name="Currency [0] 2 2_Deferred Income Taxes" xfId="8264" xr:uid="{00000000-0005-0000-0000-0000F81E0000}"/>
    <cellStyle name="Currency [0] 2 3" xfId="8265" xr:uid="{00000000-0005-0000-0000-0000F91E0000}"/>
    <cellStyle name="Currency [0] 2 3 2" xfId="8266" xr:uid="{00000000-0005-0000-0000-0000FA1E0000}"/>
    <cellStyle name="Currency [0] 2 3 2 2" xfId="8267" xr:uid="{00000000-0005-0000-0000-0000FB1E0000}"/>
    <cellStyle name="Currency [0] 2 3 2 2 2" xfId="8268" xr:uid="{00000000-0005-0000-0000-0000FC1E0000}"/>
    <cellStyle name="Currency [0] 2 3 2 2 2 2" xfId="8269" xr:uid="{00000000-0005-0000-0000-0000FD1E0000}"/>
    <cellStyle name="Currency [0] 2 3 2 2 2 2 2" xfId="8270" xr:uid="{00000000-0005-0000-0000-0000FE1E0000}"/>
    <cellStyle name="Currency [0] 2 3 2 2 2 2 2 2" xfId="8271" xr:uid="{00000000-0005-0000-0000-0000FF1E0000}"/>
    <cellStyle name="Currency [0] 2 3 2 2 2 2_Deferred Income Taxes" xfId="8272" xr:uid="{00000000-0005-0000-0000-0000001F0000}"/>
    <cellStyle name="Currency [0] 2 3 2 2 2 3" xfId="8273" xr:uid="{00000000-0005-0000-0000-0000011F0000}"/>
    <cellStyle name="Currency [0] 2 3 2 2 2 3 2" xfId="8274" xr:uid="{00000000-0005-0000-0000-0000021F0000}"/>
    <cellStyle name="Currency [0] 2 3 2 2 2_Deferred Income Taxes" xfId="8275" xr:uid="{00000000-0005-0000-0000-0000031F0000}"/>
    <cellStyle name="Currency [0] 2 3 2 2 3" xfId="8276" xr:uid="{00000000-0005-0000-0000-0000041F0000}"/>
    <cellStyle name="Currency [0] 2 3 2 2 3 2" xfId="8277" xr:uid="{00000000-0005-0000-0000-0000051F0000}"/>
    <cellStyle name="Currency [0] 2 3 2 2 3 2 2" xfId="8278" xr:uid="{00000000-0005-0000-0000-0000061F0000}"/>
    <cellStyle name="Currency [0] 2 3 2 2 3 2 2 2" xfId="8279" xr:uid="{00000000-0005-0000-0000-0000071F0000}"/>
    <cellStyle name="Currency [0] 2 3 2 2 3 2_Deferred Income Taxes" xfId="8280" xr:uid="{00000000-0005-0000-0000-0000081F0000}"/>
    <cellStyle name="Currency [0] 2 3 2 2 3 3" xfId="8281" xr:uid="{00000000-0005-0000-0000-0000091F0000}"/>
    <cellStyle name="Currency [0] 2 3 2 2 3 3 2" xfId="8282" xr:uid="{00000000-0005-0000-0000-00000A1F0000}"/>
    <cellStyle name="Currency [0] 2 3 2 2 3_Deferred Income Taxes" xfId="8283" xr:uid="{00000000-0005-0000-0000-00000B1F0000}"/>
    <cellStyle name="Currency [0] 2 3 2 2 4" xfId="8284" xr:uid="{00000000-0005-0000-0000-00000C1F0000}"/>
    <cellStyle name="Currency [0] 2 3 2 2 4 2" xfId="8285" xr:uid="{00000000-0005-0000-0000-00000D1F0000}"/>
    <cellStyle name="Currency [0] 2 3 2 2 4 2 2" xfId="8286" xr:uid="{00000000-0005-0000-0000-00000E1F0000}"/>
    <cellStyle name="Currency [0] 2 3 2 2 4_Deferred Income Taxes" xfId="8287" xr:uid="{00000000-0005-0000-0000-00000F1F0000}"/>
    <cellStyle name="Currency [0] 2 3 2 2 5" xfId="8288" xr:uid="{00000000-0005-0000-0000-0000101F0000}"/>
    <cellStyle name="Currency [0] 2 3 2 2 5 2" xfId="8289" xr:uid="{00000000-0005-0000-0000-0000111F0000}"/>
    <cellStyle name="Currency [0] 2 3 2 2_Deferred Income Taxes" xfId="8290" xr:uid="{00000000-0005-0000-0000-0000121F0000}"/>
    <cellStyle name="Currency [0] 2 3 2 3" xfId="8291" xr:uid="{00000000-0005-0000-0000-0000131F0000}"/>
    <cellStyle name="Currency [0] 2 3 2 3 2" xfId="8292" xr:uid="{00000000-0005-0000-0000-0000141F0000}"/>
    <cellStyle name="Currency [0] 2 3 2 3 2 2" xfId="8293" xr:uid="{00000000-0005-0000-0000-0000151F0000}"/>
    <cellStyle name="Currency [0] 2 3 2 3 2 2 2" xfId="8294" xr:uid="{00000000-0005-0000-0000-0000161F0000}"/>
    <cellStyle name="Currency [0] 2 3 2 3 2_Deferred Income Taxes" xfId="8295" xr:uid="{00000000-0005-0000-0000-0000171F0000}"/>
    <cellStyle name="Currency [0] 2 3 2 3 3" xfId="8296" xr:uid="{00000000-0005-0000-0000-0000181F0000}"/>
    <cellStyle name="Currency [0] 2 3 2 3 3 2" xfId="8297" xr:uid="{00000000-0005-0000-0000-0000191F0000}"/>
    <cellStyle name="Currency [0] 2 3 2 3_Deferred Income Taxes" xfId="8298" xr:uid="{00000000-0005-0000-0000-00001A1F0000}"/>
    <cellStyle name="Currency [0] 2 3 2 4" xfId="8299" xr:uid="{00000000-0005-0000-0000-00001B1F0000}"/>
    <cellStyle name="Currency [0] 2 3 2 4 2" xfId="8300" xr:uid="{00000000-0005-0000-0000-00001C1F0000}"/>
    <cellStyle name="Currency [0] 2 3 2 4 2 2" xfId="8301" xr:uid="{00000000-0005-0000-0000-00001D1F0000}"/>
    <cellStyle name="Currency [0] 2 3 2 4 2 2 2" xfId="8302" xr:uid="{00000000-0005-0000-0000-00001E1F0000}"/>
    <cellStyle name="Currency [0] 2 3 2 4 2_Deferred Income Taxes" xfId="8303" xr:uid="{00000000-0005-0000-0000-00001F1F0000}"/>
    <cellStyle name="Currency [0] 2 3 2 4 3" xfId="8304" xr:uid="{00000000-0005-0000-0000-0000201F0000}"/>
    <cellStyle name="Currency [0] 2 3 2 4 3 2" xfId="8305" xr:uid="{00000000-0005-0000-0000-0000211F0000}"/>
    <cellStyle name="Currency [0] 2 3 2 4_Deferred Income Taxes" xfId="8306" xr:uid="{00000000-0005-0000-0000-0000221F0000}"/>
    <cellStyle name="Currency [0] 2 3 2 5" xfId="8307" xr:uid="{00000000-0005-0000-0000-0000231F0000}"/>
    <cellStyle name="Currency [0] 2 3 2 5 2" xfId="8308" xr:uid="{00000000-0005-0000-0000-0000241F0000}"/>
    <cellStyle name="Currency [0] 2 3 2 5 2 2" xfId="8309" xr:uid="{00000000-0005-0000-0000-0000251F0000}"/>
    <cellStyle name="Currency [0] 2 3 2 5_Deferred Income Taxes" xfId="8310" xr:uid="{00000000-0005-0000-0000-0000261F0000}"/>
    <cellStyle name="Currency [0] 2 3 2 6" xfId="8311" xr:uid="{00000000-0005-0000-0000-0000271F0000}"/>
    <cellStyle name="Currency [0] 2 3 2 6 2" xfId="8312" xr:uid="{00000000-0005-0000-0000-0000281F0000}"/>
    <cellStyle name="Currency [0] 2 3 2 6 2 2" xfId="8313" xr:uid="{00000000-0005-0000-0000-0000291F0000}"/>
    <cellStyle name="Currency [0] 2 3 2 6_Deferred Income Taxes" xfId="8314" xr:uid="{00000000-0005-0000-0000-00002A1F0000}"/>
    <cellStyle name="Currency [0] 2 3 2 7" xfId="8315" xr:uid="{00000000-0005-0000-0000-00002B1F0000}"/>
    <cellStyle name="Currency [0] 2 3 2 7 2" xfId="8316" xr:uid="{00000000-0005-0000-0000-00002C1F0000}"/>
    <cellStyle name="Currency [0] 2 3 2_Deferred Income Taxes" xfId="8317" xr:uid="{00000000-0005-0000-0000-00002D1F0000}"/>
    <cellStyle name="Currency [0] 2 3 3" xfId="8318" xr:uid="{00000000-0005-0000-0000-00002E1F0000}"/>
    <cellStyle name="Currency [0] 2 3 3 2" xfId="8319" xr:uid="{00000000-0005-0000-0000-00002F1F0000}"/>
    <cellStyle name="Currency [0] 2 3 3 2 2" xfId="8320" xr:uid="{00000000-0005-0000-0000-0000301F0000}"/>
    <cellStyle name="Currency [0] 2 3 3 2 2 2" xfId="8321" xr:uid="{00000000-0005-0000-0000-0000311F0000}"/>
    <cellStyle name="Currency [0] 2 3 3 2 2 2 2" xfId="8322" xr:uid="{00000000-0005-0000-0000-0000321F0000}"/>
    <cellStyle name="Currency [0] 2 3 3 2 2_Deferred Income Taxes" xfId="8323" xr:uid="{00000000-0005-0000-0000-0000331F0000}"/>
    <cellStyle name="Currency [0] 2 3 3 2 3" xfId="8324" xr:uid="{00000000-0005-0000-0000-0000341F0000}"/>
    <cellStyle name="Currency [0] 2 3 3 2 3 2" xfId="8325" xr:uid="{00000000-0005-0000-0000-0000351F0000}"/>
    <cellStyle name="Currency [0] 2 3 3 2_Deferred Income Taxes" xfId="8326" xr:uid="{00000000-0005-0000-0000-0000361F0000}"/>
    <cellStyle name="Currency [0] 2 3 3 3" xfId="8327" xr:uid="{00000000-0005-0000-0000-0000371F0000}"/>
    <cellStyle name="Currency [0] 2 3 3 3 2" xfId="8328" xr:uid="{00000000-0005-0000-0000-0000381F0000}"/>
    <cellStyle name="Currency [0] 2 3 3 3 2 2" xfId="8329" xr:uid="{00000000-0005-0000-0000-0000391F0000}"/>
    <cellStyle name="Currency [0] 2 3 3 3 2 2 2" xfId="8330" xr:uid="{00000000-0005-0000-0000-00003A1F0000}"/>
    <cellStyle name="Currency [0] 2 3 3 3 2_Deferred Income Taxes" xfId="8331" xr:uid="{00000000-0005-0000-0000-00003B1F0000}"/>
    <cellStyle name="Currency [0] 2 3 3 3 3" xfId="8332" xr:uid="{00000000-0005-0000-0000-00003C1F0000}"/>
    <cellStyle name="Currency [0] 2 3 3 3 3 2" xfId="8333" xr:uid="{00000000-0005-0000-0000-00003D1F0000}"/>
    <cellStyle name="Currency [0] 2 3 3 3_Deferred Income Taxes" xfId="8334" xr:uid="{00000000-0005-0000-0000-00003E1F0000}"/>
    <cellStyle name="Currency [0] 2 3 3 4" xfId="8335" xr:uid="{00000000-0005-0000-0000-00003F1F0000}"/>
    <cellStyle name="Currency [0] 2 3 3 4 2" xfId="8336" xr:uid="{00000000-0005-0000-0000-0000401F0000}"/>
    <cellStyle name="Currency [0] 2 3 3 4 2 2" xfId="8337" xr:uid="{00000000-0005-0000-0000-0000411F0000}"/>
    <cellStyle name="Currency [0] 2 3 3 4_Deferred Income Taxes" xfId="8338" xr:uid="{00000000-0005-0000-0000-0000421F0000}"/>
    <cellStyle name="Currency [0] 2 3 3 5" xfId="8339" xr:uid="{00000000-0005-0000-0000-0000431F0000}"/>
    <cellStyle name="Currency [0] 2 3 3 5 2" xfId="8340" xr:uid="{00000000-0005-0000-0000-0000441F0000}"/>
    <cellStyle name="Currency [0] 2 3 3_Deferred Income Taxes" xfId="8341" xr:uid="{00000000-0005-0000-0000-0000451F0000}"/>
    <cellStyle name="Currency [0] 2 3 4" xfId="8342" xr:uid="{00000000-0005-0000-0000-0000461F0000}"/>
    <cellStyle name="Currency [0] 2 3 4 2" xfId="8343" xr:uid="{00000000-0005-0000-0000-0000471F0000}"/>
    <cellStyle name="Currency [0] 2 3 4 2 2" xfId="8344" xr:uid="{00000000-0005-0000-0000-0000481F0000}"/>
    <cellStyle name="Currency [0] 2 3 4 2 2 2" xfId="8345" xr:uid="{00000000-0005-0000-0000-0000491F0000}"/>
    <cellStyle name="Currency [0] 2 3 4 2_Deferred Income Taxes" xfId="8346" xr:uid="{00000000-0005-0000-0000-00004A1F0000}"/>
    <cellStyle name="Currency [0] 2 3 4 3" xfId="8347" xr:uid="{00000000-0005-0000-0000-00004B1F0000}"/>
    <cellStyle name="Currency [0] 2 3 4 3 2" xfId="8348" xr:uid="{00000000-0005-0000-0000-00004C1F0000}"/>
    <cellStyle name="Currency [0] 2 3 4_Deferred Income Taxes" xfId="8349" xr:uid="{00000000-0005-0000-0000-00004D1F0000}"/>
    <cellStyle name="Currency [0] 2 3 5" xfId="8350" xr:uid="{00000000-0005-0000-0000-00004E1F0000}"/>
    <cellStyle name="Currency [0] 2 3 5 2" xfId="8351" xr:uid="{00000000-0005-0000-0000-00004F1F0000}"/>
    <cellStyle name="Currency [0] 2 3 5 2 2" xfId="8352" xr:uid="{00000000-0005-0000-0000-0000501F0000}"/>
    <cellStyle name="Currency [0] 2 3 5 2 2 2" xfId="8353" xr:uid="{00000000-0005-0000-0000-0000511F0000}"/>
    <cellStyle name="Currency [0] 2 3 5 2_Deferred Income Taxes" xfId="8354" xr:uid="{00000000-0005-0000-0000-0000521F0000}"/>
    <cellStyle name="Currency [0] 2 3 5 3" xfId="8355" xr:uid="{00000000-0005-0000-0000-0000531F0000}"/>
    <cellStyle name="Currency [0] 2 3 5 3 2" xfId="8356" xr:uid="{00000000-0005-0000-0000-0000541F0000}"/>
    <cellStyle name="Currency [0] 2 3 5_Deferred Income Taxes" xfId="8357" xr:uid="{00000000-0005-0000-0000-0000551F0000}"/>
    <cellStyle name="Currency [0] 2 3 6" xfId="8358" xr:uid="{00000000-0005-0000-0000-0000561F0000}"/>
    <cellStyle name="Currency [0] 2 3 6 2" xfId="8359" xr:uid="{00000000-0005-0000-0000-0000571F0000}"/>
    <cellStyle name="Currency [0] 2 3 6 2 2" xfId="8360" xr:uid="{00000000-0005-0000-0000-0000581F0000}"/>
    <cellStyle name="Currency [0] 2 3 6_Deferred Income Taxes" xfId="8361" xr:uid="{00000000-0005-0000-0000-0000591F0000}"/>
    <cellStyle name="Currency [0] 2 3 7" xfId="8362" xr:uid="{00000000-0005-0000-0000-00005A1F0000}"/>
    <cellStyle name="Currency [0] 2 3 7 2" xfId="8363" xr:uid="{00000000-0005-0000-0000-00005B1F0000}"/>
    <cellStyle name="Currency [0] 2 3 7 2 2" xfId="8364" xr:uid="{00000000-0005-0000-0000-00005C1F0000}"/>
    <cellStyle name="Currency [0] 2 3 7_Deferred Income Taxes" xfId="8365" xr:uid="{00000000-0005-0000-0000-00005D1F0000}"/>
    <cellStyle name="Currency [0] 2 3 8" xfId="8366" xr:uid="{00000000-0005-0000-0000-00005E1F0000}"/>
    <cellStyle name="Currency [0] 2 3 8 2" xfId="8367" xr:uid="{00000000-0005-0000-0000-00005F1F0000}"/>
    <cellStyle name="Currency [0] 2 3_Deferred Income Taxes" xfId="8368" xr:uid="{00000000-0005-0000-0000-0000601F0000}"/>
    <cellStyle name="Currency [0] 2 4" xfId="8369" xr:uid="{00000000-0005-0000-0000-0000611F0000}"/>
    <cellStyle name="Currency [0] 2 4 2" xfId="8370" xr:uid="{00000000-0005-0000-0000-0000621F0000}"/>
    <cellStyle name="Currency [0] 2 4 2 2" xfId="8371" xr:uid="{00000000-0005-0000-0000-0000631F0000}"/>
    <cellStyle name="Currency [0] 2 4 2 2 2" xfId="8372" xr:uid="{00000000-0005-0000-0000-0000641F0000}"/>
    <cellStyle name="Currency [0] 2 4 2 2 2 2" xfId="8373" xr:uid="{00000000-0005-0000-0000-0000651F0000}"/>
    <cellStyle name="Currency [0] 2 4 2 2 2 2 2" xfId="8374" xr:uid="{00000000-0005-0000-0000-0000661F0000}"/>
    <cellStyle name="Currency [0] 2 4 2 2 2_Deferred Income Taxes" xfId="8375" xr:uid="{00000000-0005-0000-0000-0000671F0000}"/>
    <cellStyle name="Currency [0] 2 4 2 2 3" xfId="8376" xr:uid="{00000000-0005-0000-0000-0000681F0000}"/>
    <cellStyle name="Currency [0] 2 4 2 2 3 2" xfId="8377" xr:uid="{00000000-0005-0000-0000-0000691F0000}"/>
    <cellStyle name="Currency [0] 2 4 2 2_Deferred Income Taxes" xfId="8378" xr:uid="{00000000-0005-0000-0000-00006A1F0000}"/>
    <cellStyle name="Currency [0] 2 4 2 3" xfId="8379" xr:uid="{00000000-0005-0000-0000-00006B1F0000}"/>
    <cellStyle name="Currency [0] 2 4 2 3 2" xfId="8380" xr:uid="{00000000-0005-0000-0000-00006C1F0000}"/>
    <cellStyle name="Currency [0] 2 4 2 3 2 2" xfId="8381" xr:uid="{00000000-0005-0000-0000-00006D1F0000}"/>
    <cellStyle name="Currency [0] 2 4 2 3 2 2 2" xfId="8382" xr:uid="{00000000-0005-0000-0000-00006E1F0000}"/>
    <cellStyle name="Currency [0] 2 4 2 3 2_Deferred Income Taxes" xfId="8383" xr:uid="{00000000-0005-0000-0000-00006F1F0000}"/>
    <cellStyle name="Currency [0] 2 4 2 3 3" xfId="8384" xr:uid="{00000000-0005-0000-0000-0000701F0000}"/>
    <cellStyle name="Currency [0] 2 4 2 3 3 2" xfId="8385" xr:uid="{00000000-0005-0000-0000-0000711F0000}"/>
    <cellStyle name="Currency [0] 2 4 2 3_Deferred Income Taxes" xfId="8386" xr:uid="{00000000-0005-0000-0000-0000721F0000}"/>
    <cellStyle name="Currency [0] 2 4 2 4" xfId="8387" xr:uid="{00000000-0005-0000-0000-0000731F0000}"/>
    <cellStyle name="Currency [0] 2 4 2 4 2" xfId="8388" xr:uid="{00000000-0005-0000-0000-0000741F0000}"/>
    <cellStyle name="Currency [0] 2 4 2 4 2 2" xfId="8389" xr:uid="{00000000-0005-0000-0000-0000751F0000}"/>
    <cellStyle name="Currency [0] 2 4 2 4_Deferred Income Taxes" xfId="8390" xr:uid="{00000000-0005-0000-0000-0000761F0000}"/>
    <cellStyle name="Currency [0] 2 4 2 5" xfId="8391" xr:uid="{00000000-0005-0000-0000-0000771F0000}"/>
    <cellStyle name="Currency [0] 2 4 2 5 2" xfId="8392" xr:uid="{00000000-0005-0000-0000-0000781F0000}"/>
    <cellStyle name="Currency [0] 2 4 2 5 2 2" xfId="8393" xr:uid="{00000000-0005-0000-0000-0000791F0000}"/>
    <cellStyle name="Currency [0] 2 4 2 5_Deferred Income Taxes" xfId="8394" xr:uid="{00000000-0005-0000-0000-00007A1F0000}"/>
    <cellStyle name="Currency [0] 2 4 2 6" xfId="8395" xr:uid="{00000000-0005-0000-0000-00007B1F0000}"/>
    <cellStyle name="Currency [0] 2 4 2 6 2" xfId="8396" xr:uid="{00000000-0005-0000-0000-00007C1F0000}"/>
    <cellStyle name="Currency [0] 2 4 2_Deferred Income Taxes" xfId="8397" xr:uid="{00000000-0005-0000-0000-00007D1F0000}"/>
    <cellStyle name="Currency [0] 2 4 3" xfId="8398" xr:uid="{00000000-0005-0000-0000-00007E1F0000}"/>
    <cellStyle name="Currency [0] 2 4 3 2" xfId="8399" xr:uid="{00000000-0005-0000-0000-00007F1F0000}"/>
    <cellStyle name="Currency [0] 2 4 3 2 2" xfId="8400" xr:uid="{00000000-0005-0000-0000-0000801F0000}"/>
    <cellStyle name="Currency [0] 2 4 3 2 2 2" xfId="8401" xr:uid="{00000000-0005-0000-0000-0000811F0000}"/>
    <cellStyle name="Currency [0] 2 4 3 2_Deferred Income Taxes" xfId="8402" xr:uid="{00000000-0005-0000-0000-0000821F0000}"/>
    <cellStyle name="Currency [0] 2 4 3 3" xfId="8403" xr:uid="{00000000-0005-0000-0000-0000831F0000}"/>
    <cellStyle name="Currency [0] 2 4 3 3 2" xfId="8404" xr:uid="{00000000-0005-0000-0000-0000841F0000}"/>
    <cellStyle name="Currency [0] 2 4 3_Deferred Income Taxes" xfId="8405" xr:uid="{00000000-0005-0000-0000-0000851F0000}"/>
    <cellStyle name="Currency [0] 2 4 4" xfId="8406" xr:uid="{00000000-0005-0000-0000-0000861F0000}"/>
    <cellStyle name="Currency [0] 2 4 4 2" xfId="8407" xr:uid="{00000000-0005-0000-0000-0000871F0000}"/>
    <cellStyle name="Currency [0] 2 4 4 2 2" xfId="8408" xr:uid="{00000000-0005-0000-0000-0000881F0000}"/>
    <cellStyle name="Currency [0] 2 4 4 2 2 2" xfId="8409" xr:uid="{00000000-0005-0000-0000-0000891F0000}"/>
    <cellStyle name="Currency [0] 2 4 4 2_Deferred Income Taxes" xfId="8410" xr:uid="{00000000-0005-0000-0000-00008A1F0000}"/>
    <cellStyle name="Currency [0] 2 4 4 3" xfId="8411" xr:uid="{00000000-0005-0000-0000-00008B1F0000}"/>
    <cellStyle name="Currency [0] 2 4 4 3 2" xfId="8412" xr:uid="{00000000-0005-0000-0000-00008C1F0000}"/>
    <cellStyle name="Currency [0] 2 4 4_Deferred Income Taxes" xfId="8413" xr:uid="{00000000-0005-0000-0000-00008D1F0000}"/>
    <cellStyle name="Currency [0] 2 4 5" xfId="8414" xr:uid="{00000000-0005-0000-0000-00008E1F0000}"/>
    <cellStyle name="Currency [0] 2 4 5 2" xfId="8415" xr:uid="{00000000-0005-0000-0000-00008F1F0000}"/>
    <cellStyle name="Currency [0] 2 4 5 2 2" xfId="8416" xr:uid="{00000000-0005-0000-0000-0000901F0000}"/>
    <cellStyle name="Currency [0] 2 4 5_Deferred Income Taxes" xfId="8417" xr:uid="{00000000-0005-0000-0000-0000911F0000}"/>
    <cellStyle name="Currency [0] 2 4 6" xfId="8418" xr:uid="{00000000-0005-0000-0000-0000921F0000}"/>
    <cellStyle name="Currency [0] 2 4 6 2" xfId="8419" xr:uid="{00000000-0005-0000-0000-0000931F0000}"/>
    <cellStyle name="Currency [0] 2 4 6 2 2" xfId="8420" xr:uid="{00000000-0005-0000-0000-0000941F0000}"/>
    <cellStyle name="Currency [0] 2 4 6_Deferred Income Taxes" xfId="8421" xr:uid="{00000000-0005-0000-0000-0000951F0000}"/>
    <cellStyle name="Currency [0] 2 4 7" xfId="8422" xr:uid="{00000000-0005-0000-0000-0000961F0000}"/>
    <cellStyle name="Currency [0] 2 4 7 2" xfId="8423" xr:uid="{00000000-0005-0000-0000-0000971F0000}"/>
    <cellStyle name="Currency [0] 2 4_Deferred Income Taxes" xfId="8424" xr:uid="{00000000-0005-0000-0000-0000981F0000}"/>
    <cellStyle name="Currency [0] 2 5" xfId="8425" xr:uid="{00000000-0005-0000-0000-0000991F0000}"/>
    <cellStyle name="Currency [0] 2 5 2" xfId="8426" xr:uid="{00000000-0005-0000-0000-00009A1F0000}"/>
    <cellStyle name="Currency [0] 2 5 2 2" xfId="8427" xr:uid="{00000000-0005-0000-0000-00009B1F0000}"/>
    <cellStyle name="Currency [0] 2 5 2 2 2" xfId="8428" xr:uid="{00000000-0005-0000-0000-00009C1F0000}"/>
    <cellStyle name="Currency [0] 2 5 2 2 2 2" xfId="8429" xr:uid="{00000000-0005-0000-0000-00009D1F0000}"/>
    <cellStyle name="Currency [0] 2 5 2 2_Deferred Income Taxes" xfId="8430" xr:uid="{00000000-0005-0000-0000-00009E1F0000}"/>
    <cellStyle name="Currency [0] 2 5 2 3" xfId="8431" xr:uid="{00000000-0005-0000-0000-00009F1F0000}"/>
    <cellStyle name="Currency [0] 2 5 2 3 2" xfId="8432" xr:uid="{00000000-0005-0000-0000-0000A01F0000}"/>
    <cellStyle name="Currency [0] 2 5 2 3 2 2" xfId="8433" xr:uid="{00000000-0005-0000-0000-0000A11F0000}"/>
    <cellStyle name="Currency [0] 2 5 2 3_Deferred Income Taxes" xfId="8434" xr:uid="{00000000-0005-0000-0000-0000A21F0000}"/>
    <cellStyle name="Currency [0] 2 5 2 4" xfId="8435" xr:uid="{00000000-0005-0000-0000-0000A31F0000}"/>
    <cellStyle name="Currency [0] 2 5 2 4 2" xfId="8436" xr:uid="{00000000-0005-0000-0000-0000A41F0000}"/>
    <cellStyle name="Currency [0] 2 5 2_Deferred Income Taxes" xfId="8437" xr:uid="{00000000-0005-0000-0000-0000A51F0000}"/>
    <cellStyle name="Currency [0] 2 5 3" xfId="8438" xr:uid="{00000000-0005-0000-0000-0000A61F0000}"/>
    <cellStyle name="Currency [0] 2 5 3 2" xfId="8439" xr:uid="{00000000-0005-0000-0000-0000A71F0000}"/>
    <cellStyle name="Currency [0] 2 5 3 2 2" xfId="8440" xr:uid="{00000000-0005-0000-0000-0000A81F0000}"/>
    <cellStyle name="Currency [0] 2 5 3 2 2 2" xfId="8441" xr:uid="{00000000-0005-0000-0000-0000A91F0000}"/>
    <cellStyle name="Currency [0] 2 5 3 2_Deferred Income Taxes" xfId="8442" xr:uid="{00000000-0005-0000-0000-0000AA1F0000}"/>
    <cellStyle name="Currency [0] 2 5 3 3" xfId="8443" xr:uid="{00000000-0005-0000-0000-0000AB1F0000}"/>
    <cellStyle name="Currency [0] 2 5 3 3 2" xfId="8444" xr:uid="{00000000-0005-0000-0000-0000AC1F0000}"/>
    <cellStyle name="Currency [0] 2 5 3_Deferred Income Taxes" xfId="8445" xr:uid="{00000000-0005-0000-0000-0000AD1F0000}"/>
    <cellStyle name="Currency [0] 2 5 4" xfId="8446" xr:uid="{00000000-0005-0000-0000-0000AE1F0000}"/>
    <cellStyle name="Currency [0] 2 5 4 2" xfId="8447" xr:uid="{00000000-0005-0000-0000-0000AF1F0000}"/>
    <cellStyle name="Currency [0] 2 5 4 2 2" xfId="8448" xr:uid="{00000000-0005-0000-0000-0000B01F0000}"/>
    <cellStyle name="Currency [0] 2 5 4_Deferred Income Taxes" xfId="8449" xr:uid="{00000000-0005-0000-0000-0000B11F0000}"/>
    <cellStyle name="Currency [0] 2 5 5" xfId="8450" xr:uid="{00000000-0005-0000-0000-0000B21F0000}"/>
    <cellStyle name="Currency [0] 2 5 5 2" xfId="8451" xr:uid="{00000000-0005-0000-0000-0000B31F0000}"/>
    <cellStyle name="Currency [0] 2 5 5 2 2" xfId="8452" xr:uid="{00000000-0005-0000-0000-0000B41F0000}"/>
    <cellStyle name="Currency [0] 2 5 5_Deferred Income Taxes" xfId="8453" xr:uid="{00000000-0005-0000-0000-0000B51F0000}"/>
    <cellStyle name="Currency [0] 2 5 6" xfId="8454" xr:uid="{00000000-0005-0000-0000-0000B61F0000}"/>
    <cellStyle name="Currency [0] 2 5 6 2" xfId="8455" xr:uid="{00000000-0005-0000-0000-0000B71F0000}"/>
    <cellStyle name="Currency [0] 2 5_Deferred Income Taxes" xfId="8456" xr:uid="{00000000-0005-0000-0000-0000B81F0000}"/>
    <cellStyle name="Currency [0] 2 6" xfId="8457" xr:uid="{00000000-0005-0000-0000-0000B91F0000}"/>
    <cellStyle name="Currency [0] 2 6 2" xfId="8458" xr:uid="{00000000-0005-0000-0000-0000BA1F0000}"/>
    <cellStyle name="Currency [0] 2 6 2 2" xfId="8459" xr:uid="{00000000-0005-0000-0000-0000BB1F0000}"/>
    <cellStyle name="Currency [0] 2 6 2 2 2" xfId="8460" xr:uid="{00000000-0005-0000-0000-0000BC1F0000}"/>
    <cellStyle name="Currency [0] 2 6 2_Deferred Income Taxes" xfId="8461" xr:uid="{00000000-0005-0000-0000-0000BD1F0000}"/>
    <cellStyle name="Currency [0] 2 6 3" xfId="8462" xr:uid="{00000000-0005-0000-0000-0000BE1F0000}"/>
    <cellStyle name="Currency [0] 2 6 3 2" xfId="8463" xr:uid="{00000000-0005-0000-0000-0000BF1F0000}"/>
    <cellStyle name="Currency [0] 2 6 3 2 2" xfId="8464" xr:uid="{00000000-0005-0000-0000-0000C01F0000}"/>
    <cellStyle name="Currency [0] 2 6 3_Deferred Income Taxes" xfId="8465" xr:uid="{00000000-0005-0000-0000-0000C11F0000}"/>
    <cellStyle name="Currency [0] 2 6 4" xfId="8466" xr:uid="{00000000-0005-0000-0000-0000C21F0000}"/>
    <cellStyle name="Currency [0] 2 6 4 2" xfId="8467" xr:uid="{00000000-0005-0000-0000-0000C31F0000}"/>
    <cellStyle name="Currency [0] 2 6_Deferred Income Taxes" xfId="8468" xr:uid="{00000000-0005-0000-0000-0000C41F0000}"/>
    <cellStyle name="Currency [0] 2 7" xfId="8469" xr:uid="{00000000-0005-0000-0000-0000C51F0000}"/>
    <cellStyle name="Currency [0] 2 7 2" xfId="8470" xr:uid="{00000000-0005-0000-0000-0000C61F0000}"/>
    <cellStyle name="Currency [0] 2 7 2 2" xfId="8471" xr:uid="{00000000-0005-0000-0000-0000C71F0000}"/>
    <cellStyle name="Currency [0] 2 7 2 2 2" xfId="8472" xr:uid="{00000000-0005-0000-0000-0000C81F0000}"/>
    <cellStyle name="Currency [0] 2 7 2_Deferred Income Taxes" xfId="8473" xr:uid="{00000000-0005-0000-0000-0000C91F0000}"/>
    <cellStyle name="Currency [0] 2 7 3" xfId="8474" xr:uid="{00000000-0005-0000-0000-0000CA1F0000}"/>
    <cellStyle name="Currency [0] 2 7 3 2" xfId="8475" xr:uid="{00000000-0005-0000-0000-0000CB1F0000}"/>
    <cellStyle name="Currency [0] 2 7_Deferred Income Taxes" xfId="8476" xr:uid="{00000000-0005-0000-0000-0000CC1F0000}"/>
    <cellStyle name="Currency [0] 2 8" xfId="8477" xr:uid="{00000000-0005-0000-0000-0000CD1F0000}"/>
    <cellStyle name="Currency [0] 2 8 2" xfId="8478" xr:uid="{00000000-0005-0000-0000-0000CE1F0000}"/>
    <cellStyle name="Currency [0] 2 8 2 2" xfId="8479" xr:uid="{00000000-0005-0000-0000-0000CF1F0000}"/>
    <cellStyle name="Currency [0] 2 8_Deferred Income Taxes" xfId="8480" xr:uid="{00000000-0005-0000-0000-0000D01F0000}"/>
    <cellStyle name="Currency [0] 2 9" xfId="8481" xr:uid="{00000000-0005-0000-0000-0000D11F0000}"/>
    <cellStyle name="Currency [0] 2 9 2" xfId="8482" xr:uid="{00000000-0005-0000-0000-0000D21F0000}"/>
    <cellStyle name="Currency [0] 2 9 2 2" xfId="8483" xr:uid="{00000000-0005-0000-0000-0000D31F0000}"/>
    <cellStyle name="Currency [0] 2 9_Deferred Income Taxes" xfId="8484" xr:uid="{00000000-0005-0000-0000-0000D41F0000}"/>
    <cellStyle name="Currency [0] 2_Deferred Income Taxes" xfId="8485" xr:uid="{00000000-0005-0000-0000-0000D51F0000}"/>
    <cellStyle name="Currency [1]" xfId="8486" xr:uid="{00000000-0005-0000-0000-0000D61F0000}"/>
    <cellStyle name="Currency [2]" xfId="8487" xr:uid="{00000000-0005-0000-0000-0000D71F0000}"/>
    <cellStyle name="Currency [3]" xfId="8488" xr:uid="{00000000-0005-0000-0000-0000D81F0000}"/>
    <cellStyle name="Currency 10" xfId="8489" xr:uid="{00000000-0005-0000-0000-0000D91F0000}"/>
    <cellStyle name="Currency 11" xfId="8490" xr:uid="{00000000-0005-0000-0000-0000DA1F0000}"/>
    <cellStyle name="Currency 12" xfId="8491" xr:uid="{00000000-0005-0000-0000-0000DB1F0000}"/>
    <cellStyle name="Currency 12 2" xfId="8492" xr:uid="{00000000-0005-0000-0000-0000DC1F0000}"/>
    <cellStyle name="Currency 13" xfId="8493" xr:uid="{00000000-0005-0000-0000-0000DD1F0000}"/>
    <cellStyle name="Currency 13 2" xfId="8494" xr:uid="{00000000-0005-0000-0000-0000DE1F0000}"/>
    <cellStyle name="Currency 14" xfId="15526" xr:uid="{00000000-0005-0000-0000-0000DF1F0000}"/>
    <cellStyle name="Currency 2" xfId="81" xr:uid="{00000000-0005-0000-0000-0000E01F0000}"/>
    <cellStyle name="Currency 2 10" xfId="8495" xr:uid="{00000000-0005-0000-0000-0000E11F0000}"/>
    <cellStyle name="Currency 2 10 2" xfId="8496" xr:uid="{00000000-0005-0000-0000-0000E21F0000}"/>
    <cellStyle name="Currency 2 10 2 2" xfId="8497" xr:uid="{00000000-0005-0000-0000-0000E31F0000}"/>
    <cellStyle name="Currency 2 10 3" xfId="8498" xr:uid="{00000000-0005-0000-0000-0000E41F0000}"/>
    <cellStyle name="Currency 2 10 3 2" xfId="8499" xr:uid="{00000000-0005-0000-0000-0000E51F0000}"/>
    <cellStyle name="Currency 2 10 4" xfId="8500" xr:uid="{00000000-0005-0000-0000-0000E61F0000}"/>
    <cellStyle name="Currency 2 11" xfId="8501" xr:uid="{00000000-0005-0000-0000-0000E71F0000}"/>
    <cellStyle name="Currency 2 11 2" xfId="8502" xr:uid="{00000000-0005-0000-0000-0000E81F0000}"/>
    <cellStyle name="Currency 2 12" xfId="8503" xr:uid="{00000000-0005-0000-0000-0000E91F0000}"/>
    <cellStyle name="Currency 2 12 2" xfId="8504" xr:uid="{00000000-0005-0000-0000-0000EA1F0000}"/>
    <cellStyle name="Currency 2 12 2 2" xfId="8505" xr:uid="{00000000-0005-0000-0000-0000EB1F0000}"/>
    <cellStyle name="Currency 2 12 3" xfId="8506" xr:uid="{00000000-0005-0000-0000-0000EC1F0000}"/>
    <cellStyle name="Currency 2 12 3 2" xfId="8507" xr:uid="{00000000-0005-0000-0000-0000ED1F0000}"/>
    <cellStyle name="Currency 2 12 4" xfId="8508" xr:uid="{00000000-0005-0000-0000-0000EE1F0000}"/>
    <cellStyle name="Currency 2 13" xfId="8509" xr:uid="{00000000-0005-0000-0000-0000EF1F0000}"/>
    <cellStyle name="Currency 2 14" xfId="8510" xr:uid="{00000000-0005-0000-0000-0000F01F0000}"/>
    <cellStyle name="Currency 2 15" xfId="8511" xr:uid="{00000000-0005-0000-0000-0000F11F0000}"/>
    <cellStyle name="Currency 2 16" xfId="8512" xr:uid="{00000000-0005-0000-0000-0000F21F0000}"/>
    <cellStyle name="Currency 2 17" xfId="8513" xr:uid="{00000000-0005-0000-0000-0000F31F0000}"/>
    <cellStyle name="Currency 2 18" xfId="8514" xr:uid="{00000000-0005-0000-0000-0000F41F0000}"/>
    <cellStyle name="Currency 2 19" xfId="8515" xr:uid="{00000000-0005-0000-0000-0000F51F0000}"/>
    <cellStyle name="Currency 2 2" xfId="4" xr:uid="{00000000-0005-0000-0000-0000F61F0000}"/>
    <cellStyle name="Currency 2 2 2" xfId="361" xr:uid="{00000000-0005-0000-0000-0000F71F0000}"/>
    <cellStyle name="Currency 2 2 3" xfId="8516" xr:uid="{00000000-0005-0000-0000-0000F81F0000}"/>
    <cellStyle name="Currency 2 2 3 2" xfId="8517" xr:uid="{00000000-0005-0000-0000-0000F91F0000}"/>
    <cellStyle name="Currency 2 20" xfId="8518" xr:uid="{00000000-0005-0000-0000-0000FA1F0000}"/>
    <cellStyle name="Currency 2 21" xfId="8519" xr:uid="{00000000-0005-0000-0000-0000FB1F0000}"/>
    <cellStyle name="Currency 2 22" xfId="8520" xr:uid="{00000000-0005-0000-0000-0000FC1F0000}"/>
    <cellStyle name="Currency 2 22 2" xfId="8521" xr:uid="{00000000-0005-0000-0000-0000FD1F0000}"/>
    <cellStyle name="Currency 2 3" xfId="8522" xr:uid="{00000000-0005-0000-0000-0000FE1F0000}"/>
    <cellStyle name="Currency 2 4" xfId="8523" xr:uid="{00000000-0005-0000-0000-0000FF1F0000}"/>
    <cellStyle name="Currency 2 4 2" xfId="8524" xr:uid="{00000000-0005-0000-0000-000000200000}"/>
    <cellStyle name="Currency 2 4 2 2" xfId="8525" xr:uid="{00000000-0005-0000-0000-000001200000}"/>
    <cellStyle name="Currency 2 4 2 2 2" xfId="8526" xr:uid="{00000000-0005-0000-0000-000002200000}"/>
    <cellStyle name="Currency 2 4 2 2 2 2" xfId="8527" xr:uid="{00000000-0005-0000-0000-000003200000}"/>
    <cellStyle name="Currency 2 4 2 2 3" xfId="8528" xr:uid="{00000000-0005-0000-0000-000004200000}"/>
    <cellStyle name="Currency 2 4 2 2 3 2" xfId="8529" xr:uid="{00000000-0005-0000-0000-000005200000}"/>
    <cellStyle name="Currency 2 4 2 2 4" xfId="8530" xr:uid="{00000000-0005-0000-0000-000006200000}"/>
    <cellStyle name="Currency 2 4 2 3" xfId="8531" xr:uid="{00000000-0005-0000-0000-000007200000}"/>
    <cellStyle name="Currency 2 4 2 3 2" xfId="8532" xr:uid="{00000000-0005-0000-0000-000008200000}"/>
    <cellStyle name="Currency 2 4 2 3 2 2" xfId="8533" xr:uid="{00000000-0005-0000-0000-000009200000}"/>
    <cellStyle name="Currency 2 4 2 3 3" xfId="8534" xr:uid="{00000000-0005-0000-0000-00000A200000}"/>
    <cellStyle name="Currency 2 4 2 3 3 2" xfId="8535" xr:uid="{00000000-0005-0000-0000-00000B200000}"/>
    <cellStyle name="Currency 2 4 2 3 4" xfId="8536" xr:uid="{00000000-0005-0000-0000-00000C200000}"/>
    <cellStyle name="Currency 2 4 2 4" xfId="8537" xr:uid="{00000000-0005-0000-0000-00000D200000}"/>
    <cellStyle name="Currency 2 4 2 4 2" xfId="8538" xr:uid="{00000000-0005-0000-0000-00000E200000}"/>
    <cellStyle name="Currency 2 4 2 5" xfId="8539" xr:uid="{00000000-0005-0000-0000-00000F200000}"/>
    <cellStyle name="Currency 2 4 2 5 2" xfId="8540" xr:uid="{00000000-0005-0000-0000-000010200000}"/>
    <cellStyle name="Currency 2 4 2 6" xfId="8541" xr:uid="{00000000-0005-0000-0000-000011200000}"/>
    <cellStyle name="Currency 2 4 3" xfId="8542" xr:uid="{00000000-0005-0000-0000-000012200000}"/>
    <cellStyle name="Currency 2 4 3 2" xfId="8543" xr:uid="{00000000-0005-0000-0000-000013200000}"/>
    <cellStyle name="Currency 2 4 3 2 2" xfId="8544" xr:uid="{00000000-0005-0000-0000-000014200000}"/>
    <cellStyle name="Currency 2 4 3 2 2 2" xfId="8545" xr:uid="{00000000-0005-0000-0000-000015200000}"/>
    <cellStyle name="Currency 2 4 3 2 3" xfId="8546" xr:uid="{00000000-0005-0000-0000-000016200000}"/>
    <cellStyle name="Currency 2 4 3 2 3 2" xfId="8547" xr:uid="{00000000-0005-0000-0000-000017200000}"/>
    <cellStyle name="Currency 2 4 3 2 4" xfId="8548" xr:uid="{00000000-0005-0000-0000-000018200000}"/>
    <cellStyle name="Currency 2 4 3 3" xfId="8549" xr:uid="{00000000-0005-0000-0000-000019200000}"/>
    <cellStyle name="Currency 2 4 3 3 2" xfId="8550" xr:uid="{00000000-0005-0000-0000-00001A200000}"/>
    <cellStyle name="Currency 2 4 3 4" xfId="8551" xr:uid="{00000000-0005-0000-0000-00001B200000}"/>
    <cellStyle name="Currency 2 4 3 4 2" xfId="8552" xr:uid="{00000000-0005-0000-0000-00001C200000}"/>
    <cellStyle name="Currency 2 4 3 5" xfId="8553" xr:uid="{00000000-0005-0000-0000-00001D200000}"/>
    <cellStyle name="Currency 2 4 4" xfId="8554" xr:uid="{00000000-0005-0000-0000-00001E200000}"/>
    <cellStyle name="Currency 2 4 4 2" xfId="8555" xr:uid="{00000000-0005-0000-0000-00001F200000}"/>
    <cellStyle name="Currency 2 4 4 2 2" xfId="8556" xr:uid="{00000000-0005-0000-0000-000020200000}"/>
    <cellStyle name="Currency 2 4 4 3" xfId="8557" xr:uid="{00000000-0005-0000-0000-000021200000}"/>
    <cellStyle name="Currency 2 4 4 3 2" xfId="8558" xr:uid="{00000000-0005-0000-0000-000022200000}"/>
    <cellStyle name="Currency 2 4 4 4" xfId="8559" xr:uid="{00000000-0005-0000-0000-000023200000}"/>
    <cellStyle name="Currency 2 4 5" xfId="8560" xr:uid="{00000000-0005-0000-0000-000024200000}"/>
    <cellStyle name="Currency 2 4 5 2" xfId="8561" xr:uid="{00000000-0005-0000-0000-000025200000}"/>
    <cellStyle name="Currency 2 4 5 2 2" xfId="8562" xr:uid="{00000000-0005-0000-0000-000026200000}"/>
    <cellStyle name="Currency 2 4 5 3" xfId="8563" xr:uid="{00000000-0005-0000-0000-000027200000}"/>
    <cellStyle name="Currency 2 4 5 3 2" xfId="8564" xr:uid="{00000000-0005-0000-0000-000028200000}"/>
    <cellStyle name="Currency 2 4 5 4" xfId="8565" xr:uid="{00000000-0005-0000-0000-000029200000}"/>
    <cellStyle name="Currency 2 4 6" xfId="8566" xr:uid="{00000000-0005-0000-0000-00002A200000}"/>
    <cellStyle name="Currency 2 4 6 2" xfId="8567" xr:uid="{00000000-0005-0000-0000-00002B200000}"/>
    <cellStyle name="Currency 2 4 6 2 2" xfId="8568" xr:uid="{00000000-0005-0000-0000-00002C200000}"/>
    <cellStyle name="Currency 2 4 6 3" xfId="8569" xr:uid="{00000000-0005-0000-0000-00002D200000}"/>
    <cellStyle name="Currency 2 4 6 3 2" xfId="8570" xr:uid="{00000000-0005-0000-0000-00002E200000}"/>
    <cellStyle name="Currency 2 4 6 4" xfId="8571" xr:uid="{00000000-0005-0000-0000-00002F200000}"/>
    <cellStyle name="Currency 2 4 7" xfId="8572" xr:uid="{00000000-0005-0000-0000-000030200000}"/>
    <cellStyle name="Currency 2 4 7 2" xfId="8573" xr:uid="{00000000-0005-0000-0000-000031200000}"/>
    <cellStyle name="Currency 2 4 8" xfId="8574" xr:uid="{00000000-0005-0000-0000-000032200000}"/>
    <cellStyle name="Currency 2 4 8 2" xfId="8575" xr:uid="{00000000-0005-0000-0000-000033200000}"/>
    <cellStyle name="Currency 2 4 9" xfId="8576" xr:uid="{00000000-0005-0000-0000-000034200000}"/>
    <cellStyle name="Currency 2 5" xfId="8577" xr:uid="{00000000-0005-0000-0000-000035200000}"/>
    <cellStyle name="Currency 2 5 2" xfId="8578" xr:uid="{00000000-0005-0000-0000-000036200000}"/>
    <cellStyle name="Currency 2 5 2 2" xfId="8579" xr:uid="{00000000-0005-0000-0000-000037200000}"/>
    <cellStyle name="Currency 2 5 2 2 2" xfId="8580" xr:uid="{00000000-0005-0000-0000-000038200000}"/>
    <cellStyle name="Currency 2 5 2 2 2 2" xfId="8581" xr:uid="{00000000-0005-0000-0000-000039200000}"/>
    <cellStyle name="Currency 2 5 2 2 3" xfId="8582" xr:uid="{00000000-0005-0000-0000-00003A200000}"/>
    <cellStyle name="Currency 2 5 2 2 3 2" xfId="8583" xr:uid="{00000000-0005-0000-0000-00003B200000}"/>
    <cellStyle name="Currency 2 5 2 2 4" xfId="8584" xr:uid="{00000000-0005-0000-0000-00003C200000}"/>
    <cellStyle name="Currency 2 5 2 3" xfId="8585" xr:uid="{00000000-0005-0000-0000-00003D200000}"/>
    <cellStyle name="Currency 2 5 2 3 2" xfId="8586" xr:uid="{00000000-0005-0000-0000-00003E200000}"/>
    <cellStyle name="Currency 2 5 2 4" xfId="8587" xr:uid="{00000000-0005-0000-0000-00003F200000}"/>
    <cellStyle name="Currency 2 5 2 4 2" xfId="8588" xr:uid="{00000000-0005-0000-0000-000040200000}"/>
    <cellStyle name="Currency 2 5 2 5" xfId="8589" xr:uid="{00000000-0005-0000-0000-000041200000}"/>
    <cellStyle name="Currency 2 5 3" xfId="8590" xr:uid="{00000000-0005-0000-0000-000042200000}"/>
    <cellStyle name="Currency 2 5 3 2" xfId="8591" xr:uid="{00000000-0005-0000-0000-000043200000}"/>
    <cellStyle name="Currency 2 5 3 2 2" xfId="8592" xr:uid="{00000000-0005-0000-0000-000044200000}"/>
    <cellStyle name="Currency 2 5 3 3" xfId="8593" xr:uid="{00000000-0005-0000-0000-000045200000}"/>
    <cellStyle name="Currency 2 5 3 3 2" xfId="8594" xr:uid="{00000000-0005-0000-0000-000046200000}"/>
    <cellStyle name="Currency 2 5 3 4" xfId="8595" xr:uid="{00000000-0005-0000-0000-000047200000}"/>
    <cellStyle name="Currency 2 5 4" xfId="8596" xr:uid="{00000000-0005-0000-0000-000048200000}"/>
    <cellStyle name="Currency 2 5 4 2" xfId="8597" xr:uid="{00000000-0005-0000-0000-000049200000}"/>
    <cellStyle name="Currency 2 5 4 2 2" xfId="8598" xr:uid="{00000000-0005-0000-0000-00004A200000}"/>
    <cellStyle name="Currency 2 5 4 3" xfId="8599" xr:uid="{00000000-0005-0000-0000-00004B200000}"/>
    <cellStyle name="Currency 2 5 4 3 2" xfId="8600" xr:uid="{00000000-0005-0000-0000-00004C200000}"/>
    <cellStyle name="Currency 2 5 4 4" xfId="8601" xr:uid="{00000000-0005-0000-0000-00004D200000}"/>
    <cellStyle name="Currency 2 5 5" xfId="8602" xr:uid="{00000000-0005-0000-0000-00004E200000}"/>
    <cellStyle name="Currency 2 5 5 2" xfId="8603" xr:uid="{00000000-0005-0000-0000-00004F200000}"/>
    <cellStyle name="Currency 2 5 5 2 2" xfId="8604" xr:uid="{00000000-0005-0000-0000-000050200000}"/>
    <cellStyle name="Currency 2 5 5 3" xfId="8605" xr:uid="{00000000-0005-0000-0000-000051200000}"/>
    <cellStyle name="Currency 2 5 5 3 2" xfId="8606" xr:uid="{00000000-0005-0000-0000-000052200000}"/>
    <cellStyle name="Currency 2 5 5 4" xfId="8607" xr:uid="{00000000-0005-0000-0000-000053200000}"/>
    <cellStyle name="Currency 2 5 6" xfId="8608" xr:uid="{00000000-0005-0000-0000-000054200000}"/>
    <cellStyle name="Currency 2 5 6 2" xfId="8609" xr:uid="{00000000-0005-0000-0000-000055200000}"/>
    <cellStyle name="Currency 2 5 7" xfId="8610" xr:uid="{00000000-0005-0000-0000-000056200000}"/>
    <cellStyle name="Currency 2 5 7 2" xfId="8611" xr:uid="{00000000-0005-0000-0000-000057200000}"/>
    <cellStyle name="Currency 2 5 8" xfId="8612" xr:uid="{00000000-0005-0000-0000-000058200000}"/>
    <cellStyle name="Currency 2 6" xfId="8613" xr:uid="{00000000-0005-0000-0000-000059200000}"/>
    <cellStyle name="Currency 2 6 2" xfId="8614" xr:uid="{00000000-0005-0000-0000-00005A200000}"/>
    <cellStyle name="Currency 2 6 2 2" xfId="8615" xr:uid="{00000000-0005-0000-0000-00005B200000}"/>
    <cellStyle name="Currency 2 6 2 2 2" xfId="8616" xr:uid="{00000000-0005-0000-0000-00005C200000}"/>
    <cellStyle name="Currency 2 6 2 3" xfId="8617" xr:uid="{00000000-0005-0000-0000-00005D200000}"/>
    <cellStyle name="Currency 2 6 2 3 2" xfId="8618" xr:uid="{00000000-0005-0000-0000-00005E200000}"/>
    <cellStyle name="Currency 2 6 2 4" xfId="8619" xr:uid="{00000000-0005-0000-0000-00005F200000}"/>
    <cellStyle name="Currency 2 6 3" xfId="8620" xr:uid="{00000000-0005-0000-0000-000060200000}"/>
    <cellStyle name="Currency 2 6 3 2" xfId="8621" xr:uid="{00000000-0005-0000-0000-000061200000}"/>
    <cellStyle name="Currency 2 6 3 2 2" xfId="8622" xr:uid="{00000000-0005-0000-0000-000062200000}"/>
    <cellStyle name="Currency 2 6 3 3" xfId="8623" xr:uid="{00000000-0005-0000-0000-000063200000}"/>
    <cellStyle name="Currency 2 6 3 3 2" xfId="8624" xr:uid="{00000000-0005-0000-0000-000064200000}"/>
    <cellStyle name="Currency 2 6 3 4" xfId="8625" xr:uid="{00000000-0005-0000-0000-000065200000}"/>
    <cellStyle name="Currency 2 6 4" xfId="8626" xr:uid="{00000000-0005-0000-0000-000066200000}"/>
    <cellStyle name="Currency 2 6 4 2" xfId="8627" xr:uid="{00000000-0005-0000-0000-000067200000}"/>
    <cellStyle name="Currency 2 6 4 2 2" xfId="8628" xr:uid="{00000000-0005-0000-0000-000068200000}"/>
    <cellStyle name="Currency 2 6 4 3" xfId="8629" xr:uid="{00000000-0005-0000-0000-000069200000}"/>
    <cellStyle name="Currency 2 6 4 3 2" xfId="8630" xr:uid="{00000000-0005-0000-0000-00006A200000}"/>
    <cellStyle name="Currency 2 6 4 4" xfId="8631" xr:uid="{00000000-0005-0000-0000-00006B200000}"/>
    <cellStyle name="Currency 2 6 5" xfId="8632" xr:uid="{00000000-0005-0000-0000-00006C200000}"/>
    <cellStyle name="Currency 2 6 5 2" xfId="8633" xr:uid="{00000000-0005-0000-0000-00006D200000}"/>
    <cellStyle name="Currency 2 6 6" xfId="8634" xr:uid="{00000000-0005-0000-0000-00006E200000}"/>
    <cellStyle name="Currency 2 6 6 2" xfId="8635" xr:uid="{00000000-0005-0000-0000-00006F200000}"/>
    <cellStyle name="Currency 2 6 7" xfId="8636" xr:uid="{00000000-0005-0000-0000-000070200000}"/>
    <cellStyle name="Currency 2 7" xfId="8637" xr:uid="{00000000-0005-0000-0000-000071200000}"/>
    <cellStyle name="Currency 2 7 2" xfId="8638" xr:uid="{00000000-0005-0000-0000-000072200000}"/>
    <cellStyle name="Currency 2 7 2 2" xfId="8639" xr:uid="{00000000-0005-0000-0000-000073200000}"/>
    <cellStyle name="Currency 2 7 2 2 2" xfId="8640" xr:uid="{00000000-0005-0000-0000-000074200000}"/>
    <cellStyle name="Currency 2 7 2 3" xfId="8641" xr:uid="{00000000-0005-0000-0000-000075200000}"/>
    <cellStyle name="Currency 2 7 2 3 2" xfId="8642" xr:uid="{00000000-0005-0000-0000-000076200000}"/>
    <cellStyle name="Currency 2 7 2 4" xfId="8643" xr:uid="{00000000-0005-0000-0000-000077200000}"/>
    <cellStyle name="Currency 2 7 3" xfId="8644" xr:uid="{00000000-0005-0000-0000-000078200000}"/>
    <cellStyle name="Currency 2 7 3 2" xfId="8645" xr:uid="{00000000-0005-0000-0000-000079200000}"/>
    <cellStyle name="Currency 2 7 4" xfId="8646" xr:uid="{00000000-0005-0000-0000-00007A200000}"/>
    <cellStyle name="Currency 2 7 4 2" xfId="8647" xr:uid="{00000000-0005-0000-0000-00007B200000}"/>
    <cellStyle name="Currency 2 7 5" xfId="8648" xr:uid="{00000000-0005-0000-0000-00007C200000}"/>
    <cellStyle name="Currency 2 8" xfId="8649" xr:uid="{00000000-0005-0000-0000-00007D200000}"/>
    <cellStyle name="Currency 2 8 2" xfId="8650" xr:uid="{00000000-0005-0000-0000-00007E200000}"/>
    <cellStyle name="Currency 2 8 2 2" xfId="8651" xr:uid="{00000000-0005-0000-0000-00007F200000}"/>
    <cellStyle name="Currency 2 8 3" xfId="8652" xr:uid="{00000000-0005-0000-0000-000080200000}"/>
    <cellStyle name="Currency 2 8 3 2" xfId="8653" xr:uid="{00000000-0005-0000-0000-000081200000}"/>
    <cellStyle name="Currency 2 8 4" xfId="8654" xr:uid="{00000000-0005-0000-0000-000082200000}"/>
    <cellStyle name="Currency 2 9" xfId="8655" xr:uid="{00000000-0005-0000-0000-000083200000}"/>
    <cellStyle name="Currency 2 9 2" xfId="8656" xr:uid="{00000000-0005-0000-0000-000084200000}"/>
    <cellStyle name="Currency 2 9 2 2" xfId="8657" xr:uid="{00000000-0005-0000-0000-000085200000}"/>
    <cellStyle name="Currency 2 9 3" xfId="8658" xr:uid="{00000000-0005-0000-0000-000086200000}"/>
    <cellStyle name="Currency 2 9 3 2" xfId="8659" xr:uid="{00000000-0005-0000-0000-000087200000}"/>
    <cellStyle name="Currency 2 9 4" xfId="8660" xr:uid="{00000000-0005-0000-0000-000088200000}"/>
    <cellStyle name="Currency 2_Deferred Income Taxes" xfId="8661" xr:uid="{00000000-0005-0000-0000-000089200000}"/>
    <cellStyle name="Currency 20" xfId="8662" xr:uid="{00000000-0005-0000-0000-00008A200000}"/>
    <cellStyle name="Currency 3" xfId="82" xr:uid="{00000000-0005-0000-0000-00008B200000}"/>
    <cellStyle name="Currency 3 10" xfId="8663" xr:uid="{00000000-0005-0000-0000-00008C200000}"/>
    <cellStyle name="Currency 3 10 2" xfId="8664" xr:uid="{00000000-0005-0000-0000-00008D200000}"/>
    <cellStyle name="Currency 3 2" xfId="83" xr:uid="{00000000-0005-0000-0000-00008E200000}"/>
    <cellStyle name="Currency 3 2 2" xfId="84" xr:uid="{00000000-0005-0000-0000-00008F200000}"/>
    <cellStyle name="Currency 3 2 3" xfId="85" xr:uid="{00000000-0005-0000-0000-000090200000}"/>
    <cellStyle name="Currency 3 2 4" xfId="8665" xr:uid="{00000000-0005-0000-0000-000091200000}"/>
    <cellStyle name="Currency 3 2 4 2" xfId="8666" xr:uid="{00000000-0005-0000-0000-000092200000}"/>
    <cellStyle name="Currency 3 2 4 2 2" xfId="8667" xr:uid="{00000000-0005-0000-0000-000093200000}"/>
    <cellStyle name="Currency 3 2 4 3" xfId="8668" xr:uid="{00000000-0005-0000-0000-000094200000}"/>
    <cellStyle name="Currency 3 2 4 3 2" xfId="8669" xr:uid="{00000000-0005-0000-0000-000095200000}"/>
    <cellStyle name="Currency 3 2 4 4" xfId="8670" xr:uid="{00000000-0005-0000-0000-000096200000}"/>
    <cellStyle name="Currency 3 3" xfId="86" xr:uid="{00000000-0005-0000-0000-000097200000}"/>
    <cellStyle name="Currency 3 3 10" xfId="8671" xr:uid="{00000000-0005-0000-0000-000098200000}"/>
    <cellStyle name="Currency 3 3 2" xfId="8672" xr:uid="{00000000-0005-0000-0000-000099200000}"/>
    <cellStyle name="Currency 3 3 2 2" xfId="8673" xr:uid="{00000000-0005-0000-0000-00009A200000}"/>
    <cellStyle name="Currency 3 3 2 2 2" xfId="8674" xr:uid="{00000000-0005-0000-0000-00009B200000}"/>
    <cellStyle name="Currency 3 3 2 2 2 2" xfId="8675" xr:uid="{00000000-0005-0000-0000-00009C200000}"/>
    <cellStyle name="Currency 3 3 2 2 3" xfId="8676" xr:uid="{00000000-0005-0000-0000-00009D200000}"/>
    <cellStyle name="Currency 3 3 2 2 3 2" xfId="8677" xr:uid="{00000000-0005-0000-0000-00009E200000}"/>
    <cellStyle name="Currency 3 3 2 2 4" xfId="8678" xr:uid="{00000000-0005-0000-0000-00009F200000}"/>
    <cellStyle name="Currency 3 3 2 3" xfId="8679" xr:uid="{00000000-0005-0000-0000-0000A0200000}"/>
    <cellStyle name="Currency 3 3 2 3 2" xfId="8680" xr:uid="{00000000-0005-0000-0000-0000A1200000}"/>
    <cellStyle name="Currency 3 3 2 3 2 2" xfId="8681" xr:uid="{00000000-0005-0000-0000-0000A2200000}"/>
    <cellStyle name="Currency 3 3 2 3 3" xfId="8682" xr:uid="{00000000-0005-0000-0000-0000A3200000}"/>
    <cellStyle name="Currency 3 3 2 3 3 2" xfId="8683" xr:uid="{00000000-0005-0000-0000-0000A4200000}"/>
    <cellStyle name="Currency 3 3 2 3 4" xfId="8684" xr:uid="{00000000-0005-0000-0000-0000A5200000}"/>
    <cellStyle name="Currency 3 3 2 4" xfId="8685" xr:uid="{00000000-0005-0000-0000-0000A6200000}"/>
    <cellStyle name="Currency 3 3 2 4 2" xfId="8686" xr:uid="{00000000-0005-0000-0000-0000A7200000}"/>
    <cellStyle name="Currency 3 3 2 5" xfId="8687" xr:uid="{00000000-0005-0000-0000-0000A8200000}"/>
    <cellStyle name="Currency 3 3 2 5 2" xfId="8688" xr:uid="{00000000-0005-0000-0000-0000A9200000}"/>
    <cellStyle name="Currency 3 3 2 6" xfId="8689" xr:uid="{00000000-0005-0000-0000-0000AA200000}"/>
    <cellStyle name="Currency 3 3 3" xfId="8690" xr:uid="{00000000-0005-0000-0000-0000AB200000}"/>
    <cellStyle name="Currency 3 3 3 2" xfId="8691" xr:uid="{00000000-0005-0000-0000-0000AC200000}"/>
    <cellStyle name="Currency 3 3 3 2 2" xfId="8692" xr:uid="{00000000-0005-0000-0000-0000AD200000}"/>
    <cellStyle name="Currency 3 3 3 2 2 2" xfId="8693" xr:uid="{00000000-0005-0000-0000-0000AE200000}"/>
    <cellStyle name="Currency 3 3 3 2 3" xfId="8694" xr:uid="{00000000-0005-0000-0000-0000AF200000}"/>
    <cellStyle name="Currency 3 3 3 2 3 2" xfId="8695" xr:uid="{00000000-0005-0000-0000-0000B0200000}"/>
    <cellStyle name="Currency 3 3 3 2 4" xfId="8696" xr:uid="{00000000-0005-0000-0000-0000B1200000}"/>
    <cellStyle name="Currency 3 3 3 3" xfId="8697" xr:uid="{00000000-0005-0000-0000-0000B2200000}"/>
    <cellStyle name="Currency 3 3 3 3 2" xfId="8698" xr:uid="{00000000-0005-0000-0000-0000B3200000}"/>
    <cellStyle name="Currency 3 3 3 4" xfId="8699" xr:uid="{00000000-0005-0000-0000-0000B4200000}"/>
    <cellStyle name="Currency 3 3 3 4 2" xfId="8700" xr:uid="{00000000-0005-0000-0000-0000B5200000}"/>
    <cellStyle name="Currency 3 3 3 5" xfId="8701" xr:uid="{00000000-0005-0000-0000-0000B6200000}"/>
    <cellStyle name="Currency 3 3 4" xfId="8702" xr:uid="{00000000-0005-0000-0000-0000B7200000}"/>
    <cellStyle name="Currency 3 3 4 2" xfId="8703" xr:uid="{00000000-0005-0000-0000-0000B8200000}"/>
    <cellStyle name="Currency 3 3 4 2 2" xfId="8704" xr:uid="{00000000-0005-0000-0000-0000B9200000}"/>
    <cellStyle name="Currency 3 3 4 3" xfId="8705" xr:uid="{00000000-0005-0000-0000-0000BA200000}"/>
    <cellStyle name="Currency 3 3 4 3 2" xfId="8706" xr:uid="{00000000-0005-0000-0000-0000BB200000}"/>
    <cellStyle name="Currency 3 3 4 4" xfId="8707" xr:uid="{00000000-0005-0000-0000-0000BC200000}"/>
    <cellStyle name="Currency 3 3 5" xfId="8708" xr:uid="{00000000-0005-0000-0000-0000BD200000}"/>
    <cellStyle name="Currency 3 3 5 2" xfId="8709" xr:uid="{00000000-0005-0000-0000-0000BE200000}"/>
    <cellStyle name="Currency 3 3 5 2 2" xfId="8710" xr:uid="{00000000-0005-0000-0000-0000BF200000}"/>
    <cellStyle name="Currency 3 3 5 3" xfId="8711" xr:uid="{00000000-0005-0000-0000-0000C0200000}"/>
    <cellStyle name="Currency 3 3 5 3 2" xfId="8712" xr:uid="{00000000-0005-0000-0000-0000C1200000}"/>
    <cellStyle name="Currency 3 3 5 4" xfId="8713" xr:uid="{00000000-0005-0000-0000-0000C2200000}"/>
    <cellStyle name="Currency 3 3 6" xfId="8714" xr:uid="{00000000-0005-0000-0000-0000C3200000}"/>
    <cellStyle name="Currency 3 3 6 2" xfId="8715" xr:uid="{00000000-0005-0000-0000-0000C4200000}"/>
    <cellStyle name="Currency 3 3 6 2 2" xfId="8716" xr:uid="{00000000-0005-0000-0000-0000C5200000}"/>
    <cellStyle name="Currency 3 3 6 3" xfId="8717" xr:uid="{00000000-0005-0000-0000-0000C6200000}"/>
    <cellStyle name="Currency 3 3 6 3 2" xfId="8718" xr:uid="{00000000-0005-0000-0000-0000C7200000}"/>
    <cellStyle name="Currency 3 3 6 4" xfId="8719" xr:uid="{00000000-0005-0000-0000-0000C8200000}"/>
    <cellStyle name="Currency 3 3 7" xfId="8720" xr:uid="{00000000-0005-0000-0000-0000C9200000}"/>
    <cellStyle name="Currency 3 3 7 2" xfId="8721" xr:uid="{00000000-0005-0000-0000-0000CA200000}"/>
    <cellStyle name="Currency 3 3 7 2 2" xfId="8722" xr:uid="{00000000-0005-0000-0000-0000CB200000}"/>
    <cellStyle name="Currency 3 3 7 3" xfId="8723" xr:uid="{00000000-0005-0000-0000-0000CC200000}"/>
    <cellStyle name="Currency 3 3 7 3 2" xfId="8724" xr:uid="{00000000-0005-0000-0000-0000CD200000}"/>
    <cellStyle name="Currency 3 3 7 4" xfId="8725" xr:uid="{00000000-0005-0000-0000-0000CE200000}"/>
    <cellStyle name="Currency 3 3 8" xfId="8726" xr:uid="{00000000-0005-0000-0000-0000CF200000}"/>
    <cellStyle name="Currency 3 3 8 2" xfId="8727" xr:uid="{00000000-0005-0000-0000-0000D0200000}"/>
    <cellStyle name="Currency 3 3 9" xfId="8728" xr:uid="{00000000-0005-0000-0000-0000D1200000}"/>
    <cellStyle name="Currency 3 3 9 2" xfId="8729" xr:uid="{00000000-0005-0000-0000-0000D2200000}"/>
    <cellStyle name="Currency 3 4" xfId="87" xr:uid="{00000000-0005-0000-0000-0000D3200000}"/>
    <cellStyle name="Currency 3 4 2" xfId="8730" xr:uid="{00000000-0005-0000-0000-0000D4200000}"/>
    <cellStyle name="Currency 3 4 2 2" xfId="8731" xr:uid="{00000000-0005-0000-0000-0000D5200000}"/>
    <cellStyle name="Currency 3 4 2 2 2" xfId="8732" xr:uid="{00000000-0005-0000-0000-0000D6200000}"/>
    <cellStyle name="Currency 3 4 2 2 2 2" xfId="8733" xr:uid="{00000000-0005-0000-0000-0000D7200000}"/>
    <cellStyle name="Currency 3 4 2 2 3" xfId="8734" xr:uid="{00000000-0005-0000-0000-0000D8200000}"/>
    <cellStyle name="Currency 3 4 2 2 3 2" xfId="8735" xr:uid="{00000000-0005-0000-0000-0000D9200000}"/>
    <cellStyle name="Currency 3 4 2 2 4" xfId="8736" xr:uid="{00000000-0005-0000-0000-0000DA200000}"/>
    <cellStyle name="Currency 3 4 2 3" xfId="8737" xr:uid="{00000000-0005-0000-0000-0000DB200000}"/>
    <cellStyle name="Currency 3 4 2 3 2" xfId="8738" xr:uid="{00000000-0005-0000-0000-0000DC200000}"/>
    <cellStyle name="Currency 3 4 2 3 2 2" xfId="8739" xr:uid="{00000000-0005-0000-0000-0000DD200000}"/>
    <cellStyle name="Currency 3 4 2 3 3" xfId="8740" xr:uid="{00000000-0005-0000-0000-0000DE200000}"/>
    <cellStyle name="Currency 3 4 2 3 3 2" xfId="8741" xr:uid="{00000000-0005-0000-0000-0000DF200000}"/>
    <cellStyle name="Currency 3 4 2 3 4" xfId="8742" xr:uid="{00000000-0005-0000-0000-0000E0200000}"/>
    <cellStyle name="Currency 3 4 2 4" xfId="8743" xr:uid="{00000000-0005-0000-0000-0000E1200000}"/>
    <cellStyle name="Currency 3 4 2 4 2" xfId="8744" xr:uid="{00000000-0005-0000-0000-0000E2200000}"/>
    <cellStyle name="Currency 3 4 2 5" xfId="8745" xr:uid="{00000000-0005-0000-0000-0000E3200000}"/>
    <cellStyle name="Currency 3 4 2 5 2" xfId="8746" xr:uid="{00000000-0005-0000-0000-0000E4200000}"/>
    <cellStyle name="Currency 3 4 2 6" xfId="8747" xr:uid="{00000000-0005-0000-0000-0000E5200000}"/>
    <cellStyle name="Currency 3 4 3" xfId="8748" xr:uid="{00000000-0005-0000-0000-0000E6200000}"/>
    <cellStyle name="Currency 3 4 3 2" xfId="8749" xr:uid="{00000000-0005-0000-0000-0000E7200000}"/>
    <cellStyle name="Currency 3 4 3 2 2" xfId="8750" xr:uid="{00000000-0005-0000-0000-0000E8200000}"/>
    <cellStyle name="Currency 3 4 3 2 2 2" xfId="8751" xr:uid="{00000000-0005-0000-0000-0000E9200000}"/>
    <cellStyle name="Currency 3 4 3 2 3" xfId="8752" xr:uid="{00000000-0005-0000-0000-0000EA200000}"/>
    <cellStyle name="Currency 3 4 3 2 3 2" xfId="8753" xr:uid="{00000000-0005-0000-0000-0000EB200000}"/>
    <cellStyle name="Currency 3 4 3 2 4" xfId="8754" xr:uid="{00000000-0005-0000-0000-0000EC200000}"/>
    <cellStyle name="Currency 3 4 3 3" xfId="8755" xr:uid="{00000000-0005-0000-0000-0000ED200000}"/>
    <cellStyle name="Currency 3 4 3 3 2" xfId="8756" xr:uid="{00000000-0005-0000-0000-0000EE200000}"/>
    <cellStyle name="Currency 3 4 3 4" xfId="8757" xr:uid="{00000000-0005-0000-0000-0000EF200000}"/>
    <cellStyle name="Currency 3 4 3 4 2" xfId="8758" xr:uid="{00000000-0005-0000-0000-0000F0200000}"/>
    <cellStyle name="Currency 3 4 3 5" xfId="8759" xr:uid="{00000000-0005-0000-0000-0000F1200000}"/>
    <cellStyle name="Currency 3 4 4" xfId="8760" xr:uid="{00000000-0005-0000-0000-0000F2200000}"/>
    <cellStyle name="Currency 3 4 4 2" xfId="8761" xr:uid="{00000000-0005-0000-0000-0000F3200000}"/>
    <cellStyle name="Currency 3 4 4 2 2" xfId="8762" xr:uid="{00000000-0005-0000-0000-0000F4200000}"/>
    <cellStyle name="Currency 3 4 4 3" xfId="8763" xr:uid="{00000000-0005-0000-0000-0000F5200000}"/>
    <cellStyle name="Currency 3 4 4 3 2" xfId="8764" xr:uid="{00000000-0005-0000-0000-0000F6200000}"/>
    <cellStyle name="Currency 3 4 4 4" xfId="8765" xr:uid="{00000000-0005-0000-0000-0000F7200000}"/>
    <cellStyle name="Currency 3 4 5" xfId="8766" xr:uid="{00000000-0005-0000-0000-0000F8200000}"/>
    <cellStyle name="Currency 3 4 5 2" xfId="8767" xr:uid="{00000000-0005-0000-0000-0000F9200000}"/>
    <cellStyle name="Currency 3 4 5 2 2" xfId="8768" xr:uid="{00000000-0005-0000-0000-0000FA200000}"/>
    <cellStyle name="Currency 3 4 5 3" xfId="8769" xr:uid="{00000000-0005-0000-0000-0000FB200000}"/>
    <cellStyle name="Currency 3 4 5 3 2" xfId="8770" xr:uid="{00000000-0005-0000-0000-0000FC200000}"/>
    <cellStyle name="Currency 3 4 5 4" xfId="8771" xr:uid="{00000000-0005-0000-0000-0000FD200000}"/>
    <cellStyle name="Currency 3 4 6" xfId="8772" xr:uid="{00000000-0005-0000-0000-0000FE200000}"/>
    <cellStyle name="Currency 3 4 6 2" xfId="8773" xr:uid="{00000000-0005-0000-0000-0000FF200000}"/>
    <cellStyle name="Currency 3 4 6 2 2" xfId="8774" xr:uid="{00000000-0005-0000-0000-000000210000}"/>
    <cellStyle name="Currency 3 4 6 3" xfId="8775" xr:uid="{00000000-0005-0000-0000-000001210000}"/>
    <cellStyle name="Currency 3 4 6 3 2" xfId="8776" xr:uid="{00000000-0005-0000-0000-000002210000}"/>
    <cellStyle name="Currency 3 4 6 4" xfId="8777" xr:uid="{00000000-0005-0000-0000-000003210000}"/>
    <cellStyle name="Currency 3 4 7" xfId="8778" xr:uid="{00000000-0005-0000-0000-000004210000}"/>
    <cellStyle name="Currency 3 4 7 2" xfId="8779" xr:uid="{00000000-0005-0000-0000-000005210000}"/>
    <cellStyle name="Currency 3 4 8" xfId="8780" xr:uid="{00000000-0005-0000-0000-000006210000}"/>
    <cellStyle name="Currency 3 4 8 2" xfId="8781" xr:uid="{00000000-0005-0000-0000-000007210000}"/>
    <cellStyle name="Currency 3 4 9" xfId="8782" xr:uid="{00000000-0005-0000-0000-000008210000}"/>
    <cellStyle name="Currency 3 5" xfId="8783" xr:uid="{00000000-0005-0000-0000-000009210000}"/>
    <cellStyle name="Currency 3 5 2" xfId="8784" xr:uid="{00000000-0005-0000-0000-00000A210000}"/>
    <cellStyle name="Currency 3 5 2 2" xfId="8785" xr:uid="{00000000-0005-0000-0000-00000B210000}"/>
    <cellStyle name="Currency 3 5 2 2 2" xfId="8786" xr:uid="{00000000-0005-0000-0000-00000C210000}"/>
    <cellStyle name="Currency 3 5 2 2 2 2" xfId="8787" xr:uid="{00000000-0005-0000-0000-00000D210000}"/>
    <cellStyle name="Currency 3 5 2 2 3" xfId="8788" xr:uid="{00000000-0005-0000-0000-00000E210000}"/>
    <cellStyle name="Currency 3 5 2 2 3 2" xfId="8789" xr:uid="{00000000-0005-0000-0000-00000F210000}"/>
    <cellStyle name="Currency 3 5 2 2 4" xfId="8790" xr:uid="{00000000-0005-0000-0000-000010210000}"/>
    <cellStyle name="Currency 3 5 2 3" xfId="8791" xr:uid="{00000000-0005-0000-0000-000011210000}"/>
    <cellStyle name="Currency 3 5 2 3 2" xfId="8792" xr:uid="{00000000-0005-0000-0000-000012210000}"/>
    <cellStyle name="Currency 3 5 2 4" xfId="8793" xr:uid="{00000000-0005-0000-0000-000013210000}"/>
    <cellStyle name="Currency 3 5 2 4 2" xfId="8794" xr:uid="{00000000-0005-0000-0000-000014210000}"/>
    <cellStyle name="Currency 3 5 2 5" xfId="8795" xr:uid="{00000000-0005-0000-0000-000015210000}"/>
    <cellStyle name="Currency 3 5 3" xfId="8796" xr:uid="{00000000-0005-0000-0000-000016210000}"/>
    <cellStyle name="Currency 3 5 3 2" xfId="8797" xr:uid="{00000000-0005-0000-0000-000017210000}"/>
    <cellStyle name="Currency 3 5 3 2 2" xfId="8798" xr:uid="{00000000-0005-0000-0000-000018210000}"/>
    <cellStyle name="Currency 3 5 3 3" xfId="8799" xr:uid="{00000000-0005-0000-0000-000019210000}"/>
    <cellStyle name="Currency 3 5 3 3 2" xfId="8800" xr:uid="{00000000-0005-0000-0000-00001A210000}"/>
    <cellStyle name="Currency 3 5 3 4" xfId="8801" xr:uid="{00000000-0005-0000-0000-00001B210000}"/>
    <cellStyle name="Currency 3 5 4" xfId="8802" xr:uid="{00000000-0005-0000-0000-00001C210000}"/>
    <cellStyle name="Currency 3 5 4 2" xfId="8803" xr:uid="{00000000-0005-0000-0000-00001D210000}"/>
    <cellStyle name="Currency 3 5 4 2 2" xfId="8804" xr:uid="{00000000-0005-0000-0000-00001E210000}"/>
    <cellStyle name="Currency 3 5 4 3" xfId="8805" xr:uid="{00000000-0005-0000-0000-00001F210000}"/>
    <cellStyle name="Currency 3 5 4 3 2" xfId="8806" xr:uid="{00000000-0005-0000-0000-000020210000}"/>
    <cellStyle name="Currency 3 5 4 4" xfId="8807" xr:uid="{00000000-0005-0000-0000-000021210000}"/>
    <cellStyle name="Currency 3 5 5" xfId="8808" xr:uid="{00000000-0005-0000-0000-000022210000}"/>
    <cellStyle name="Currency 3 5 5 2" xfId="8809" xr:uid="{00000000-0005-0000-0000-000023210000}"/>
    <cellStyle name="Currency 3 5 5 2 2" xfId="8810" xr:uid="{00000000-0005-0000-0000-000024210000}"/>
    <cellStyle name="Currency 3 5 5 3" xfId="8811" xr:uid="{00000000-0005-0000-0000-000025210000}"/>
    <cellStyle name="Currency 3 5 5 3 2" xfId="8812" xr:uid="{00000000-0005-0000-0000-000026210000}"/>
    <cellStyle name="Currency 3 5 5 4" xfId="8813" xr:uid="{00000000-0005-0000-0000-000027210000}"/>
    <cellStyle name="Currency 3 5 6" xfId="8814" xr:uid="{00000000-0005-0000-0000-000028210000}"/>
    <cellStyle name="Currency 3 5 6 2" xfId="8815" xr:uid="{00000000-0005-0000-0000-000029210000}"/>
    <cellStyle name="Currency 3 5 7" xfId="8816" xr:uid="{00000000-0005-0000-0000-00002A210000}"/>
    <cellStyle name="Currency 3 5 7 2" xfId="8817" xr:uid="{00000000-0005-0000-0000-00002B210000}"/>
    <cellStyle name="Currency 3 5 8" xfId="8818" xr:uid="{00000000-0005-0000-0000-00002C210000}"/>
    <cellStyle name="Currency 3 6" xfId="8819" xr:uid="{00000000-0005-0000-0000-00002D210000}"/>
    <cellStyle name="Currency 3 6 2" xfId="8820" xr:uid="{00000000-0005-0000-0000-00002E210000}"/>
    <cellStyle name="Currency 3 6 2 2" xfId="8821" xr:uid="{00000000-0005-0000-0000-00002F210000}"/>
    <cellStyle name="Currency 3 6 3" xfId="8822" xr:uid="{00000000-0005-0000-0000-000030210000}"/>
    <cellStyle name="Currency 3 6 3 2" xfId="8823" xr:uid="{00000000-0005-0000-0000-000031210000}"/>
    <cellStyle name="Currency 3 6 4" xfId="8824" xr:uid="{00000000-0005-0000-0000-000032210000}"/>
    <cellStyle name="Currency 3 7" xfId="8825" xr:uid="{00000000-0005-0000-0000-000033210000}"/>
    <cellStyle name="Currency 3 8" xfId="8826" xr:uid="{00000000-0005-0000-0000-000034210000}"/>
    <cellStyle name="Currency 3 8 2" xfId="8827" xr:uid="{00000000-0005-0000-0000-000035210000}"/>
    <cellStyle name="Currency 3 9" xfId="8828" xr:uid="{00000000-0005-0000-0000-000036210000}"/>
    <cellStyle name="Currency 3 9 2" xfId="8829" xr:uid="{00000000-0005-0000-0000-000037210000}"/>
    <cellStyle name="Currency 4" xfId="88" xr:uid="{00000000-0005-0000-0000-000038210000}"/>
    <cellStyle name="Currency 4 10" xfId="8830" xr:uid="{00000000-0005-0000-0000-000039210000}"/>
    <cellStyle name="Currency 4 10 2" xfId="8831" xr:uid="{00000000-0005-0000-0000-00003A210000}"/>
    <cellStyle name="Currency 4 10 2 2" xfId="8832" xr:uid="{00000000-0005-0000-0000-00003B210000}"/>
    <cellStyle name="Currency 4 10 3" xfId="8833" xr:uid="{00000000-0005-0000-0000-00003C210000}"/>
    <cellStyle name="Currency 4 10 3 2" xfId="8834" xr:uid="{00000000-0005-0000-0000-00003D210000}"/>
    <cellStyle name="Currency 4 10 4" xfId="8835" xr:uid="{00000000-0005-0000-0000-00003E210000}"/>
    <cellStyle name="Currency 4 11" xfId="8836" xr:uid="{00000000-0005-0000-0000-00003F210000}"/>
    <cellStyle name="Currency 4 12" xfId="8837" xr:uid="{00000000-0005-0000-0000-000040210000}"/>
    <cellStyle name="Currency 4 12 2" xfId="8838" xr:uid="{00000000-0005-0000-0000-000041210000}"/>
    <cellStyle name="Currency 4 13" xfId="8839" xr:uid="{00000000-0005-0000-0000-000042210000}"/>
    <cellStyle name="Currency 4 13 2" xfId="8840" xr:uid="{00000000-0005-0000-0000-000043210000}"/>
    <cellStyle name="Currency 4 14" xfId="8841" xr:uid="{00000000-0005-0000-0000-000044210000}"/>
    <cellStyle name="Currency 4 14 2" xfId="8842" xr:uid="{00000000-0005-0000-0000-000045210000}"/>
    <cellStyle name="Currency 4 15" xfId="8843" xr:uid="{00000000-0005-0000-0000-000046210000}"/>
    <cellStyle name="Currency 4 2" xfId="8844" xr:uid="{00000000-0005-0000-0000-000047210000}"/>
    <cellStyle name="Currency 4 2 10" xfId="8845" xr:uid="{00000000-0005-0000-0000-000048210000}"/>
    <cellStyle name="Currency 4 2 10 2" xfId="8846" xr:uid="{00000000-0005-0000-0000-000049210000}"/>
    <cellStyle name="Currency 4 2 11" xfId="8847" xr:uid="{00000000-0005-0000-0000-00004A210000}"/>
    <cellStyle name="Currency 4 2 2" xfId="8848" xr:uid="{00000000-0005-0000-0000-00004B210000}"/>
    <cellStyle name="Currency 4 2 2 2" xfId="8849" xr:uid="{00000000-0005-0000-0000-00004C210000}"/>
    <cellStyle name="Currency 4 2 2 2 2" xfId="8850" xr:uid="{00000000-0005-0000-0000-00004D210000}"/>
    <cellStyle name="Currency 4 2 2 2 2 2" xfId="8851" xr:uid="{00000000-0005-0000-0000-00004E210000}"/>
    <cellStyle name="Currency 4 2 2 2 3" xfId="8852" xr:uid="{00000000-0005-0000-0000-00004F210000}"/>
    <cellStyle name="Currency 4 2 2 2 3 2" xfId="8853" xr:uid="{00000000-0005-0000-0000-000050210000}"/>
    <cellStyle name="Currency 4 2 2 2 4" xfId="8854" xr:uid="{00000000-0005-0000-0000-000051210000}"/>
    <cellStyle name="Currency 4 2 2 3" xfId="8855" xr:uid="{00000000-0005-0000-0000-000052210000}"/>
    <cellStyle name="Currency 4 2 2 3 2" xfId="8856" xr:uid="{00000000-0005-0000-0000-000053210000}"/>
    <cellStyle name="Currency 4 2 2 3 2 2" xfId="8857" xr:uid="{00000000-0005-0000-0000-000054210000}"/>
    <cellStyle name="Currency 4 2 2 3 3" xfId="8858" xr:uid="{00000000-0005-0000-0000-000055210000}"/>
    <cellStyle name="Currency 4 2 2 3 3 2" xfId="8859" xr:uid="{00000000-0005-0000-0000-000056210000}"/>
    <cellStyle name="Currency 4 2 2 3 4" xfId="8860" xr:uid="{00000000-0005-0000-0000-000057210000}"/>
    <cellStyle name="Currency 4 2 2 4" xfId="8861" xr:uid="{00000000-0005-0000-0000-000058210000}"/>
    <cellStyle name="Currency 4 2 2 4 2" xfId="8862" xr:uid="{00000000-0005-0000-0000-000059210000}"/>
    <cellStyle name="Currency 4 2 2 5" xfId="8863" xr:uid="{00000000-0005-0000-0000-00005A210000}"/>
    <cellStyle name="Currency 4 2 2 5 2" xfId="8864" xr:uid="{00000000-0005-0000-0000-00005B210000}"/>
    <cellStyle name="Currency 4 2 2 6" xfId="8865" xr:uid="{00000000-0005-0000-0000-00005C210000}"/>
    <cellStyle name="Currency 4 2 3" xfId="8866" xr:uid="{00000000-0005-0000-0000-00005D210000}"/>
    <cellStyle name="Currency 4 2 3 2" xfId="8867" xr:uid="{00000000-0005-0000-0000-00005E210000}"/>
    <cellStyle name="Currency 4 2 3 2 2" xfId="8868" xr:uid="{00000000-0005-0000-0000-00005F210000}"/>
    <cellStyle name="Currency 4 2 3 2 2 2" xfId="8869" xr:uid="{00000000-0005-0000-0000-000060210000}"/>
    <cellStyle name="Currency 4 2 3 2 3" xfId="8870" xr:uid="{00000000-0005-0000-0000-000061210000}"/>
    <cellStyle name="Currency 4 2 3 2 3 2" xfId="8871" xr:uid="{00000000-0005-0000-0000-000062210000}"/>
    <cellStyle name="Currency 4 2 3 2 4" xfId="8872" xr:uid="{00000000-0005-0000-0000-000063210000}"/>
    <cellStyle name="Currency 4 2 3 3" xfId="8873" xr:uid="{00000000-0005-0000-0000-000064210000}"/>
    <cellStyle name="Currency 4 2 3 3 2" xfId="8874" xr:uid="{00000000-0005-0000-0000-000065210000}"/>
    <cellStyle name="Currency 4 2 3 4" xfId="8875" xr:uid="{00000000-0005-0000-0000-000066210000}"/>
    <cellStyle name="Currency 4 2 3 4 2" xfId="8876" xr:uid="{00000000-0005-0000-0000-000067210000}"/>
    <cellStyle name="Currency 4 2 3 5" xfId="8877" xr:uid="{00000000-0005-0000-0000-000068210000}"/>
    <cellStyle name="Currency 4 2 4" xfId="8878" xr:uid="{00000000-0005-0000-0000-000069210000}"/>
    <cellStyle name="Currency 4 2 4 2" xfId="8879" xr:uid="{00000000-0005-0000-0000-00006A210000}"/>
    <cellStyle name="Currency 4 2 4 2 2" xfId="8880" xr:uid="{00000000-0005-0000-0000-00006B210000}"/>
    <cellStyle name="Currency 4 2 4 3" xfId="8881" xr:uid="{00000000-0005-0000-0000-00006C210000}"/>
    <cellStyle name="Currency 4 2 4 3 2" xfId="8882" xr:uid="{00000000-0005-0000-0000-00006D210000}"/>
    <cellStyle name="Currency 4 2 4 4" xfId="8883" xr:uid="{00000000-0005-0000-0000-00006E210000}"/>
    <cellStyle name="Currency 4 2 5" xfId="8884" xr:uid="{00000000-0005-0000-0000-00006F210000}"/>
    <cellStyle name="Currency 4 2 5 2" xfId="8885" xr:uid="{00000000-0005-0000-0000-000070210000}"/>
    <cellStyle name="Currency 4 2 5 2 2" xfId="8886" xr:uid="{00000000-0005-0000-0000-000071210000}"/>
    <cellStyle name="Currency 4 2 5 3" xfId="8887" xr:uid="{00000000-0005-0000-0000-000072210000}"/>
    <cellStyle name="Currency 4 2 5 3 2" xfId="8888" xr:uid="{00000000-0005-0000-0000-000073210000}"/>
    <cellStyle name="Currency 4 2 5 4" xfId="8889" xr:uid="{00000000-0005-0000-0000-000074210000}"/>
    <cellStyle name="Currency 4 2 6" xfId="8890" xr:uid="{00000000-0005-0000-0000-000075210000}"/>
    <cellStyle name="Currency 4 2 6 2" xfId="8891" xr:uid="{00000000-0005-0000-0000-000076210000}"/>
    <cellStyle name="Currency 4 2 6 2 2" xfId="8892" xr:uid="{00000000-0005-0000-0000-000077210000}"/>
    <cellStyle name="Currency 4 2 6 3" xfId="8893" xr:uid="{00000000-0005-0000-0000-000078210000}"/>
    <cellStyle name="Currency 4 2 6 3 2" xfId="8894" xr:uid="{00000000-0005-0000-0000-000079210000}"/>
    <cellStyle name="Currency 4 2 6 4" xfId="8895" xr:uid="{00000000-0005-0000-0000-00007A210000}"/>
    <cellStyle name="Currency 4 2 7" xfId="8896" xr:uid="{00000000-0005-0000-0000-00007B210000}"/>
    <cellStyle name="Currency 4 2 7 2" xfId="8897" xr:uid="{00000000-0005-0000-0000-00007C210000}"/>
    <cellStyle name="Currency 4 2 7 2 2" xfId="8898" xr:uid="{00000000-0005-0000-0000-00007D210000}"/>
    <cellStyle name="Currency 4 2 7 3" xfId="8899" xr:uid="{00000000-0005-0000-0000-00007E210000}"/>
    <cellStyle name="Currency 4 2 7 3 2" xfId="8900" xr:uid="{00000000-0005-0000-0000-00007F210000}"/>
    <cellStyle name="Currency 4 2 7 4" xfId="8901" xr:uid="{00000000-0005-0000-0000-000080210000}"/>
    <cellStyle name="Currency 4 2 8" xfId="8902" xr:uid="{00000000-0005-0000-0000-000081210000}"/>
    <cellStyle name="Currency 4 2 8 2" xfId="8903" xr:uid="{00000000-0005-0000-0000-000082210000}"/>
    <cellStyle name="Currency 4 2 9" xfId="8904" xr:uid="{00000000-0005-0000-0000-000083210000}"/>
    <cellStyle name="Currency 4 2 9 2" xfId="8905" xr:uid="{00000000-0005-0000-0000-000084210000}"/>
    <cellStyle name="Currency 4 3" xfId="8906" xr:uid="{00000000-0005-0000-0000-000085210000}"/>
    <cellStyle name="Currency 4 3 10" xfId="8907" xr:uid="{00000000-0005-0000-0000-000086210000}"/>
    <cellStyle name="Currency 4 3 2" xfId="8908" xr:uid="{00000000-0005-0000-0000-000087210000}"/>
    <cellStyle name="Currency 4 3 2 2" xfId="8909" xr:uid="{00000000-0005-0000-0000-000088210000}"/>
    <cellStyle name="Currency 4 3 2 2 2" xfId="8910" xr:uid="{00000000-0005-0000-0000-000089210000}"/>
    <cellStyle name="Currency 4 3 2 2 2 2" xfId="8911" xr:uid="{00000000-0005-0000-0000-00008A210000}"/>
    <cellStyle name="Currency 4 3 2 2 3" xfId="8912" xr:uid="{00000000-0005-0000-0000-00008B210000}"/>
    <cellStyle name="Currency 4 3 2 2 3 2" xfId="8913" xr:uid="{00000000-0005-0000-0000-00008C210000}"/>
    <cellStyle name="Currency 4 3 2 2 4" xfId="8914" xr:uid="{00000000-0005-0000-0000-00008D210000}"/>
    <cellStyle name="Currency 4 3 2 3" xfId="8915" xr:uid="{00000000-0005-0000-0000-00008E210000}"/>
    <cellStyle name="Currency 4 3 2 3 2" xfId="8916" xr:uid="{00000000-0005-0000-0000-00008F210000}"/>
    <cellStyle name="Currency 4 3 2 3 2 2" xfId="8917" xr:uid="{00000000-0005-0000-0000-000090210000}"/>
    <cellStyle name="Currency 4 3 2 3 3" xfId="8918" xr:uid="{00000000-0005-0000-0000-000091210000}"/>
    <cellStyle name="Currency 4 3 2 3 3 2" xfId="8919" xr:uid="{00000000-0005-0000-0000-000092210000}"/>
    <cellStyle name="Currency 4 3 2 3 4" xfId="8920" xr:uid="{00000000-0005-0000-0000-000093210000}"/>
    <cellStyle name="Currency 4 3 2 4" xfId="8921" xr:uid="{00000000-0005-0000-0000-000094210000}"/>
    <cellStyle name="Currency 4 3 2 4 2" xfId="8922" xr:uid="{00000000-0005-0000-0000-000095210000}"/>
    <cellStyle name="Currency 4 3 2 5" xfId="8923" xr:uid="{00000000-0005-0000-0000-000096210000}"/>
    <cellStyle name="Currency 4 3 2 5 2" xfId="8924" xr:uid="{00000000-0005-0000-0000-000097210000}"/>
    <cellStyle name="Currency 4 3 2 6" xfId="8925" xr:uid="{00000000-0005-0000-0000-000098210000}"/>
    <cellStyle name="Currency 4 3 3" xfId="8926" xr:uid="{00000000-0005-0000-0000-000099210000}"/>
    <cellStyle name="Currency 4 3 3 2" xfId="8927" xr:uid="{00000000-0005-0000-0000-00009A210000}"/>
    <cellStyle name="Currency 4 3 3 2 2" xfId="8928" xr:uid="{00000000-0005-0000-0000-00009B210000}"/>
    <cellStyle name="Currency 4 3 3 2 2 2" xfId="8929" xr:uid="{00000000-0005-0000-0000-00009C210000}"/>
    <cellStyle name="Currency 4 3 3 2 3" xfId="8930" xr:uid="{00000000-0005-0000-0000-00009D210000}"/>
    <cellStyle name="Currency 4 3 3 2 3 2" xfId="8931" xr:uid="{00000000-0005-0000-0000-00009E210000}"/>
    <cellStyle name="Currency 4 3 3 2 4" xfId="8932" xr:uid="{00000000-0005-0000-0000-00009F210000}"/>
    <cellStyle name="Currency 4 3 3 3" xfId="8933" xr:uid="{00000000-0005-0000-0000-0000A0210000}"/>
    <cellStyle name="Currency 4 3 3 3 2" xfId="8934" xr:uid="{00000000-0005-0000-0000-0000A1210000}"/>
    <cellStyle name="Currency 4 3 3 4" xfId="8935" xr:uid="{00000000-0005-0000-0000-0000A2210000}"/>
    <cellStyle name="Currency 4 3 3 4 2" xfId="8936" xr:uid="{00000000-0005-0000-0000-0000A3210000}"/>
    <cellStyle name="Currency 4 3 3 5" xfId="8937" xr:uid="{00000000-0005-0000-0000-0000A4210000}"/>
    <cellStyle name="Currency 4 3 4" xfId="8938" xr:uid="{00000000-0005-0000-0000-0000A5210000}"/>
    <cellStyle name="Currency 4 3 4 2" xfId="8939" xr:uid="{00000000-0005-0000-0000-0000A6210000}"/>
    <cellStyle name="Currency 4 3 4 2 2" xfId="8940" xr:uid="{00000000-0005-0000-0000-0000A7210000}"/>
    <cellStyle name="Currency 4 3 4 3" xfId="8941" xr:uid="{00000000-0005-0000-0000-0000A8210000}"/>
    <cellStyle name="Currency 4 3 4 3 2" xfId="8942" xr:uid="{00000000-0005-0000-0000-0000A9210000}"/>
    <cellStyle name="Currency 4 3 4 4" xfId="8943" xr:uid="{00000000-0005-0000-0000-0000AA210000}"/>
    <cellStyle name="Currency 4 3 5" xfId="8944" xr:uid="{00000000-0005-0000-0000-0000AB210000}"/>
    <cellStyle name="Currency 4 3 5 2" xfId="8945" xr:uid="{00000000-0005-0000-0000-0000AC210000}"/>
    <cellStyle name="Currency 4 3 5 2 2" xfId="8946" xr:uid="{00000000-0005-0000-0000-0000AD210000}"/>
    <cellStyle name="Currency 4 3 5 3" xfId="8947" xr:uid="{00000000-0005-0000-0000-0000AE210000}"/>
    <cellStyle name="Currency 4 3 5 3 2" xfId="8948" xr:uid="{00000000-0005-0000-0000-0000AF210000}"/>
    <cellStyle name="Currency 4 3 5 4" xfId="8949" xr:uid="{00000000-0005-0000-0000-0000B0210000}"/>
    <cellStyle name="Currency 4 3 6" xfId="8950" xr:uid="{00000000-0005-0000-0000-0000B1210000}"/>
    <cellStyle name="Currency 4 3 6 2" xfId="8951" xr:uid="{00000000-0005-0000-0000-0000B2210000}"/>
    <cellStyle name="Currency 4 3 6 2 2" xfId="8952" xr:uid="{00000000-0005-0000-0000-0000B3210000}"/>
    <cellStyle name="Currency 4 3 6 3" xfId="8953" xr:uid="{00000000-0005-0000-0000-0000B4210000}"/>
    <cellStyle name="Currency 4 3 6 3 2" xfId="8954" xr:uid="{00000000-0005-0000-0000-0000B5210000}"/>
    <cellStyle name="Currency 4 3 6 4" xfId="8955" xr:uid="{00000000-0005-0000-0000-0000B6210000}"/>
    <cellStyle name="Currency 4 3 7" xfId="8956" xr:uid="{00000000-0005-0000-0000-0000B7210000}"/>
    <cellStyle name="Currency 4 3 7 2" xfId="8957" xr:uid="{00000000-0005-0000-0000-0000B8210000}"/>
    <cellStyle name="Currency 4 3 7 2 2" xfId="8958" xr:uid="{00000000-0005-0000-0000-0000B9210000}"/>
    <cellStyle name="Currency 4 3 7 3" xfId="8959" xr:uid="{00000000-0005-0000-0000-0000BA210000}"/>
    <cellStyle name="Currency 4 3 7 3 2" xfId="8960" xr:uid="{00000000-0005-0000-0000-0000BB210000}"/>
    <cellStyle name="Currency 4 3 7 4" xfId="8961" xr:uid="{00000000-0005-0000-0000-0000BC210000}"/>
    <cellStyle name="Currency 4 3 8" xfId="8962" xr:uid="{00000000-0005-0000-0000-0000BD210000}"/>
    <cellStyle name="Currency 4 3 8 2" xfId="8963" xr:uid="{00000000-0005-0000-0000-0000BE210000}"/>
    <cellStyle name="Currency 4 3 9" xfId="8964" xr:uid="{00000000-0005-0000-0000-0000BF210000}"/>
    <cellStyle name="Currency 4 3 9 2" xfId="8965" xr:uid="{00000000-0005-0000-0000-0000C0210000}"/>
    <cellStyle name="Currency 4 4" xfId="8966" xr:uid="{00000000-0005-0000-0000-0000C1210000}"/>
    <cellStyle name="Currency 4 4 2" xfId="8967" xr:uid="{00000000-0005-0000-0000-0000C2210000}"/>
    <cellStyle name="Currency 4 4 2 2" xfId="8968" xr:uid="{00000000-0005-0000-0000-0000C3210000}"/>
    <cellStyle name="Currency 4 4 2 2 2" xfId="8969" xr:uid="{00000000-0005-0000-0000-0000C4210000}"/>
    <cellStyle name="Currency 4 4 2 2 2 2" xfId="8970" xr:uid="{00000000-0005-0000-0000-0000C5210000}"/>
    <cellStyle name="Currency 4 4 2 2 3" xfId="8971" xr:uid="{00000000-0005-0000-0000-0000C6210000}"/>
    <cellStyle name="Currency 4 4 2 2 3 2" xfId="8972" xr:uid="{00000000-0005-0000-0000-0000C7210000}"/>
    <cellStyle name="Currency 4 4 2 2 4" xfId="8973" xr:uid="{00000000-0005-0000-0000-0000C8210000}"/>
    <cellStyle name="Currency 4 4 2 3" xfId="8974" xr:uid="{00000000-0005-0000-0000-0000C9210000}"/>
    <cellStyle name="Currency 4 4 2 3 2" xfId="8975" xr:uid="{00000000-0005-0000-0000-0000CA210000}"/>
    <cellStyle name="Currency 4 4 2 4" xfId="8976" xr:uid="{00000000-0005-0000-0000-0000CB210000}"/>
    <cellStyle name="Currency 4 4 2 4 2" xfId="8977" xr:uid="{00000000-0005-0000-0000-0000CC210000}"/>
    <cellStyle name="Currency 4 4 2 5" xfId="8978" xr:uid="{00000000-0005-0000-0000-0000CD210000}"/>
    <cellStyle name="Currency 4 4 3" xfId="8979" xr:uid="{00000000-0005-0000-0000-0000CE210000}"/>
    <cellStyle name="Currency 4 4 3 2" xfId="8980" xr:uid="{00000000-0005-0000-0000-0000CF210000}"/>
    <cellStyle name="Currency 4 4 3 2 2" xfId="8981" xr:uid="{00000000-0005-0000-0000-0000D0210000}"/>
    <cellStyle name="Currency 4 4 3 3" xfId="8982" xr:uid="{00000000-0005-0000-0000-0000D1210000}"/>
    <cellStyle name="Currency 4 4 3 3 2" xfId="8983" xr:uid="{00000000-0005-0000-0000-0000D2210000}"/>
    <cellStyle name="Currency 4 4 3 4" xfId="8984" xr:uid="{00000000-0005-0000-0000-0000D3210000}"/>
    <cellStyle name="Currency 4 4 4" xfId="8985" xr:uid="{00000000-0005-0000-0000-0000D4210000}"/>
    <cellStyle name="Currency 4 4 4 2" xfId="8986" xr:uid="{00000000-0005-0000-0000-0000D5210000}"/>
    <cellStyle name="Currency 4 4 4 2 2" xfId="8987" xr:uid="{00000000-0005-0000-0000-0000D6210000}"/>
    <cellStyle name="Currency 4 4 4 3" xfId="8988" xr:uid="{00000000-0005-0000-0000-0000D7210000}"/>
    <cellStyle name="Currency 4 4 4 3 2" xfId="8989" xr:uid="{00000000-0005-0000-0000-0000D8210000}"/>
    <cellStyle name="Currency 4 4 4 4" xfId="8990" xr:uid="{00000000-0005-0000-0000-0000D9210000}"/>
    <cellStyle name="Currency 4 4 5" xfId="8991" xr:uid="{00000000-0005-0000-0000-0000DA210000}"/>
    <cellStyle name="Currency 4 4 5 2" xfId="8992" xr:uid="{00000000-0005-0000-0000-0000DB210000}"/>
    <cellStyle name="Currency 4 4 5 2 2" xfId="8993" xr:uid="{00000000-0005-0000-0000-0000DC210000}"/>
    <cellStyle name="Currency 4 4 5 3" xfId="8994" xr:uid="{00000000-0005-0000-0000-0000DD210000}"/>
    <cellStyle name="Currency 4 4 5 3 2" xfId="8995" xr:uid="{00000000-0005-0000-0000-0000DE210000}"/>
    <cellStyle name="Currency 4 4 5 4" xfId="8996" xr:uid="{00000000-0005-0000-0000-0000DF210000}"/>
    <cellStyle name="Currency 4 4 6" xfId="8997" xr:uid="{00000000-0005-0000-0000-0000E0210000}"/>
    <cellStyle name="Currency 4 4 6 2" xfId="8998" xr:uid="{00000000-0005-0000-0000-0000E1210000}"/>
    <cellStyle name="Currency 4 4 7" xfId="8999" xr:uid="{00000000-0005-0000-0000-0000E2210000}"/>
    <cellStyle name="Currency 4 4 7 2" xfId="9000" xr:uid="{00000000-0005-0000-0000-0000E3210000}"/>
    <cellStyle name="Currency 4 4 8" xfId="9001" xr:uid="{00000000-0005-0000-0000-0000E4210000}"/>
    <cellStyle name="Currency 4 5" xfId="9002" xr:uid="{00000000-0005-0000-0000-0000E5210000}"/>
    <cellStyle name="Currency 4 5 2" xfId="9003" xr:uid="{00000000-0005-0000-0000-0000E6210000}"/>
    <cellStyle name="Currency 4 5 2 2" xfId="9004" xr:uid="{00000000-0005-0000-0000-0000E7210000}"/>
    <cellStyle name="Currency 4 5 2 2 2" xfId="9005" xr:uid="{00000000-0005-0000-0000-0000E8210000}"/>
    <cellStyle name="Currency 4 5 2 3" xfId="9006" xr:uid="{00000000-0005-0000-0000-0000E9210000}"/>
    <cellStyle name="Currency 4 5 2 3 2" xfId="9007" xr:uid="{00000000-0005-0000-0000-0000EA210000}"/>
    <cellStyle name="Currency 4 5 2 4" xfId="9008" xr:uid="{00000000-0005-0000-0000-0000EB210000}"/>
    <cellStyle name="Currency 4 5 3" xfId="9009" xr:uid="{00000000-0005-0000-0000-0000EC210000}"/>
    <cellStyle name="Currency 4 5 3 2" xfId="9010" xr:uid="{00000000-0005-0000-0000-0000ED210000}"/>
    <cellStyle name="Currency 4 5 3 2 2" xfId="9011" xr:uid="{00000000-0005-0000-0000-0000EE210000}"/>
    <cellStyle name="Currency 4 5 3 3" xfId="9012" xr:uid="{00000000-0005-0000-0000-0000EF210000}"/>
    <cellStyle name="Currency 4 5 3 3 2" xfId="9013" xr:uid="{00000000-0005-0000-0000-0000F0210000}"/>
    <cellStyle name="Currency 4 5 3 4" xfId="9014" xr:uid="{00000000-0005-0000-0000-0000F1210000}"/>
    <cellStyle name="Currency 4 5 4" xfId="9015" xr:uid="{00000000-0005-0000-0000-0000F2210000}"/>
    <cellStyle name="Currency 4 5 4 2" xfId="9016" xr:uid="{00000000-0005-0000-0000-0000F3210000}"/>
    <cellStyle name="Currency 4 5 5" xfId="9017" xr:uid="{00000000-0005-0000-0000-0000F4210000}"/>
    <cellStyle name="Currency 4 5 5 2" xfId="9018" xr:uid="{00000000-0005-0000-0000-0000F5210000}"/>
    <cellStyle name="Currency 4 5 6" xfId="9019" xr:uid="{00000000-0005-0000-0000-0000F6210000}"/>
    <cellStyle name="Currency 4 6" xfId="9020" xr:uid="{00000000-0005-0000-0000-0000F7210000}"/>
    <cellStyle name="Currency 4 6 2" xfId="9021" xr:uid="{00000000-0005-0000-0000-0000F8210000}"/>
    <cellStyle name="Currency 4 6 2 2" xfId="9022" xr:uid="{00000000-0005-0000-0000-0000F9210000}"/>
    <cellStyle name="Currency 4 6 2 2 2" xfId="9023" xr:uid="{00000000-0005-0000-0000-0000FA210000}"/>
    <cellStyle name="Currency 4 6 2 3" xfId="9024" xr:uid="{00000000-0005-0000-0000-0000FB210000}"/>
    <cellStyle name="Currency 4 6 2 3 2" xfId="9025" xr:uid="{00000000-0005-0000-0000-0000FC210000}"/>
    <cellStyle name="Currency 4 6 2 4" xfId="9026" xr:uid="{00000000-0005-0000-0000-0000FD210000}"/>
    <cellStyle name="Currency 4 6 3" xfId="9027" xr:uid="{00000000-0005-0000-0000-0000FE210000}"/>
    <cellStyle name="Currency 4 6 3 2" xfId="9028" xr:uid="{00000000-0005-0000-0000-0000FF210000}"/>
    <cellStyle name="Currency 4 6 4" xfId="9029" xr:uid="{00000000-0005-0000-0000-000000220000}"/>
    <cellStyle name="Currency 4 6 4 2" xfId="9030" xr:uid="{00000000-0005-0000-0000-000001220000}"/>
    <cellStyle name="Currency 4 6 5" xfId="9031" xr:uid="{00000000-0005-0000-0000-000002220000}"/>
    <cellStyle name="Currency 4 7" xfId="9032" xr:uid="{00000000-0005-0000-0000-000003220000}"/>
    <cellStyle name="Currency 4 7 2" xfId="9033" xr:uid="{00000000-0005-0000-0000-000004220000}"/>
    <cellStyle name="Currency 4 7 2 2" xfId="9034" xr:uid="{00000000-0005-0000-0000-000005220000}"/>
    <cellStyle name="Currency 4 7 3" xfId="9035" xr:uid="{00000000-0005-0000-0000-000006220000}"/>
    <cellStyle name="Currency 4 7 3 2" xfId="9036" xr:uid="{00000000-0005-0000-0000-000007220000}"/>
    <cellStyle name="Currency 4 7 4" xfId="9037" xr:uid="{00000000-0005-0000-0000-000008220000}"/>
    <cellStyle name="Currency 4 8" xfId="9038" xr:uid="{00000000-0005-0000-0000-000009220000}"/>
    <cellStyle name="Currency 4 8 2" xfId="9039" xr:uid="{00000000-0005-0000-0000-00000A220000}"/>
    <cellStyle name="Currency 4 8 2 2" xfId="9040" xr:uid="{00000000-0005-0000-0000-00000B220000}"/>
    <cellStyle name="Currency 4 8 3" xfId="9041" xr:uid="{00000000-0005-0000-0000-00000C220000}"/>
    <cellStyle name="Currency 4 8 3 2" xfId="9042" xr:uid="{00000000-0005-0000-0000-00000D220000}"/>
    <cellStyle name="Currency 4 8 4" xfId="9043" xr:uid="{00000000-0005-0000-0000-00000E220000}"/>
    <cellStyle name="Currency 4 9" xfId="9044" xr:uid="{00000000-0005-0000-0000-00000F220000}"/>
    <cellStyle name="Currency 4 9 2" xfId="9045" xr:uid="{00000000-0005-0000-0000-000010220000}"/>
    <cellStyle name="Currency 4 9 2 2" xfId="9046" xr:uid="{00000000-0005-0000-0000-000011220000}"/>
    <cellStyle name="Currency 4 9 3" xfId="9047" xr:uid="{00000000-0005-0000-0000-000012220000}"/>
    <cellStyle name="Currency 4 9 3 2" xfId="9048" xr:uid="{00000000-0005-0000-0000-000013220000}"/>
    <cellStyle name="Currency 4 9 4" xfId="9049" xr:uid="{00000000-0005-0000-0000-000014220000}"/>
    <cellStyle name="Currency 5" xfId="362" xr:uid="{00000000-0005-0000-0000-000015220000}"/>
    <cellStyle name="Currency 5 10" xfId="15531" xr:uid="{00000000-0005-0000-0000-000016220000}"/>
    <cellStyle name="Currency 5 2" xfId="9050" xr:uid="{00000000-0005-0000-0000-000017220000}"/>
    <cellStyle name="Currency 5 2 2" xfId="9051" xr:uid="{00000000-0005-0000-0000-000018220000}"/>
    <cellStyle name="Currency 5 2 3" xfId="9052" xr:uid="{00000000-0005-0000-0000-000019220000}"/>
    <cellStyle name="Currency 5 3" xfId="9053" xr:uid="{00000000-0005-0000-0000-00001A220000}"/>
    <cellStyle name="Currency 5 4" xfId="9054" xr:uid="{00000000-0005-0000-0000-00001B220000}"/>
    <cellStyle name="Currency 5 5" xfId="9055" xr:uid="{00000000-0005-0000-0000-00001C220000}"/>
    <cellStyle name="Currency 5 5 2" xfId="9056" xr:uid="{00000000-0005-0000-0000-00001D220000}"/>
    <cellStyle name="Currency 5 5 2 2" xfId="9057" xr:uid="{00000000-0005-0000-0000-00001E220000}"/>
    <cellStyle name="Currency 5 5 3" xfId="9058" xr:uid="{00000000-0005-0000-0000-00001F220000}"/>
    <cellStyle name="Currency 5 5 3 2" xfId="9059" xr:uid="{00000000-0005-0000-0000-000020220000}"/>
    <cellStyle name="Currency 5 5 4" xfId="9060" xr:uid="{00000000-0005-0000-0000-000021220000}"/>
    <cellStyle name="Currency 5 6" xfId="9061" xr:uid="{00000000-0005-0000-0000-000022220000}"/>
    <cellStyle name="Currency 5 6 2" xfId="9062" xr:uid="{00000000-0005-0000-0000-000023220000}"/>
    <cellStyle name="Currency 5 7" xfId="9063" xr:uid="{00000000-0005-0000-0000-000024220000}"/>
    <cellStyle name="Currency 5 7 2" xfId="9064" xr:uid="{00000000-0005-0000-0000-000025220000}"/>
    <cellStyle name="Currency 5 8" xfId="9065" xr:uid="{00000000-0005-0000-0000-000026220000}"/>
    <cellStyle name="Currency 5 8 2" xfId="9066" xr:uid="{00000000-0005-0000-0000-000027220000}"/>
    <cellStyle name="Currency 5 9" xfId="9067" xr:uid="{00000000-0005-0000-0000-000028220000}"/>
    <cellStyle name="Currency 6" xfId="363" xr:uid="{00000000-0005-0000-0000-000029220000}"/>
    <cellStyle name="Currency 6 2" xfId="9068" xr:uid="{00000000-0005-0000-0000-00002A220000}"/>
    <cellStyle name="Currency 6 2 2" xfId="9069" xr:uid="{00000000-0005-0000-0000-00002B220000}"/>
    <cellStyle name="Currency 6 2 2 2" xfId="9070" xr:uid="{00000000-0005-0000-0000-00002C220000}"/>
    <cellStyle name="Currency 6 2 3" xfId="9071" xr:uid="{00000000-0005-0000-0000-00002D220000}"/>
    <cellStyle name="Currency 6 2 3 2" xfId="9072" xr:uid="{00000000-0005-0000-0000-00002E220000}"/>
    <cellStyle name="Currency 6 2 4" xfId="9073" xr:uid="{00000000-0005-0000-0000-00002F220000}"/>
    <cellStyle name="Currency 6 3" xfId="9074" xr:uid="{00000000-0005-0000-0000-000030220000}"/>
    <cellStyle name="Currency 6 3 2" xfId="9075" xr:uid="{00000000-0005-0000-0000-000031220000}"/>
    <cellStyle name="Currency 6 4" xfId="9076" xr:uid="{00000000-0005-0000-0000-000032220000}"/>
    <cellStyle name="Currency 6 4 2" xfId="9077" xr:uid="{00000000-0005-0000-0000-000033220000}"/>
    <cellStyle name="Currency 6 5" xfId="9078" xr:uid="{00000000-0005-0000-0000-000034220000}"/>
    <cellStyle name="Currency 6 5 2" xfId="9079" xr:uid="{00000000-0005-0000-0000-000035220000}"/>
    <cellStyle name="Currency 6 6" xfId="9080" xr:uid="{00000000-0005-0000-0000-000036220000}"/>
    <cellStyle name="Currency 7" xfId="364" xr:uid="{00000000-0005-0000-0000-000037220000}"/>
    <cellStyle name="Currency 7 2" xfId="9081" xr:uid="{00000000-0005-0000-0000-000038220000}"/>
    <cellStyle name="Currency 7 2 2" xfId="9082" xr:uid="{00000000-0005-0000-0000-000039220000}"/>
    <cellStyle name="Currency 7 2 2 2" xfId="9083" xr:uid="{00000000-0005-0000-0000-00003A220000}"/>
    <cellStyle name="Currency 7 2 3" xfId="9084" xr:uid="{00000000-0005-0000-0000-00003B220000}"/>
    <cellStyle name="Currency 7 2 3 2" xfId="9085" xr:uid="{00000000-0005-0000-0000-00003C220000}"/>
    <cellStyle name="Currency 7 2 4" xfId="9086" xr:uid="{00000000-0005-0000-0000-00003D220000}"/>
    <cellStyle name="Currency 7 3" xfId="9087" xr:uid="{00000000-0005-0000-0000-00003E220000}"/>
    <cellStyle name="Currency 7 3 2" xfId="9088" xr:uid="{00000000-0005-0000-0000-00003F220000}"/>
    <cellStyle name="Currency 7 4" xfId="9089" xr:uid="{00000000-0005-0000-0000-000040220000}"/>
    <cellStyle name="Currency 7 4 2" xfId="9090" xr:uid="{00000000-0005-0000-0000-000041220000}"/>
    <cellStyle name="Currency 7 5" xfId="9091" xr:uid="{00000000-0005-0000-0000-000042220000}"/>
    <cellStyle name="Currency 7 5 2" xfId="9092" xr:uid="{00000000-0005-0000-0000-000043220000}"/>
    <cellStyle name="Currency 7 6" xfId="9093" xr:uid="{00000000-0005-0000-0000-000044220000}"/>
    <cellStyle name="Currency 8" xfId="365" xr:uid="{00000000-0005-0000-0000-000045220000}"/>
    <cellStyle name="Currency 8 2" xfId="9094" xr:uid="{00000000-0005-0000-0000-000046220000}"/>
    <cellStyle name="Currency 8 2 2" xfId="9095" xr:uid="{00000000-0005-0000-0000-000047220000}"/>
    <cellStyle name="Currency 8 2 2 2" xfId="9096" xr:uid="{00000000-0005-0000-0000-000048220000}"/>
    <cellStyle name="Currency 8 2 3" xfId="9097" xr:uid="{00000000-0005-0000-0000-000049220000}"/>
    <cellStyle name="Currency 8 2 3 2" xfId="9098" xr:uid="{00000000-0005-0000-0000-00004A220000}"/>
    <cellStyle name="Currency 8 2 4" xfId="9099" xr:uid="{00000000-0005-0000-0000-00004B220000}"/>
    <cellStyle name="Currency 8 3" xfId="9100" xr:uid="{00000000-0005-0000-0000-00004C220000}"/>
    <cellStyle name="Currency 8 4" xfId="9101" xr:uid="{00000000-0005-0000-0000-00004D220000}"/>
    <cellStyle name="Currency 9" xfId="9102" xr:uid="{00000000-0005-0000-0000-00004E220000}"/>
    <cellStyle name="Currency 9 2" xfId="9103" xr:uid="{00000000-0005-0000-0000-00004F220000}"/>
    <cellStyle name="Currency 9 3" xfId="9104" xr:uid="{00000000-0005-0000-0000-000050220000}"/>
    <cellStyle name="Currency No Comma" xfId="89" xr:uid="{00000000-0005-0000-0000-000051220000}"/>
    <cellStyle name="Currency(0)" xfId="366" xr:uid="{00000000-0005-0000-0000-000052220000}"/>
    <cellStyle name="Currency0" xfId="90" xr:uid="{00000000-0005-0000-0000-000053220000}"/>
    <cellStyle name="Currency0 2" xfId="9105" xr:uid="{00000000-0005-0000-0000-000054220000}"/>
    <cellStyle name="Currency0 2 16 2" xfId="9106" xr:uid="{00000000-0005-0000-0000-000055220000}"/>
    <cellStyle name="Currency0 2 2" xfId="9107" xr:uid="{00000000-0005-0000-0000-000056220000}"/>
    <cellStyle name="Currency0 2 2 2" xfId="9108" xr:uid="{00000000-0005-0000-0000-000057220000}"/>
    <cellStyle name="Currency0 3" xfId="9109" xr:uid="{00000000-0005-0000-0000-000058220000}"/>
    <cellStyle name="Currency0 4" xfId="9110" xr:uid="{00000000-0005-0000-0000-000059220000}"/>
    <cellStyle name="Currency0 5" xfId="9111" xr:uid="{00000000-0005-0000-0000-00005A220000}"/>
    <cellStyle name="Currency0_Deferred Income Taxes" xfId="9112" xr:uid="{00000000-0005-0000-0000-00005B220000}"/>
    <cellStyle name="Currsmall" xfId="9113" xr:uid="{00000000-0005-0000-0000-00005C220000}"/>
    <cellStyle name="Custom - Style8" xfId="9114" xr:uid="{00000000-0005-0000-0000-00005D220000}"/>
    <cellStyle name="Data   - Style2" xfId="9115" xr:uid="{00000000-0005-0000-0000-00005E220000}"/>
    <cellStyle name="Data   - Style2 2" xfId="9116" xr:uid="{00000000-0005-0000-0000-00005F220000}"/>
    <cellStyle name="Data   - Style2 3" xfId="9117" xr:uid="{00000000-0005-0000-0000-000060220000}"/>
    <cellStyle name="Data   - Style2 4" xfId="9118" xr:uid="{00000000-0005-0000-0000-000061220000}"/>
    <cellStyle name="Data Link" xfId="9119" xr:uid="{00000000-0005-0000-0000-000062220000}"/>
    <cellStyle name="Date" xfId="91" xr:uid="{00000000-0005-0000-0000-000063220000}"/>
    <cellStyle name="Date - Style1" xfId="367" xr:uid="{00000000-0005-0000-0000-000064220000}"/>
    <cellStyle name="Date - Style3" xfId="368" xr:uid="{00000000-0005-0000-0000-000065220000}"/>
    <cellStyle name="Date (mm/dd/yy)" xfId="9120" xr:uid="{00000000-0005-0000-0000-000066220000}"/>
    <cellStyle name="Date (mm/yy)" xfId="9121" xr:uid="{00000000-0005-0000-0000-000067220000}"/>
    <cellStyle name="Date (mmm/yy)" xfId="9122" xr:uid="{00000000-0005-0000-0000-000068220000}"/>
    <cellStyle name="Date (Mon, Tues, etc)" xfId="9123" xr:uid="{00000000-0005-0000-0000-000069220000}"/>
    <cellStyle name="Date (Monday, Tuesday, etc)" xfId="9124" xr:uid="{00000000-0005-0000-0000-00006A220000}"/>
    <cellStyle name="Date 10" xfId="9125" xr:uid="{00000000-0005-0000-0000-00006B220000}"/>
    <cellStyle name="Date 11" xfId="9126" xr:uid="{00000000-0005-0000-0000-00006C220000}"/>
    <cellStyle name="Date 12" xfId="9127" xr:uid="{00000000-0005-0000-0000-00006D220000}"/>
    <cellStyle name="Date 13" xfId="9128" xr:uid="{00000000-0005-0000-0000-00006E220000}"/>
    <cellStyle name="Date 14" xfId="9129" xr:uid="{00000000-0005-0000-0000-00006F220000}"/>
    <cellStyle name="Date 15" xfId="9130" xr:uid="{00000000-0005-0000-0000-000070220000}"/>
    <cellStyle name="Date 16" xfId="9131" xr:uid="{00000000-0005-0000-0000-000071220000}"/>
    <cellStyle name="Date 17" xfId="9132" xr:uid="{00000000-0005-0000-0000-000072220000}"/>
    <cellStyle name="Date 18" xfId="9133" xr:uid="{00000000-0005-0000-0000-000073220000}"/>
    <cellStyle name="Date 19" xfId="9134" xr:uid="{00000000-0005-0000-0000-000074220000}"/>
    <cellStyle name="Date 2" xfId="9135" xr:uid="{00000000-0005-0000-0000-000075220000}"/>
    <cellStyle name="Date 2 2" xfId="9136" xr:uid="{00000000-0005-0000-0000-000076220000}"/>
    <cellStyle name="Date 20" xfId="9137" xr:uid="{00000000-0005-0000-0000-000077220000}"/>
    <cellStyle name="Date 21" xfId="9138" xr:uid="{00000000-0005-0000-0000-000078220000}"/>
    <cellStyle name="Date 22" xfId="9139" xr:uid="{00000000-0005-0000-0000-000079220000}"/>
    <cellStyle name="Date 23" xfId="9140" xr:uid="{00000000-0005-0000-0000-00007A220000}"/>
    <cellStyle name="Date 24" xfId="9141" xr:uid="{00000000-0005-0000-0000-00007B220000}"/>
    <cellStyle name="Date 25" xfId="9142" xr:uid="{00000000-0005-0000-0000-00007C220000}"/>
    <cellStyle name="Date 26" xfId="9143" xr:uid="{00000000-0005-0000-0000-00007D220000}"/>
    <cellStyle name="Date 27" xfId="9144" xr:uid="{00000000-0005-0000-0000-00007E220000}"/>
    <cellStyle name="Date 28" xfId="9145" xr:uid="{00000000-0005-0000-0000-00007F220000}"/>
    <cellStyle name="Date 29" xfId="9146" xr:uid="{00000000-0005-0000-0000-000080220000}"/>
    <cellStyle name="Date 3" xfId="9147" xr:uid="{00000000-0005-0000-0000-000081220000}"/>
    <cellStyle name="Date 30" xfId="9148" xr:uid="{00000000-0005-0000-0000-000082220000}"/>
    <cellStyle name="Date 31" xfId="9149" xr:uid="{00000000-0005-0000-0000-000083220000}"/>
    <cellStyle name="Date 32" xfId="9150" xr:uid="{00000000-0005-0000-0000-000084220000}"/>
    <cellStyle name="Date 33" xfId="9151" xr:uid="{00000000-0005-0000-0000-000085220000}"/>
    <cellStyle name="Date 34" xfId="9152" xr:uid="{00000000-0005-0000-0000-000086220000}"/>
    <cellStyle name="Date 4" xfId="9153" xr:uid="{00000000-0005-0000-0000-000087220000}"/>
    <cellStyle name="Date 5" xfId="9154" xr:uid="{00000000-0005-0000-0000-000088220000}"/>
    <cellStyle name="Date 6" xfId="9155" xr:uid="{00000000-0005-0000-0000-000089220000}"/>
    <cellStyle name="Date 7" xfId="9156" xr:uid="{00000000-0005-0000-0000-00008A220000}"/>
    <cellStyle name="Date 8" xfId="9157" xr:uid="{00000000-0005-0000-0000-00008B220000}"/>
    <cellStyle name="Date 9" xfId="9158" xr:uid="{00000000-0005-0000-0000-00008C220000}"/>
    <cellStyle name="Date_0609_CapEx_Escalation_v2" xfId="9159" xr:uid="{00000000-0005-0000-0000-00008D220000}"/>
    <cellStyle name="drp-sh - Style2" xfId="9160" xr:uid="{00000000-0005-0000-0000-00008E220000}"/>
    <cellStyle name="Entered" xfId="9161" xr:uid="{00000000-0005-0000-0000-00008F220000}"/>
    <cellStyle name="Euro" xfId="9162" xr:uid="{00000000-0005-0000-0000-000090220000}"/>
    <cellStyle name="Explanatory Text 2" xfId="92" xr:uid="{00000000-0005-0000-0000-000091220000}"/>
    <cellStyle name="Explanatory Text 2 2" xfId="9163" xr:uid="{00000000-0005-0000-0000-000092220000}"/>
    <cellStyle name="Explanatory Text 2_Deferred Income Taxes" xfId="9164" xr:uid="{00000000-0005-0000-0000-000093220000}"/>
    <cellStyle name="Explanatory Text 3" xfId="369" xr:uid="{00000000-0005-0000-0000-000094220000}"/>
    <cellStyle name="Explanatory Text 4" xfId="370" xr:uid="{00000000-0005-0000-0000-000095220000}"/>
    <cellStyle name="Explanatory Text 5" xfId="371" xr:uid="{00000000-0005-0000-0000-000096220000}"/>
    <cellStyle name="Explanatory Text 6" xfId="372" xr:uid="{00000000-0005-0000-0000-000097220000}"/>
    <cellStyle name="F2" xfId="9165" xr:uid="{00000000-0005-0000-0000-000098220000}"/>
    <cellStyle name="F3" xfId="9166" xr:uid="{00000000-0005-0000-0000-000099220000}"/>
    <cellStyle name="F4" xfId="9167" xr:uid="{00000000-0005-0000-0000-00009A220000}"/>
    <cellStyle name="F5" xfId="9168" xr:uid="{00000000-0005-0000-0000-00009B220000}"/>
    <cellStyle name="F6" xfId="9169" xr:uid="{00000000-0005-0000-0000-00009C220000}"/>
    <cellStyle name="F7" xfId="9170" xr:uid="{00000000-0005-0000-0000-00009D220000}"/>
    <cellStyle name="F8" xfId="9171" xr:uid="{00000000-0005-0000-0000-00009E220000}"/>
    <cellStyle name="fabcd" xfId="9172" xr:uid="{00000000-0005-0000-0000-00009F220000}"/>
    <cellStyle name="fabcd 2" xfId="9173" xr:uid="{00000000-0005-0000-0000-0000A0220000}"/>
    <cellStyle name="fabcd 2 2" xfId="9174" xr:uid="{00000000-0005-0000-0000-0000A1220000}"/>
    <cellStyle name="fCurHigh" xfId="9175" xr:uid="{00000000-0005-0000-0000-0000A2220000}"/>
    <cellStyle name="fCurHigh 2" xfId="9176" xr:uid="{00000000-0005-0000-0000-0000A3220000}"/>
    <cellStyle name="fCurHigh 2 2" xfId="9177" xr:uid="{00000000-0005-0000-0000-0000A4220000}"/>
    <cellStyle name="fCurHigh 2 3" xfId="9178" xr:uid="{00000000-0005-0000-0000-0000A5220000}"/>
    <cellStyle name="fCurrency" xfId="9179" xr:uid="{00000000-0005-0000-0000-0000A6220000}"/>
    <cellStyle name="fCurrency 2" xfId="9180" xr:uid="{00000000-0005-0000-0000-0000A7220000}"/>
    <cellStyle name="fCurrency 2 2" xfId="9181" xr:uid="{00000000-0005-0000-0000-0000A8220000}"/>
    <cellStyle name="fCurrency 2 3" xfId="9182" xr:uid="{00000000-0005-0000-0000-0000A9220000}"/>
    <cellStyle name="fheader" xfId="9183" xr:uid="{00000000-0005-0000-0000-0000AA220000}"/>
    <cellStyle name="Fixed" xfId="93" xr:uid="{00000000-0005-0000-0000-0000AB220000}"/>
    <cellStyle name="Fixed 2" xfId="9184" xr:uid="{00000000-0005-0000-0000-0000AC220000}"/>
    <cellStyle name="Fixed 2 2" xfId="9185" xr:uid="{00000000-0005-0000-0000-0000AD220000}"/>
    <cellStyle name="Fixed 3" xfId="9186" xr:uid="{00000000-0005-0000-0000-0000AE220000}"/>
    <cellStyle name="Fixed 4" xfId="9187" xr:uid="{00000000-0005-0000-0000-0000AF220000}"/>
    <cellStyle name="Fixed 5" xfId="9188" xr:uid="{00000000-0005-0000-0000-0000B0220000}"/>
    <cellStyle name="Fixed2 - Style2" xfId="373" xr:uid="{00000000-0005-0000-0000-0000B1220000}"/>
    <cellStyle name="Fixlong" xfId="9189" xr:uid="{00000000-0005-0000-0000-0000B2220000}"/>
    <cellStyle name="Formula" xfId="9190" xr:uid="{00000000-0005-0000-0000-0000B3220000}"/>
    <cellStyle name="fPercent" xfId="9191" xr:uid="{00000000-0005-0000-0000-0000B4220000}"/>
    <cellStyle name="fPercent 2" xfId="9192" xr:uid="{00000000-0005-0000-0000-0000B5220000}"/>
    <cellStyle name="fPercent 2 2" xfId="9193" xr:uid="{00000000-0005-0000-0000-0000B6220000}"/>
    <cellStyle name="fThreeDec" xfId="9194" xr:uid="{00000000-0005-0000-0000-0000B7220000}"/>
    <cellStyle name="fThreeDec 2" xfId="9195" xr:uid="{00000000-0005-0000-0000-0000B8220000}"/>
    <cellStyle name="fThreeDec 2 2" xfId="9196" xr:uid="{00000000-0005-0000-0000-0000B9220000}"/>
    <cellStyle name="General" xfId="94" xr:uid="{00000000-0005-0000-0000-0000BA220000}"/>
    <cellStyle name="Good 2" xfId="95" xr:uid="{00000000-0005-0000-0000-0000BB220000}"/>
    <cellStyle name="Good 2 2" xfId="9197" xr:uid="{00000000-0005-0000-0000-0000BC220000}"/>
    <cellStyle name="Good 2 3" xfId="9198" xr:uid="{00000000-0005-0000-0000-0000BD220000}"/>
    <cellStyle name="Good 2_Deferred Income Taxes" xfId="9199" xr:uid="{00000000-0005-0000-0000-0000BE220000}"/>
    <cellStyle name="Good 3" xfId="374" xr:uid="{00000000-0005-0000-0000-0000BF220000}"/>
    <cellStyle name="Good 4" xfId="375" xr:uid="{00000000-0005-0000-0000-0000C0220000}"/>
    <cellStyle name="Good 5" xfId="376" xr:uid="{00000000-0005-0000-0000-0000C1220000}"/>
    <cellStyle name="Good 6" xfId="377" xr:uid="{00000000-0005-0000-0000-0000C2220000}"/>
    <cellStyle name="Grey" xfId="96" xr:uid="{00000000-0005-0000-0000-0000C3220000}"/>
    <cellStyle name="Grey 10" xfId="9200" xr:uid="{00000000-0005-0000-0000-0000C4220000}"/>
    <cellStyle name="Grey 11" xfId="9201" xr:uid="{00000000-0005-0000-0000-0000C5220000}"/>
    <cellStyle name="Grey 12" xfId="9202" xr:uid="{00000000-0005-0000-0000-0000C6220000}"/>
    <cellStyle name="Grey 13" xfId="9203" xr:uid="{00000000-0005-0000-0000-0000C7220000}"/>
    <cellStyle name="Grey 14" xfId="9204" xr:uid="{00000000-0005-0000-0000-0000C8220000}"/>
    <cellStyle name="Grey 2" xfId="378" xr:uid="{00000000-0005-0000-0000-0000C9220000}"/>
    <cellStyle name="Grey 25" xfId="9205" xr:uid="{00000000-0005-0000-0000-0000CA220000}"/>
    <cellStyle name="Grey 3" xfId="379" xr:uid="{00000000-0005-0000-0000-0000CB220000}"/>
    <cellStyle name="Grey 4" xfId="9206" xr:uid="{00000000-0005-0000-0000-0000CC220000}"/>
    <cellStyle name="Grey 5" xfId="9207" xr:uid="{00000000-0005-0000-0000-0000CD220000}"/>
    <cellStyle name="Grey 6" xfId="9208" xr:uid="{00000000-0005-0000-0000-0000CE220000}"/>
    <cellStyle name="Grey 7" xfId="9209" xr:uid="{00000000-0005-0000-0000-0000CF220000}"/>
    <cellStyle name="Grey 8" xfId="9210" xr:uid="{00000000-0005-0000-0000-0000D0220000}"/>
    <cellStyle name="Grey 9" xfId="9211" xr:uid="{00000000-0005-0000-0000-0000D1220000}"/>
    <cellStyle name="Grey_Deferred Income Taxes" xfId="9212" xr:uid="{00000000-0005-0000-0000-0000D2220000}"/>
    <cellStyle name="g-tota - Style7" xfId="9213" xr:uid="{00000000-0005-0000-0000-0000D3220000}"/>
    <cellStyle name="header" xfId="97" xr:uid="{00000000-0005-0000-0000-0000D4220000}"/>
    <cellStyle name="Header1" xfId="98" xr:uid="{00000000-0005-0000-0000-0000D5220000}"/>
    <cellStyle name="Header2" xfId="99" xr:uid="{00000000-0005-0000-0000-0000D6220000}"/>
    <cellStyle name="Header2 2" xfId="9214" xr:uid="{00000000-0005-0000-0000-0000D7220000}"/>
    <cellStyle name="Header2 2 2" xfId="9215" xr:uid="{00000000-0005-0000-0000-0000D8220000}"/>
    <cellStyle name="Header2 2 3" xfId="9216" xr:uid="{00000000-0005-0000-0000-0000D9220000}"/>
    <cellStyle name="Heading" xfId="9217" xr:uid="{00000000-0005-0000-0000-0000DA220000}"/>
    <cellStyle name="Heading 1 10" xfId="9218" xr:uid="{00000000-0005-0000-0000-0000DB220000}"/>
    <cellStyle name="Heading 1 2" xfId="100" xr:uid="{00000000-0005-0000-0000-0000DC220000}"/>
    <cellStyle name="Heading 1 2 10" xfId="9219" xr:uid="{00000000-0005-0000-0000-0000DD220000}"/>
    <cellStyle name="Heading 1 2 2" xfId="9220" xr:uid="{00000000-0005-0000-0000-0000DE220000}"/>
    <cellStyle name="Heading 1 2 3" xfId="9221" xr:uid="{00000000-0005-0000-0000-0000DF220000}"/>
    <cellStyle name="Heading 1 2_Deferred Income Taxes" xfId="9222" xr:uid="{00000000-0005-0000-0000-0000E0220000}"/>
    <cellStyle name="Heading 1 3" xfId="9223" xr:uid="{00000000-0005-0000-0000-0000E1220000}"/>
    <cellStyle name="Heading 1 4" xfId="9224" xr:uid="{00000000-0005-0000-0000-0000E2220000}"/>
    <cellStyle name="Heading 1 6" xfId="9225" xr:uid="{00000000-0005-0000-0000-0000E3220000}"/>
    <cellStyle name="Heading 2 10" xfId="9226" xr:uid="{00000000-0005-0000-0000-0000E4220000}"/>
    <cellStyle name="Heading 2 2" xfId="101" xr:uid="{00000000-0005-0000-0000-0000E5220000}"/>
    <cellStyle name="Heading 2 2 10" xfId="9227" xr:uid="{00000000-0005-0000-0000-0000E6220000}"/>
    <cellStyle name="Heading 2 2 2" xfId="9228" xr:uid="{00000000-0005-0000-0000-0000E7220000}"/>
    <cellStyle name="Heading 2 2 3" xfId="9229" xr:uid="{00000000-0005-0000-0000-0000E8220000}"/>
    <cellStyle name="Heading 2 2_Deferred Income Taxes" xfId="9230" xr:uid="{00000000-0005-0000-0000-0000E9220000}"/>
    <cellStyle name="Heading 2 3" xfId="9231" xr:uid="{00000000-0005-0000-0000-0000EA220000}"/>
    <cellStyle name="Heading 2 4" xfId="9232" xr:uid="{00000000-0005-0000-0000-0000EB220000}"/>
    <cellStyle name="Heading 2 5" xfId="9233" xr:uid="{00000000-0005-0000-0000-0000EC220000}"/>
    <cellStyle name="Heading 2 6" xfId="9234" xr:uid="{00000000-0005-0000-0000-0000ED220000}"/>
    <cellStyle name="Heading 3 2" xfId="102" xr:uid="{00000000-0005-0000-0000-0000EE220000}"/>
    <cellStyle name="Heading 3 2 2" xfId="9235" xr:uid="{00000000-0005-0000-0000-0000EF220000}"/>
    <cellStyle name="Heading 3 2 3" xfId="9236" xr:uid="{00000000-0005-0000-0000-0000F0220000}"/>
    <cellStyle name="Heading 3 2_Deferred Income Taxes" xfId="9237" xr:uid="{00000000-0005-0000-0000-0000F1220000}"/>
    <cellStyle name="Heading 3 3" xfId="380" xr:uid="{00000000-0005-0000-0000-0000F2220000}"/>
    <cellStyle name="Heading 3 4" xfId="381" xr:uid="{00000000-0005-0000-0000-0000F3220000}"/>
    <cellStyle name="Heading 3 5" xfId="382" xr:uid="{00000000-0005-0000-0000-0000F4220000}"/>
    <cellStyle name="Heading 3 6" xfId="383" xr:uid="{00000000-0005-0000-0000-0000F5220000}"/>
    <cellStyle name="Heading 4 2" xfId="103" xr:uid="{00000000-0005-0000-0000-0000F6220000}"/>
    <cellStyle name="Heading 4 2 2" xfId="9238" xr:uid="{00000000-0005-0000-0000-0000F7220000}"/>
    <cellStyle name="Heading 4 2 3" xfId="9239" xr:uid="{00000000-0005-0000-0000-0000F8220000}"/>
    <cellStyle name="Heading 4 2_Deferred Income Taxes" xfId="9240" xr:uid="{00000000-0005-0000-0000-0000F9220000}"/>
    <cellStyle name="Heading 4 3" xfId="384" xr:uid="{00000000-0005-0000-0000-0000FA220000}"/>
    <cellStyle name="Heading 4 4" xfId="385" xr:uid="{00000000-0005-0000-0000-0000FB220000}"/>
    <cellStyle name="Heading 4 5" xfId="386" xr:uid="{00000000-0005-0000-0000-0000FC220000}"/>
    <cellStyle name="Heading 4 6" xfId="387" xr:uid="{00000000-0005-0000-0000-0000FD220000}"/>
    <cellStyle name="Heading1" xfId="388" xr:uid="{00000000-0005-0000-0000-0000FE220000}"/>
    <cellStyle name="Heading2" xfId="389" xr:uid="{00000000-0005-0000-0000-0000FF220000}"/>
    <cellStyle name="Heading2 2" xfId="9241" xr:uid="{00000000-0005-0000-0000-000000230000}"/>
    <cellStyle name="Heading2_Deferred Income Taxes" xfId="9242" xr:uid="{00000000-0005-0000-0000-000001230000}"/>
    <cellStyle name="heading3" xfId="9243" xr:uid="{00000000-0005-0000-0000-000002230000}"/>
    <cellStyle name="HEADINGS" xfId="9244" xr:uid="{00000000-0005-0000-0000-000003230000}"/>
    <cellStyle name="HEADINGSTOP" xfId="9245" xr:uid="{00000000-0005-0000-0000-000004230000}"/>
    <cellStyle name="Hyperlink 2" xfId="104" xr:uid="{00000000-0005-0000-0000-000005230000}"/>
    <cellStyle name="Hyperlink 2 2" xfId="390" xr:uid="{00000000-0005-0000-0000-000006230000}"/>
    <cellStyle name="Hyperlink 2 3" xfId="391" xr:uid="{00000000-0005-0000-0000-000007230000}"/>
    <cellStyle name="Hyperlink 3" xfId="105" xr:uid="{00000000-0005-0000-0000-000008230000}"/>
    <cellStyle name="Hyperlink 3 2" xfId="9246" xr:uid="{00000000-0005-0000-0000-000009230000}"/>
    <cellStyle name="Hyperlink 3_Deferred Income Taxes" xfId="9247" xr:uid="{00000000-0005-0000-0000-00000A230000}"/>
    <cellStyle name="Hyperlink 4" xfId="392" xr:uid="{00000000-0005-0000-0000-00000B230000}"/>
    <cellStyle name="Input [yellow]" xfId="106" xr:uid="{00000000-0005-0000-0000-00000C230000}"/>
    <cellStyle name="Input [yellow] 10" xfId="9248" xr:uid="{00000000-0005-0000-0000-00000D230000}"/>
    <cellStyle name="Input [yellow] 11" xfId="9249" xr:uid="{00000000-0005-0000-0000-00000E230000}"/>
    <cellStyle name="Input [yellow] 12" xfId="9250" xr:uid="{00000000-0005-0000-0000-00000F230000}"/>
    <cellStyle name="Input [yellow] 13" xfId="9251" xr:uid="{00000000-0005-0000-0000-000010230000}"/>
    <cellStyle name="Input [yellow] 14" xfId="9252" xr:uid="{00000000-0005-0000-0000-000011230000}"/>
    <cellStyle name="Input [yellow] 2" xfId="393" xr:uid="{00000000-0005-0000-0000-000012230000}"/>
    <cellStyle name="Input [yellow] 25" xfId="9253" xr:uid="{00000000-0005-0000-0000-000013230000}"/>
    <cellStyle name="Input [yellow] 3" xfId="394" xr:uid="{00000000-0005-0000-0000-000014230000}"/>
    <cellStyle name="Input [yellow] 4" xfId="9254" xr:uid="{00000000-0005-0000-0000-000015230000}"/>
    <cellStyle name="Input [yellow] 5" xfId="9255" xr:uid="{00000000-0005-0000-0000-000016230000}"/>
    <cellStyle name="Input [yellow] 6" xfId="9256" xr:uid="{00000000-0005-0000-0000-000017230000}"/>
    <cellStyle name="Input [yellow] 7" xfId="9257" xr:uid="{00000000-0005-0000-0000-000018230000}"/>
    <cellStyle name="Input [yellow] 8" xfId="9258" xr:uid="{00000000-0005-0000-0000-000019230000}"/>
    <cellStyle name="Input [yellow] 9" xfId="9259" xr:uid="{00000000-0005-0000-0000-00001A230000}"/>
    <cellStyle name="Input [yellow]_Deferred Income Taxes" xfId="9260" xr:uid="{00000000-0005-0000-0000-00001B230000}"/>
    <cellStyle name="Input 10" xfId="9261" xr:uid="{00000000-0005-0000-0000-00001C230000}"/>
    <cellStyle name="Input 11" xfId="9262" xr:uid="{00000000-0005-0000-0000-00001D230000}"/>
    <cellStyle name="Input 12" xfId="9263" xr:uid="{00000000-0005-0000-0000-00001E230000}"/>
    <cellStyle name="Input 13" xfId="9264" xr:uid="{00000000-0005-0000-0000-00001F230000}"/>
    <cellStyle name="Input 14" xfId="9265" xr:uid="{00000000-0005-0000-0000-000020230000}"/>
    <cellStyle name="Input 15" xfId="9266" xr:uid="{00000000-0005-0000-0000-000021230000}"/>
    <cellStyle name="Input 16" xfId="9267" xr:uid="{00000000-0005-0000-0000-000022230000}"/>
    <cellStyle name="Input 17" xfId="9268" xr:uid="{00000000-0005-0000-0000-000023230000}"/>
    <cellStyle name="Input 18" xfId="9269" xr:uid="{00000000-0005-0000-0000-000024230000}"/>
    <cellStyle name="Input 19" xfId="9270" xr:uid="{00000000-0005-0000-0000-000025230000}"/>
    <cellStyle name="Input 2" xfId="107" xr:uid="{00000000-0005-0000-0000-000026230000}"/>
    <cellStyle name="Input 2 2" xfId="9271" xr:uid="{00000000-0005-0000-0000-000027230000}"/>
    <cellStyle name="Input 2 3" xfId="9272" xr:uid="{00000000-0005-0000-0000-000028230000}"/>
    <cellStyle name="Input 2_Deferred Income Taxes" xfId="9273" xr:uid="{00000000-0005-0000-0000-000029230000}"/>
    <cellStyle name="Input 20" xfId="9274" xr:uid="{00000000-0005-0000-0000-00002A230000}"/>
    <cellStyle name="Input 3" xfId="108" xr:uid="{00000000-0005-0000-0000-00002B230000}"/>
    <cellStyle name="Input 3 2" xfId="9275" xr:uid="{00000000-0005-0000-0000-00002C230000}"/>
    <cellStyle name="Input 4" xfId="9276" xr:uid="{00000000-0005-0000-0000-00002D230000}"/>
    <cellStyle name="Input 5" xfId="9277" xr:uid="{00000000-0005-0000-0000-00002E230000}"/>
    <cellStyle name="Input 6" xfId="9278" xr:uid="{00000000-0005-0000-0000-00002F230000}"/>
    <cellStyle name="Input 7" xfId="9279" xr:uid="{00000000-0005-0000-0000-000030230000}"/>
    <cellStyle name="Input 7 2" xfId="9280" xr:uid="{00000000-0005-0000-0000-000031230000}"/>
    <cellStyle name="Input 7_Deferred Income Taxes" xfId="9281" xr:uid="{00000000-0005-0000-0000-000032230000}"/>
    <cellStyle name="Input 8" xfId="9282" xr:uid="{00000000-0005-0000-0000-000033230000}"/>
    <cellStyle name="Input 9" xfId="9283" xr:uid="{00000000-0005-0000-0000-000034230000}"/>
    <cellStyle name="Input box" xfId="9284" xr:uid="{00000000-0005-0000-0000-000035230000}"/>
    <cellStyle name="Input screen" xfId="9285" xr:uid="{00000000-0005-0000-0000-000036230000}"/>
    <cellStyle name="Input1" xfId="9286" xr:uid="{00000000-0005-0000-0000-000037230000}"/>
    <cellStyle name="Input2" xfId="9287" xr:uid="{00000000-0005-0000-0000-000038230000}"/>
    <cellStyle name="Inputs" xfId="9288" xr:uid="{00000000-0005-0000-0000-000039230000}"/>
    <cellStyle name="Inst. Sections" xfId="395" xr:uid="{00000000-0005-0000-0000-00003A230000}"/>
    <cellStyle name="Inst. Subheading" xfId="396" xr:uid="{00000000-0005-0000-0000-00003B230000}"/>
    <cellStyle name="Labels - Style3" xfId="9289" xr:uid="{00000000-0005-0000-0000-00003C230000}"/>
    <cellStyle name="Labels - Style3 2" xfId="9290" xr:uid="{00000000-0005-0000-0000-00003D230000}"/>
    <cellStyle name="Labels - Style3 3" xfId="9291" xr:uid="{00000000-0005-0000-0000-00003E230000}"/>
    <cellStyle name="Labels - Style3 4" xfId="9292" xr:uid="{00000000-0005-0000-0000-00003F230000}"/>
    <cellStyle name="line b - Style6" xfId="9293" xr:uid="{00000000-0005-0000-0000-000040230000}"/>
    <cellStyle name="Linked Cell 2" xfId="109" xr:uid="{00000000-0005-0000-0000-000041230000}"/>
    <cellStyle name="Linked Cell 2 2" xfId="9294" xr:uid="{00000000-0005-0000-0000-000042230000}"/>
    <cellStyle name="Linked Cell 2 3" xfId="9295" xr:uid="{00000000-0005-0000-0000-000043230000}"/>
    <cellStyle name="Linked Cell 2_Deferred Income Taxes" xfId="9296" xr:uid="{00000000-0005-0000-0000-000044230000}"/>
    <cellStyle name="Linked Cell 3" xfId="397" xr:uid="{00000000-0005-0000-0000-000045230000}"/>
    <cellStyle name="Linked Cell 4" xfId="398" xr:uid="{00000000-0005-0000-0000-000046230000}"/>
    <cellStyle name="Linked Cell 5" xfId="399" xr:uid="{00000000-0005-0000-0000-000047230000}"/>
    <cellStyle name="Linked Cell 6" xfId="400" xr:uid="{00000000-0005-0000-0000-000048230000}"/>
    <cellStyle name="Macro" xfId="401" xr:uid="{00000000-0005-0000-0000-000049230000}"/>
    <cellStyle name="macro descr" xfId="402" xr:uid="{00000000-0005-0000-0000-00004A230000}"/>
    <cellStyle name="Macro_2010WkPlCamas" xfId="9297" xr:uid="{00000000-0005-0000-0000-00004B230000}"/>
    <cellStyle name="MacroText" xfId="403" xr:uid="{00000000-0005-0000-0000-00004C230000}"/>
    <cellStyle name="Marathon" xfId="404" xr:uid="{00000000-0005-0000-0000-00004D230000}"/>
    <cellStyle name="MCP" xfId="110" xr:uid="{00000000-0005-0000-0000-00004E230000}"/>
    <cellStyle name="Millares [0]_2AV_M_M " xfId="9298" xr:uid="{00000000-0005-0000-0000-00004F230000}"/>
    <cellStyle name="Millares_2AV_M_M " xfId="9299" xr:uid="{00000000-0005-0000-0000-000050230000}"/>
    <cellStyle name="Moneda [0]_2AV_M_M " xfId="9300" xr:uid="{00000000-0005-0000-0000-000051230000}"/>
    <cellStyle name="Moneda_2AV_M_M " xfId="9301" xr:uid="{00000000-0005-0000-0000-000052230000}"/>
    <cellStyle name="Multiple" xfId="9302" xr:uid="{00000000-0005-0000-0000-000053230000}"/>
    <cellStyle name="Multiple [1]" xfId="9303" xr:uid="{00000000-0005-0000-0000-000054230000}"/>
    <cellStyle name="Multiple_10_21 A&amp;G Review" xfId="9304" xr:uid="{00000000-0005-0000-0000-000055230000}"/>
    <cellStyle name="Neutral 2" xfId="111" xr:uid="{00000000-0005-0000-0000-000056230000}"/>
    <cellStyle name="Neutral 2 2" xfId="9305" xr:uid="{00000000-0005-0000-0000-000057230000}"/>
    <cellStyle name="Neutral 2 3" xfId="9306" xr:uid="{00000000-0005-0000-0000-000058230000}"/>
    <cellStyle name="Neutral 2_Deferred Income Taxes" xfId="9307" xr:uid="{00000000-0005-0000-0000-000059230000}"/>
    <cellStyle name="Neutral 3" xfId="405" xr:uid="{00000000-0005-0000-0000-00005A230000}"/>
    <cellStyle name="Neutral 4" xfId="406" xr:uid="{00000000-0005-0000-0000-00005B230000}"/>
    <cellStyle name="Neutral 5" xfId="407" xr:uid="{00000000-0005-0000-0000-00005C230000}"/>
    <cellStyle name="Neutral 6" xfId="408" xr:uid="{00000000-0005-0000-0000-00005D230000}"/>
    <cellStyle name="nONE" xfId="112" xr:uid="{00000000-0005-0000-0000-00005E230000}"/>
    <cellStyle name="none 10" xfId="9308" xr:uid="{00000000-0005-0000-0000-00005F230000}"/>
    <cellStyle name="nONE 2" xfId="9309" xr:uid="{00000000-0005-0000-0000-000060230000}"/>
    <cellStyle name="nONE_Deferred Income Taxes" xfId="9310" xr:uid="{00000000-0005-0000-0000-000061230000}"/>
    <cellStyle name="noninput" xfId="113" xr:uid="{00000000-0005-0000-0000-000062230000}"/>
    <cellStyle name="noninput 2" xfId="409" xr:uid="{00000000-0005-0000-0000-000063230000}"/>
    <cellStyle name="noninput 3" xfId="410" xr:uid="{00000000-0005-0000-0000-000064230000}"/>
    <cellStyle name="noninput 4" xfId="9311" xr:uid="{00000000-0005-0000-0000-000065230000}"/>
    <cellStyle name="Normal" xfId="0" builtinId="0"/>
    <cellStyle name="Normal - Style1" xfId="114" xr:uid="{00000000-0005-0000-0000-000067230000}"/>
    <cellStyle name="Normal - Style1 10" xfId="9312" xr:uid="{00000000-0005-0000-0000-000068230000}"/>
    <cellStyle name="Normal - Style1 11" xfId="9313" xr:uid="{00000000-0005-0000-0000-000069230000}"/>
    <cellStyle name="Normal - Style1 12" xfId="9314" xr:uid="{00000000-0005-0000-0000-00006A230000}"/>
    <cellStyle name="Normal - Style1 13" xfId="9315" xr:uid="{00000000-0005-0000-0000-00006B230000}"/>
    <cellStyle name="Normal - Style1 14" xfId="9316" xr:uid="{00000000-0005-0000-0000-00006C230000}"/>
    <cellStyle name="Normal - Style1 15" xfId="9317" xr:uid="{00000000-0005-0000-0000-00006D230000}"/>
    <cellStyle name="Normal - Style1 15 2" xfId="9318" xr:uid="{00000000-0005-0000-0000-00006E230000}"/>
    <cellStyle name="Normal - Style1 15 3" xfId="9319" xr:uid="{00000000-0005-0000-0000-00006F230000}"/>
    <cellStyle name="Normal - Style1 16" xfId="9320" xr:uid="{00000000-0005-0000-0000-000070230000}"/>
    <cellStyle name="Normal - Style1 2" xfId="411" xr:uid="{00000000-0005-0000-0000-000071230000}"/>
    <cellStyle name="Normal - Style1 3" xfId="412" xr:uid="{00000000-0005-0000-0000-000072230000}"/>
    <cellStyle name="Normal - Style1 4" xfId="9321" xr:uid="{00000000-0005-0000-0000-000073230000}"/>
    <cellStyle name="Normal - Style1 5" xfId="9322" xr:uid="{00000000-0005-0000-0000-000074230000}"/>
    <cellStyle name="Normal - Style1 6" xfId="9323" xr:uid="{00000000-0005-0000-0000-000075230000}"/>
    <cellStyle name="Normal - Style1 7" xfId="9324" xr:uid="{00000000-0005-0000-0000-000076230000}"/>
    <cellStyle name="Normal - Style1 8" xfId="9325" xr:uid="{00000000-0005-0000-0000-000077230000}"/>
    <cellStyle name="Normal - Style1 9" xfId="9326" xr:uid="{00000000-0005-0000-0000-000078230000}"/>
    <cellStyle name="Normal - Style1_Deferred Income Taxes" xfId="9327" xr:uid="{00000000-0005-0000-0000-000079230000}"/>
    <cellStyle name="Normal - Style2" xfId="9328" xr:uid="{00000000-0005-0000-0000-00007A230000}"/>
    <cellStyle name="Normal - Style3" xfId="9329" xr:uid="{00000000-0005-0000-0000-00007B230000}"/>
    <cellStyle name="Normal - Style4" xfId="9330" xr:uid="{00000000-0005-0000-0000-00007C230000}"/>
    <cellStyle name="Normal - Style5" xfId="9331" xr:uid="{00000000-0005-0000-0000-00007D230000}"/>
    <cellStyle name="Normal - Style6" xfId="9332" xr:uid="{00000000-0005-0000-0000-00007E230000}"/>
    <cellStyle name="Normal - Style7" xfId="9333" xr:uid="{00000000-0005-0000-0000-00007F230000}"/>
    <cellStyle name="Normal - Style8" xfId="9334" xr:uid="{00000000-0005-0000-0000-000080230000}"/>
    <cellStyle name="Normal 10" xfId="115" xr:uid="{00000000-0005-0000-0000-000081230000}"/>
    <cellStyle name="Normal 10 10" xfId="9335" xr:uid="{00000000-0005-0000-0000-000082230000}"/>
    <cellStyle name="Normal 10 10 2" xfId="9336" xr:uid="{00000000-0005-0000-0000-000083230000}"/>
    <cellStyle name="Normal 10 2" xfId="9337" xr:uid="{00000000-0005-0000-0000-000084230000}"/>
    <cellStyle name="Normal 10 2 2" xfId="9338" xr:uid="{00000000-0005-0000-0000-000085230000}"/>
    <cellStyle name="Normal 10 2 2 2" xfId="9339" xr:uid="{00000000-0005-0000-0000-000086230000}"/>
    <cellStyle name="Normal 10 2 2 2 2" xfId="9340" xr:uid="{00000000-0005-0000-0000-000087230000}"/>
    <cellStyle name="Normal 10 2 2 3" xfId="9341" xr:uid="{00000000-0005-0000-0000-000088230000}"/>
    <cellStyle name="Normal 10 2 2 3 2" xfId="9342" xr:uid="{00000000-0005-0000-0000-000089230000}"/>
    <cellStyle name="Normal 10 2 2 4" xfId="9343" xr:uid="{00000000-0005-0000-0000-00008A230000}"/>
    <cellStyle name="Normal 10 2 2 4 2" xfId="9344" xr:uid="{00000000-0005-0000-0000-00008B230000}"/>
    <cellStyle name="Normal 10 2 3" xfId="9345" xr:uid="{00000000-0005-0000-0000-00008C230000}"/>
    <cellStyle name="Normal 10 2 3 2" xfId="9346" xr:uid="{00000000-0005-0000-0000-00008D230000}"/>
    <cellStyle name="Normal 10 2 3 2 2" xfId="9347" xr:uid="{00000000-0005-0000-0000-00008E230000}"/>
    <cellStyle name="Normal 10 2 3 3" xfId="9348" xr:uid="{00000000-0005-0000-0000-00008F230000}"/>
    <cellStyle name="Normal 10 2 3 3 2" xfId="9349" xr:uid="{00000000-0005-0000-0000-000090230000}"/>
    <cellStyle name="Normal 10 2 3 4" xfId="9350" xr:uid="{00000000-0005-0000-0000-000091230000}"/>
    <cellStyle name="Normal 10 2 3 4 2" xfId="9351" xr:uid="{00000000-0005-0000-0000-000092230000}"/>
    <cellStyle name="Normal 10 2 3 5" xfId="9352" xr:uid="{00000000-0005-0000-0000-000093230000}"/>
    <cellStyle name="Normal 10 2 4" xfId="9353" xr:uid="{00000000-0005-0000-0000-000094230000}"/>
    <cellStyle name="Normal 10 2 4 2" xfId="9354" xr:uid="{00000000-0005-0000-0000-000095230000}"/>
    <cellStyle name="Normal 10 2 5" xfId="9355" xr:uid="{00000000-0005-0000-0000-000096230000}"/>
    <cellStyle name="Normal 10 3" xfId="9356" xr:uid="{00000000-0005-0000-0000-000097230000}"/>
    <cellStyle name="Normal 10 3 2" xfId="9357" xr:uid="{00000000-0005-0000-0000-000098230000}"/>
    <cellStyle name="Normal 10 3 2 2" xfId="9358" xr:uid="{00000000-0005-0000-0000-000099230000}"/>
    <cellStyle name="Normal 10 3 2 2 2" xfId="9359" xr:uid="{00000000-0005-0000-0000-00009A230000}"/>
    <cellStyle name="Normal 10 3 2 3" xfId="9360" xr:uid="{00000000-0005-0000-0000-00009B230000}"/>
    <cellStyle name="Normal 10 3 2 3 2" xfId="9361" xr:uid="{00000000-0005-0000-0000-00009C230000}"/>
    <cellStyle name="Normal 10 3 2 4" xfId="9362" xr:uid="{00000000-0005-0000-0000-00009D230000}"/>
    <cellStyle name="Normal 10 3 3" xfId="9363" xr:uid="{00000000-0005-0000-0000-00009E230000}"/>
    <cellStyle name="Normal 10 3 3 2" xfId="9364" xr:uid="{00000000-0005-0000-0000-00009F230000}"/>
    <cellStyle name="Normal 10 3 3 2 2" xfId="9365" xr:uid="{00000000-0005-0000-0000-0000A0230000}"/>
    <cellStyle name="Normal 10 3 3 3" xfId="9366" xr:uid="{00000000-0005-0000-0000-0000A1230000}"/>
    <cellStyle name="Normal 10 3 3 3 2" xfId="9367" xr:uid="{00000000-0005-0000-0000-0000A2230000}"/>
    <cellStyle name="Normal 10 3 3 4" xfId="9368" xr:uid="{00000000-0005-0000-0000-0000A3230000}"/>
    <cellStyle name="Normal 10 3 4" xfId="9369" xr:uid="{00000000-0005-0000-0000-0000A4230000}"/>
    <cellStyle name="Normal 10 3 4 2" xfId="9370" xr:uid="{00000000-0005-0000-0000-0000A5230000}"/>
    <cellStyle name="Normal 10 3 4 2 2" xfId="9371" xr:uid="{00000000-0005-0000-0000-0000A6230000}"/>
    <cellStyle name="Normal 10 3 4 3" xfId="9372" xr:uid="{00000000-0005-0000-0000-0000A7230000}"/>
    <cellStyle name="Normal 10 3 4 3 2" xfId="9373" xr:uid="{00000000-0005-0000-0000-0000A8230000}"/>
    <cellStyle name="Normal 10 3 4 4" xfId="9374" xr:uid="{00000000-0005-0000-0000-0000A9230000}"/>
    <cellStyle name="Normal 10 3 5" xfId="9375" xr:uid="{00000000-0005-0000-0000-0000AA230000}"/>
    <cellStyle name="Normal 10 3 5 2" xfId="9376" xr:uid="{00000000-0005-0000-0000-0000AB230000}"/>
    <cellStyle name="Normal 10 3 6" xfId="9377" xr:uid="{00000000-0005-0000-0000-0000AC230000}"/>
    <cellStyle name="Normal 10 3 6 2" xfId="9378" xr:uid="{00000000-0005-0000-0000-0000AD230000}"/>
    <cellStyle name="Normal 10 3 7" xfId="9379" xr:uid="{00000000-0005-0000-0000-0000AE230000}"/>
    <cellStyle name="Normal 10 3 7 2" xfId="9380" xr:uid="{00000000-0005-0000-0000-0000AF230000}"/>
    <cellStyle name="Normal 10 3 8" xfId="9381" xr:uid="{00000000-0005-0000-0000-0000B0230000}"/>
    <cellStyle name="Normal 10 4" xfId="9382" xr:uid="{00000000-0005-0000-0000-0000B1230000}"/>
    <cellStyle name="Normal 10 4 2" xfId="9383" xr:uid="{00000000-0005-0000-0000-0000B2230000}"/>
    <cellStyle name="Normal 10 4 2 2" xfId="9384" xr:uid="{00000000-0005-0000-0000-0000B3230000}"/>
    <cellStyle name="Normal 10 4 2 2 2" xfId="9385" xr:uid="{00000000-0005-0000-0000-0000B4230000}"/>
    <cellStyle name="Normal 10 4 2 3" xfId="9386" xr:uid="{00000000-0005-0000-0000-0000B5230000}"/>
    <cellStyle name="Normal 10 4 2 3 2" xfId="9387" xr:uid="{00000000-0005-0000-0000-0000B6230000}"/>
    <cellStyle name="Normal 10 4 2 4" xfId="9388" xr:uid="{00000000-0005-0000-0000-0000B7230000}"/>
    <cellStyle name="Normal 10 4 3" xfId="9389" xr:uid="{00000000-0005-0000-0000-0000B8230000}"/>
    <cellStyle name="Normal 10 4 3 2" xfId="9390" xr:uid="{00000000-0005-0000-0000-0000B9230000}"/>
    <cellStyle name="Normal 10 4 4" xfId="9391" xr:uid="{00000000-0005-0000-0000-0000BA230000}"/>
    <cellStyle name="Normal 10 4 4 2" xfId="9392" xr:uid="{00000000-0005-0000-0000-0000BB230000}"/>
    <cellStyle name="Normal 10 4 5" xfId="9393" xr:uid="{00000000-0005-0000-0000-0000BC230000}"/>
    <cellStyle name="Normal 10 4 5 2" xfId="9394" xr:uid="{00000000-0005-0000-0000-0000BD230000}"/>
    <cellStyle name="Normal 10 4 6" xfId="9395" xr:uid="{00000000-0005-0000-0000-0000BE230000}"/>
    <cellStyle name="Normal 10 5" xfId="9396" xr:uid="{00000000-0005-0000-0000-0000BF230000}"/>
    <cellStyle name="Normal 10 5 2" xfId="9397" xr:uid="{00000000-0005-0000-0000-0000C0230000}"/>
    <cellStyle name="Normal 10 5 2 2" xfId="9398" xr:uid="{00000000-0005-0000-0000-0000C1230000}"/>
    <cellStyle name="Normal 10 5 3" xfId="9399" xr:uid="{00000000-0005-0000-0000-0000C2230000}"/>
    <cellStyle name="Normal 10 5 3 2" xfId="9400" xr:uid="{00000000-0005-0000-0000-0000C3230000}"/>
    <cellStyle name="Normal 10 5 4" xfId="9401" xr:uid="{00000000-0005-0000-0000-0000C4230000}"/>
    <cellStyle name="Normal 10 6" xfId="9402" xr:uid="{00000000-0005-0000-0000-0000C5230000}"/>
    <cellStyle name="Normal 10 6 2" xfId="9403" xr:uid="{00000000-0005-0000-0000-0000C6230000}"/>
    <cellStyle name="Normal 10 6 2 2" xfId="9404" xr:uid="{00000000-0005-0000-0000-0000C7230000}"/>
    <cellStyle name="Normal 10 6 3" xfId="9405" xr:uid="{00000000-0005-0000-0000-0000C8230000}"/>
    <cellStyle name="Normal 10 6 3 2" xfId="9406" xr:uid="{00000000-0005-0000-0000-0000C9230000}"/>
    <cellStyle name="Normal 10 6 4" xfId="9407" xr:uid="{00000000-0005-0000-0000-0000CA230000}"/>
    <cellStyle name="Normal 10 7" xfId="9408" xr:uid="{00000000-0005-0000-0000-0000CB230000}"/>
    <cellStyle name="Normal 10 8" xfId="9409" xr:uid="{00000000-0005-0000-0000-0000CC230000}"/>
    <cellStyle name="Normal 10 8 2" xfId="9410" xr:uid="{00000000-0005-0000-0000-0000CD230000}"/>
    <cellStyle name="Normal 10 9" xfId="9411" xr:uid="{00000000-0005-0000-0000-0000CE230000}"/>
    <cellStyle name="Normal 10 9 2" xfId="9412" xr:uid="{00000000-0005-0000-0000-0000CF230000}"/>
    <cellStyle name="Normal 10_Deferred Income Taxes" xfId="9413" xr:uid="{00000000-0005-0000-0000-0000D0230000}"/>
    <cellStyle name="Normal 100" xfId="9414" xr:uid="{00000000-0005-0000-0000-0000D1230000}"/>
    <cellStyle name="Normal 100 2" xfId="9415" xr:uid="{00000000-0005-0000-0000-0000D2230000}"/>
    <cellStyle name="Normal 100 2 2" xfId="9416" xr:uid="{00000000-0005-0000-0000-0000D3230000}"/>
    <cellStyle name="Normal 100 3" xfId="9417" xr:uid="{00000000-0005-0000-0000-0000D4230000}"/>
    <cellStyle name="Normal 100 3 2" xfId="9418" xr:uid="{00000000-0005-0000-0000-0000D5230000}"/>
    <cellStyle name="Normal 100 4" xfId="9419" xr:uid="{00000000-0005-0000-0000-0000D6230000}"/>
    <cellStyle name="Normal 100 4 2" xfId="9420" xr:uid="{00000000-0005-0000-0000-0000D7230000}"/>
    <cellStyle name="Normal 100 5" xfId="9421" xr:uid="{00000000-0005-0000-0000-0000D8230000}"/>
    <cellStyle name="Normal 100 6" xfId="15529" xr:uid="{00000000-0005-0000-0000-0000D9230000}"/>
    <cellStyle name="Normal 101" xfId="9422" xr:uid="{00000000-0005-0000-0000-0000DA230000}"/>
    <cellStyle name="Normal 101 2" xfId="9423" xr:uid="{00000000-0005-0000-0000-0000DB230000}"/>
    <cellStyle name="Normal 101 2 2" xfId="9424" xr:uid="{00000000-0005-0000-0000-0000DC230000}"/>
    <cellStyle name="Normal 101 3" xfId="9425" xr:uid="{00000000-0005-0000-0000-0000DD230000}"/>
    <cellStyle name="Normal 101 3 2" xfId="9426" xr:uid="{00000000-0005-0000-0000-0000DE230000}"/>
    <cellStyle name="Normal 101 4" xfId="9427" xr:uid="{00000000-0005-0000-0000-0000DF230000}"/>
    <cellStyle name="Normal 101 4 2" xfId="9428" xr:uid="{00000000-0005-0000-0000-0000E0230000}"/>
    <cellStyle name="Normal 101 5" xfId="9429" xr:uid="{00000000-0005-0000-0000-0000E1230000}"/>
    <cellStyle name="Normal 102" xfId="9430" xr:uid="{00000000-0005-0000-0000-0000E2230000}"/>
    <cellStyle name="Normal 102 2" xfId="9431" xr:uid="{00000000-0005-0000-0000-0000E3230000}"/>
    <cellStyle name="Normal 102 2 2" xfId="9432" xr:uid="{00000000-0005-0000-0000-0000E4230000}"/>
    <cellStyle name="Normal 102 3" xfId="9433" xr:uid="{00000000-0005-0000-0000-0000E5230000}"/>
    <cellStyle name="Normal 102 3 2" xfId="9434" xr:uid="{00000000-0005-0000-0000-0000E6230000}"/>
    <cellStyle name="Normal 102 4" xfId="9435" xr:uid="{00000000-0005-0000-0000-0000E7230000}"/>
    <cellStyle name="Normal 102 4 2" xfId="9436" xr:uid="{00000000-0005-0000-0000-0000E8230000}"/>
    <cellStyle name="Normal 102 5" xfId="9437" xr:uid="{00000000-0005-0000-0000-0000E9230000}"/>
    <cellStyle name="Normal 103" xfId="9438" xr:uid="{00000000-0005-0000-0000-0000EA230000}"/>
    <cellStyle name="Normal 103 2" xfId="9439" xr:uid="{00000000-0005-0000-0000-0000EB230000}"/>
    <cellStyle name="Normal 103 2 2" xfId="9440" xr:uid="{00000000-0005-0000-0000-0000EC230000}"/>
    <cellStyle name="Normal 103 3" xfId="9441" xr:uid="{00000000-0005-0000-0000-0000ED230000}"/>
    <cellStyle name="Normal 103 3 2" xfId="9442" xr:uid="{00000000-0005-0000-0000-0000EE230000}"/>
    <cellStyle name="Normal 103 4" xfId="9443" xr:uid="{00000000-0005-0000-0000-0000EF230000}"/>
    <cellStyle name="Normal 103 4 2" xfId="9444" xr:uid="{00000000-0005-0000-0000-0000F0230000}"/>
    <cellStyle name="Normal 103 5" xfId="9445" xr:uid="{00000000-0005-0000-0000-0000F1230000}"/>
    <cellStyle name="Normal 104" xfId="9446" xr:uid="{00000000-0005-0000-0000-0000F2230000}"/>
    <cellStyle name="Normal 104 2" xfId="9447" xr:uid="{00000000-0005-0000-0000-0000F3230000}"/>
    <cellStyle name="Normal 104 2 2" xfId="9448" xr:uid="{00000000-0005-0000-0000-0000F4230000}"/>
    <cellStyle name="Normal 104 3" xfId="9449" xr:uid="{00000000-0005-0000-0000-0000F5230000}"/>
    <cellStyle name="Normal 104 3 2" xfId="9450" xr:uid="{00000000-0005-0000-0000-0000F6230000}"/>
    <cellStyle name="Normal 104 4" xfId="9451" xr:uid="{00000000-0005-0000-0000-0000F7230000}"/>
    <cellStyle name="Normal 104 4 2" xfId="9452" xr:uid="{00000000-0005-0000-0000-0000F8230000}"/>
    <cellStyle name="Normal 104 5" xfId="9453" xr:uid="{00000000-0005-0000-0000-0000F9230000}"/>
    <cellStyle name="Normal 105" xfId="9454" xr:uid="{00000000-0005-0000-0000-0000FA230000}"/>
    <cellStyle name="Normal 105 2" xfId="9455" xr:uid="{00000000-0005-0000-0000-0000FB230000}"/>
    <cellStyle name="Normal 105 2 2" xfId="9456" xr:uid="{00000000-0005-0000-0000-0000FC230000}"/>
    <cellStyle name="Normal 105 3" xfId="9457" xr:uid="{00000000-0005-0000-0000-0000FD230000}"/>
    <cellStyle name="Normal 105 3 2" xfId="9458" xr:uid="{00000000-0005-0000-0000-0000FE230000}"/>
    <cellStyle name="Normal 105 4" xfId="9459" xr:uid="{00000000-0005-0000-0000-0000FF230000}"/>
    <cellStyle name="Normal 105 4 2" xfId="9460" xr:uid="{00000000-0005-0000-0000-000000240000}"/>
    <cellStyle name="Normal 105 5" xfId="9461" xr:uid="{00000000-0005-0000-0000-000001240000}"/>
    <cellStyle name="Normal 106" xfId="9462" xr:uid="{00000000-0005-0000-0000-000002240000}"/>
    <cellStyle name="Normal 106 2" xfId="9463" xr:uid="{00000000-0005-0000-0000-000003240000}"/>
    <cellStyle name="Normal 106 2 2" xfId="9464" xr:uid="{00000000-0005-0000-0000-000004240000}"/>
    <cellStyle name="Normal 106 3" xfId="9465" xr:uid="{00000000-0005-0000-0000-000005240000}"/>
    <cellStyle name="Normal 106 3 2" xfId="9466" xr:uid="{00000000-0005-0000-0000-000006240000}"/>
    <cellStyle name="Normal 106 4" xfId="9467" xr:uid="{00000000-0005-0000-0000-000007240000}"/>
    <cellStyle name="Normal 106 4 2" xfId="9468" xr:uid="{00000000-0005-0000-0000-000008240000}"/>
    <cellStyle name="Normal 106 5" xfId="9469" xr:uid="{00000000-0005-0000-0000-000009240000}"/>
    <cellStyle name="Normal 107" xfId="9470" xr:uid="{00000000-0005-0000-0000-00000A240000}"/>
    <cellStyle name="Normal 107 2" xfId="9471" xr:uid="{00000000-0005-0000-0000-00000B240000}"/>
    <cellStyle name="Normal 107 2 2" xfId="9472" xr:uid="{00000000-0005-0000-0000-00000C240000}"/>
    <cellStyle name="Normal 107 3" xfId="9473" xr:uid="{00000000-0005-0000-0000-00000D240000}"/>
    <cellStyle name="Normal 107 3 2" xfId="9474" xr:uid="{00000000-0005-0000-0000-00000E240000}"/>
    <cellStyle name="Normal 107 4" xfId="9475" xr:uid="{00000000-0005-0000-0000-00000F240000}"/>
    <cellStyle name="Normal 107 4 2" xfId="9476" xr:uid="{00000000-0005-0000-0000-000010240000}"/>
    <cellStyle name="Normal 107 5" xfId="9477" xr:uid="{00000000-0005-0000-0000-000011240000}"/>
    <cellStyle name="Normal 108" xfId="9478" xr:uid="{00000000-0005-0000-0000-000012240000}"/>
    <cellStyle name="Normal 108 2" xfId="9479" xr:uid="{00000000-0005-0000-0000-000013240000}"/>
    <cellStyle name="Normal 108 2 2" xfId="9480" xr:uid="{00000000-0005-0000-0000-000014240000}"/>
    <cellStyle name="Normal 108 3" xfId="9481" xr:uid="{00000000-0005-0000-0000-000015240000}"/>
    <cellStyle name="Normal 108 3 2" xfId="9482" xr:uid="{00000000-0005-0000-0000-000016240000}"/>
    <cellStyle name="Normal 108 4" xfId="9483" xr:uid="{00000000-0005-0000-0000-000017240000}"/>
    <cellStyle name="Normal 108 4 2" xfId="9484" xr:uid="{00000000-0005-0000-0000-000018240000}"/>
    <cellStyle name="Normal 108 5" xfId="9485" xr:uid="{00000000-0005-0000-0000-000019240000}"/>
    <cellStyle name="Normal 109" xfId="9486" xr:uid="{00000000-0005-0000-0000-00001A240000}"/>
    <cellStyle name="Normal 109 2" xfId="9487" xr:uid="{00000000-0005-0000-0000-00001B240000}"/>
    <cellStyle name="Normal 109 2 2" xfId="9488" xr:uid="{00000000-0005-0000-0000-00001C240000}"/>
    <cellStyle name="Normal 109 3" xfId="9489" xr:uid="{00000000-0005-0000-0000-00001D240000}"/>
    <cellStyle name="Normal 109 3 2" xfId="9490" xr:uid="{00000000-0005-0000-0000-00001E240000}"/>
    <cellStyle name="Normal 109 4" xfId="9491" xr:uid="{00000000-0005-0000-0000-00001F240000}"/>
    <cellStyle name="Normal 109 4 2" xfId="9492" xr:uid="{00000000-0005-0000-0000-000020240000}"/>
    <cellStyle name="Normal 109 5" xfId="9493" xr:uid="{00000000-0005-0000-0000-000021240000}"/>
    <cellStyle name="Normal 11" xfId="116" xr:uid="{00000000-0005-0000-0000-000022240000}"/>
    <cellStyle name="Normal 11 10" xfId="15534" xr:uid="{00000000-0005-0000-0000-000023240000}"/>
    <cellStyle name="Normal 11 18" xfId="15530" xr:uid="{00000000-0005-0000-0000-000024240000}"/>
    <cellStyle name="Normal 11 2" xfId="9494" xr:uid="{00000000-0005-0000-0000-000025240000}"/>
    <cellStyle name="Normal 11 2 2" xfId="9495" xr:uid="{00000000-0005-0000-0000-000026240000}"/>
    <cellStyle name="Normal 11 2 2 2" xfId="9496" xr:uid="{00000000-0005-0000-0000-000027240000}"/>
    <cellStyle name="Normal 11 2 2 2 2" xfId="9497" xr:uid="{00000000-0005-0000-0000-000028240000}"/>
    <cellStyle name="Normal 11 2 2 2 2 2" xfId="9498" xr:uid="{00000000-0005-0000-0000-000029240000}"/>
    <cellStyle name="Normal 11 2 2 2 2 2 2" xfId="9499" xr:uid="{00000000-0005-0000-0000-00002A240000}"/>
    <cellStyle name="Normal 11 2 2 2 2 2 2 2" xfId="9500" xr:uid="{00000000-0005-0000-0000-00002B240000}"/>
    <cellStyle name="Normal 11 2 2 2 2 2_Deferred Income Taxes" xfId="9501" xr:uid="{00000000-0005-0000-0000-00002C240000}"/>
    <cellStyle name="Normal 11 2 2 2 2 3" xfId="9502" xr:uid="{00000000-0005-0000-0000-00002D240000}"/>
    <cellStyle name="Normal 11 2 2 2 2 3 2" xfId="9503" xr:uid="{00000000-0005-0000-0000-00002E240000}"/>
    <cellStyle name="Normal 11 2 2 2 2_Deferred Income Taxes" xfId="9504" xr:uid="{00000000-0005-0000-0000-00002F240000}"/>
    <cellStyle name="Normal 11 2 2 2 3" xfId="9505" xr:uid="{00000000-0005-0000-0000-000030240000}"/>
    <cellStyle name="Normal 11 2 2 2 3 2" xfId="9506" xr:uid="{00000000-0005-0000-0000-000031240000}"/>
    <cellStyle name="Normal 11 2 2 2 3 2 2" xfId="9507" xr:uid="{00000000-0005-0000-0000-000032240000}"/>
    <cellStyle name="Normal 11 2 2 2 3 2 2 2" xfId="9508" xr:uid="{00000000-0005-0000-0000-000033240000}"/>
    <cellStyle name="Normal 11 2 2 2 3 2_Deferred Income Taxes" xfId="9509" xr:uid="{00000000-0005-0000-0000-000034240000}"/>
    <cellStyle name="Normal 11 2 2 2 3 3" xfId="9510" xr:uid="{00000000-0005-0000-0000-000035240000}"/>
    <cellStyle name="Normal 11 2 2 2 3 3 2" xfId="9511" xr:uid="{00000000-0005-0000-0000-000036240000}"/>
    <cellStyle name="Normal 11 2 2 2 3_Deferred Income Taxes" xfId="9512" xr:uid="{00000000-0005-0000-0000-000037240000}"/>
    <cellStyle name="Normal 11 2 2 2 4" xfId="9513" xr:uid="{00000000-0005-0000-0000-000038240000}"/>
    <cellStyle name="Normal 11 2 2 2 4 2" xfId="9514" xr:uid="{00000000-0005-0000-0000-000039240000}"/>
    <cellStyle name="Normal 11 2 2 2 4 2 2" xfId="9515" xr:uid="{00000000-0005-0000-0000-00003A240000}"/>
    <cellStyle name="Normal 11 2 2 2 4_Deferred Income Taxes" xfId="9516" xr:uid="{00000000-0005-0000-0000-00003B240000}"/>
    <cellStyle name="Normal 11 2 2 2 5" xfId="9517" xr:uid="{00000000-0005-0000-0000-00003C240000}"/>
    <cellStyle name="Normal 11 2 2 2 5 2" xfId="9518" xr:uid="{00000000-0005-0000-0000-00003D240000}"/>
    <cellStyle name="Normal 11 2 2 2_Deferred Income Taxes" xfId="9519" xr:uid="{00000000-0005-0000-0000-00003E240000}"/>
    <cellStyle name="Normal 11 2 2 3" xfId="9520" xr:uid="{00000000-0005-0000-0000-00003F240000}"/>
    <cellStyle name="Normal 11 2 2 3 2" xfId="9521" xr:uid="{00000000-0005-0000-0000-000040240000}"/>
    <cellStyle name="Normal 11 2 2 3 2 2" xfId="9522" xr:uid="{00000000-0005-0000-0000-000041240000}"/>
    <cellStyle name="Normal 11 2 2 3 2 2 2" xfId="9523" xr:uid="{00000000-0005-0000-0000-000042240000}"/>
    <cellStyle name="Normal 11 2 2 3 2_Deferred Income Taxes" xfId="9524" xr:uid="{00000000-0005-0000-0000-000043240000}"/>
    <cellStyle name="Normal 11 2 2 3 3" xfId="9525" xr:uid="{00000000-0005-0000-0000-000044240000}"/>
    <cellStyle name="Normal 11 2 2 3 3 2" xfId="9526" xr:uid="{00000000-0005-0000-0000-000045240000}"/>
    <cellStyle name="Normal 11 2 2 3 4" xfId="9527" xr:uid="{00000000-0005-0000-0000-000046240000}"/>
    <cellStyle name="Normal 11 2 2 3_Deferred Income Taxes" xfId="9528" xr:uid="{00000000-0005-0000-0000-000047240000}"/>
    <cellStyle name="Normal 11 2 2 4" xfId="9529" xr:uid="{00000000-0005-0000-0000-000048240000}"/>
    <cellStyle name="Normal 11 2 2 4 2" xfId="9530" xr:uid="{00000000-0005-0000-0000-000049240000}"/>
    <cellStyle name="Normal 11 2 2 4 2 2" xfId="9531" xr:uid="{00000000-0005-0000-0000-00004A240000}"/>
    <cellStyle name="Normal 11 2 2 4 2 2 2" xfId="9532" xr:uid="{00000000-0005-0000-0000-00004B240000}"/>
    <cellStyle name="Normal 11 2 2 4 2_Deferred Income Taxes" xfId="9533" xr:uid="{00000000-0005-0000-0000-00004C240000}"/>
    <cellStyle name="Normal 11 2 2 4 3" xfId="9534" xr:uid="{00000000-0005-0000-0000-00004D240000}"/>
    <cellStyle name="Normal 11 2 2 4 3 2" xfId="9535" xr:uid="{00000000-0005-0000-0000-00004E240000}"/>
    <cellStyle name="Normal 11 2 2 4_Deferred Income Taxes" xfId="9536" xr:uid="{00000000-0005-0000-0000-00004F240000}"/>
    <cellStyle name="Normal 11 2 2 5" xfId="9537" xr:uid="{00000000-0005-0000-0000-000050240000}"/>
    <cellStyle name="Normal 11 2 2 5 2" xfId="9538" xr:uid="{00000000-0005-0000-0000-000051240000}"/>
    <cellStyle name="Normal 11 2 2 5 2 2" xfId="9539" xr:uid="{00000000-0005-0000-0000-000052240000}"/>
    <cellStyle name="Normal 11 2 2 5_Deferred Income Taxes" xfId="9540" xr:uid="{00000000-0005-0000-0000-000053240000}"/>
    <cellStyle name="Normal 11 2 2 6" xfId="9541" xr:uid="{00000000-0005-0000-0000-000054240000}"/>
    <cellStyle name="Normal 11 2 2 6 2" xfId="9542" xr:uid="{00000000-0005-0000-0000-000055240000}"/>
    <cellStyle name="Normal 11 2 2 7" xfId="9543" xr:uid="{00000000-0005-0000-0000-000056240000}"/>
    <cellStyle name="Normal 11 2 2_Deferred Income Taxes" xfId="9544" xr:uid="{00000000-0005-0000-0000-000057240000}"/>
    <cellStyle name="Normal 11 2 3" xfId="9545" xr:uid="{00000000-0005-0000-0000-000058240000}"/>
    <cellStyle name="Normal 11 2 3 2" xfId="9546" xr:uid="{00000000-0005-0000-0000-000059240000}"/>
    <cellStyle name="Normal 11 2 3 2 2" xfId="9547" xr:uid="{00000000-0005-0000-0000-00005A240000}"/>
    <cellStyle name="Normal 11 2 3 2 2 2" xfId="9548" xr:uid="{00000000-0005-0000-0000-00005B240000}"/>
    <cellStyle name="Normal 11 2 3 2 2 2 2" xfId="9549" xr:uid="{00000000-0005-0000-0000-00005C240000}"/>
    <cellStyle name="Normal 11 2 3 2 2_Deferred Income Taxes" xfId="9550" xr:uid="{00000000-0005-0000-0000-00005D240000}"/>
    <cellStyle name="Normal 11 2 3 2 3" xfId="9551" xr:uid="{00000000-0005-0000-0000-00005E240000}"/>
    <cellStyle name="Normal 11 2 3 2 3 2" xfId="9552" xr:uid="{00000000-0005-0000-0000-00005F240000}"/>
    <cellStyle name="Normal 11 2 3 2 4" xfId="9553" xr:uid="{00000000-0005-0000-0000-000060240000}"/>
    <cellStyle name="Normal 11 2 3 2_Deferred Income Taxes" xfId="9554" xr:uid="{00000000-0005-0000-0000-000061240000}"/>
    <cellStyle name="Normal 11 2 3 3" xfId="9555" xr:uid="{00000000-0005-0000-0000-000062240000}"/>
    <cellStyle name="Normal 11 2 3 3 2" xfId="9556" xr:uid="{00000000-0005-0000-0000-000063240000}"/>
    <cellStyle name="Normal 11 2 3 3 2 2" xfId="9557" xr:uid="{00000000-0005-0000-0000-000064240000}"/>
    <cellStyle name="Normal 11 2 3 3 2 2 2" xfId="9558" xr:uid="{00000000-0005-0000-0000-000065240000}"/>
    <cellStyle name="Normal 11 2 3 3 2_Deferred Income Taxes" xfId="9559" xr:uid="{00000000-0005-0000-0000-000066240000}"/>
    <cellStyle name="Normal 11 2 3 3 3" xfId="9560" xr:uid="{00000000-0005-0000-0000-000067240000}"/>
    <cellStyle name="Normal 11 2 3 3 3 2" xfId="9561" xr:uid="{00000000-0005-0000-0000-000068240000}"/>
    <cellStyle name="Normal 11 2 3 3_Deferred Income Taxes" xfId="9562" xr:uid="{00000000-0005-0000-0000-000069240000}"/>
    <cellStyle name="Normal 11 2 3 4" xfId="9563" xr:uid="{00000000-0005-0000-0000-00006A240000}"/>
    <cellStyle name="Normal 11 2 3 4 2" xfId="9564" xr:uid="{00000000-0005-0000-0000-00006B240000}"/>
    <cellStyle name="Normal 11 2 3 4 2 2" xfId="9565" xr:uid="{00000000-0005-0000-0000-00006C240000}"/>
    <cellStyle name="Normal 11 2 3 4_Deferred Income Taxes" xfId="9566" xr:uid="{00000000-0005-0000-0000-00006D240000}"/>
    <cellStyle name="Normal 11 2 3 5" xfId="9567" xr:uid="{00000000-0005-0000-0000-00006E240000}"/>
    <cellStyle name="Normal 11 2 3 5 2" xfId="9568" xr:uid="{00000000-0005-0000-0000-00006F240000}"/>
    <cellStyle name="Normal 11 2 3_Deferred Income Taxes" xfId="9569" xr:uid="{00000000-0005-0000-0000-000070240000}"/>
    <cellStyle name="Normal 11 2 4" xfId="9570" xr:uid="{00000000-0005-0000-0000-000071240000}"/>
    <cellStyle name="Normal 11 2 4 2" xfId="9571" xr:uid="{00000000-0005-0000-0000-000072240000}"/>
    <cellStyle name="Normal 11 2 4 2 2" xfId="9572" xr:uid="{00000000-0005-0000-0000-000073240000}"/>
    <cellStyle name="Normal 11 2 4 2 2 2" xfId="9573" xr:uid="{00000000-0005-0000-0000-000074240000}"/>
    <cellStyle name="Normal 11 2 4 2_Deferred Income Taxes" xfId="9574" xr:uid="{00000000-0005-0000-0000-000075240000}"/>
    <cellStyle name="Normal 11 2 4 3" xfId="9575" xr:uid="{00000000-0005-0000-0000-000076240000}"/>
    <cellStyle name="Normal 11 2 4 3 2" xfId="9576" xr:uid="{00000000-0005-0000-0000-000077240000}"/>
    <cellStyle name="Normal 11 2 4 4" xfId="9577" xr:uid="{00000000-0005-0000-0000-000078240000}"/>
    <cellStyle name="Normal 11 2 4_Deferred Income Taxes" xfId="9578" xr:uid="{00000000-0005-0000-0000-000079240000}"/>
    <cellStyle name="Normal 11 2 5" xfId="9579" xr:uid="{00000000-0005-0000-0000-00007A240000}"/>
    <cellStyle name="Normal 11 2 5 2" xfId="9580" xr:uid="{00000000-0005-0000-0000-00007B240000}"/>
    <cellStyle name="Normal 11 2 5 2 2" xfId="9581" xr:uid="{00000000-0005-0000-0000-00007C240000}"/>
    <cellStyle name="Normal 11 2 5 2 2 2" xfId="9582" xr:uid="{00000000-0005-0000-0000-00007D240000}"/>
    <cellStyle name="Normal 11 2 5 2_Deferred Income Taxes" xfId="9583" xr:uid="{00000000-0005-0000-0000-00007E240000}"/>
    <cellStyle name="Normal 11 2 5 3" xfId="9584" xr:uid="{00000000-0005-0000-0000-00007F240000}"/>
    <cellStyle name="Normal 11 2 5 3 2" xfId="9585" xr:uid="{00000000-0005-0000-0000-000080240000}"/>
    <cellStyle name="Normal 11 2 5 4" xfId="9586" xr:uid="{00000000-0005-0000-0000-000081240000}"/>
    <cellStyle name="Normal 11 2 5_Deferred Income Taxes" xfId="9587" xr:uid="{00000000-0005-0000-0000-000082240000}"/>
    <cellStyle name="Normal 11 2 6" xfId="9588" xr:uid="{00000000-0005-0000-0000-000083240000}"/>
    <cellStyle name="Normal 11 2 6 2" xfId="9589" xr:uid="{00000000-0005-0000-0000-000084240000}"/>
    <cellStyle name="Normal 11 2 6 2 2" xfId="9590" xr:uid="{00000000-0005-0000-0000-000085240000}"/>
    <cellStyle name="Normal 11 2 6 3" xfId="9591" xr:uid="{00000000-0005-0000-0000-000086240000}"/>
    <cellStyle name="Normal 11 2 6 3 2" xfId="9592" xr:uid="{00000000-0005-0000-0000-000087240000}"/>
    <cellStyle name="Normal 11 2 6 4" xfId="9593" xr:uid="{00000000-0005-0000-0000-000088240000}"/>
    <cellStyle name="Normal 11 2 6_Deferred Income Taxes" xfId="9594" xr:uid="{00000000-0005-0000-0000-000089240000}"/>
    <cellStyle name="Normal 11 2 7" xfId="9595" xr:uid="{00000000-0005-0000-0000-00008A240000}"/>
    <cellStyle name="Normal 11 2 7 2" xfId="9596" xr:uid="{00000000-0005-0000-0000-00008B240000}"/>
    <cellStyle name="Normal 11 2 8" xfId="9597" xr:uid="{00000000-0005-0000-0000-00008C240000}"/>
    <cellStyle name="Normal 11 2_Deferred Income Taxes" xfId="9598" xr:uid="{00000000-0005-0000-0000-00008D240000}"/>
    <cellStyle name="Normal 11 3" xfId="9599" xr:uid="{00000000-0005-0000-0000-00008E240000}"/>
    <cellStyle name="Normal 11 3 2" xfId="9600" xr:uid="{00000000-0005-0000-0000-00008F240000}"/>
    <cellStyle name="Normal 11 3 2 2" xfId="9601" xr:uid="{00000000-0005-0000-0000-000090240000}"/>
    <cellStyle name="Normal 11 3 2 2 2" xfId="9602" xr:uid="{00000000-0005-0000-0000-000091240000}"/>
    <cellStyle name="Normal 11 3 2 2 2 2" xfId="9603" xr:uid="{00000000-0005-0000-0000-000092240000}"/>
    <cellStyle name="Normal 11 3 2 2 2 2 2" xfId="9604" xr:uid="{00000000-0005-0000-0000-000093240000}"/>
    <cellStyle name="Normal 11 3 2 2 2_Deferred Income Taxes" xfId="9605" xr:uid="{00000000-0005-0000-0000-000094240000}"/>
    <cellStyle name="Normal 11 3 2 2 3" xfId="9606" xr:uid="{00000000-0005-0000-0000-000095240000}"/>
    <cellStyle name="Normal 11 3 2 2 3 2" xfId="9607" xr:uid="{00000000-0005-0000-0000-000096240000}"/>
    <cellStyle name="Normal 11 3 2 2_Deferred Income Taxes" xfId="9608" xr:uid="{00000000-0005-0000-0000-000097240000}"/>
    <cellStyle name="Normal 11 3 2 3" xfId="9609" xr:uid="{00000000-0005-0000-0000-000098240000}"/>
    <cellStyle name="Normal 11 3 2 3 2" xfId="9610" xr:uid="{00000000-0005-0000-0000-000099240000}"/>
    <cellStyle name="Normal 11 3 2 3 2 2" xfId="9611" xr:uid="{00000000-0005-0000-0000-00009A240000}"/>
    <cellStyle name="Normal 11 3 2 3 2 2 2" xfId="9612" xr:uid="{00000000-0005-0000-0000-00009B240000}"/>
    <cellStyle name="Normal 11 3 2 3 2_Deferred Income Taxes" xfId="9613" xr:uid="{00000000-0005-0000-0000-00009C240000}"/>
    <cellStyle name="Normal 11 3 2 3 3" xfId="9614" xr:uid="{00000000-0005-0000-0000-00009D240000}"/>
    <cellStyle name="Normal 11 3 2 3 3 2" xfId="9615" xr:uid="{00000000-0005-0000-0000-00009E240000}"/>
    <cellStyle name="Normal 11 3 2 3_Deferred Income Taxes" xfId="9616" xr:uid="{00000000-0005-0000-0000-00009F240000}"/>
    <cellStyle name="Normal 11 3 2 4" xfId="9617" xr:uid="{00000000-0005-0000-0000-0000A0240000}"/>
    <cellStyle name="Normal 11 3 2 4 2" xfId="9618" xr:uid="{00000000-0005-0000-0000-0000A1240000}"/>
    <cellStyle name="Normal 11 3 2 4 2 2" xfId="9619" xr:uid="{00000000-0005-0000-0000-0000A2240000}"/>
    <cellStyle name="Normal 11 3 2 4_Deferred Income Taxes" xfId="9620" xr:uid="{00000000-0005-0000-0000-0000A3240000}"/>
    <cellStyle name="Normal 11 3 2 5" xfId="9621" xr:uid="{00000000-0005-0000-0000-0000A4240000}"/>
    <cellStyle name="Normal 11 3 2 5 2" xfId="9622" xr:uid="{00000000-0005-0000-0000-0000A5240000}"/>
    <cellStyle name="Normal 11 3 2_Deferred Income Taxes" xfId="9623" xr:uid="{00000000-0005-0000-0000-0000A6240000}"/>
    <cellStyle name="Normal 11 3 3" xfId="9624" xr:uid="{00000000-0005-0000-0000-0000A7240000}"/>
    <cellStyle name="Normal 11 3 3 2" xfId="9625" xr:uid="{00000000-0005-0000-0000-0000A8240000}"/>
    <cellStyle name="Normal 11 3 3 2 2" xfId="9626" xr:uid="{00000000-0005-0000-0000-0000A9240000}"/>
    <cellStyle name="Normal 11 3 3 2 2 2" xfId="9627" xr:uid="{00000000-0005-0000-0000-0000AA240000}"/>
    <cellStyle name="Normal 11 3 3 2_Deferred Income Taxes" xfId="9628" xr:uid="{00000000-0005-0000-0000-0000AB240000}"/>
    <cellStyle name="Normal 11 3 3 3" xfId="9629" xr:uid="{00000000-0005-0000-0000-0000AC240000}"/>
    <cellStyle name="Normal 11 3 3 3 2" xfId="9630" xr:uid="{00000000-0005-0000-0000-0000AD240000}"/>
    <cellStyle name="Normal 11 3 3_Deferred Income Taxes" xfId="9631" xr:uid="{00000000-0005-0000-0000-0000AE240000}"/>
    <cellStyle name="Normal 11 3 4" xfId="9632" xr:uid="{00000000-0005-0000-0000-0000AF240000}"/>
    <cellStyle name="Normal 11 3 4 2" xfId="9633" xr:uid="{00000000-0005-0000-0000-0000B0240000}"/>
    <cellStyle name="Normal 11 3 4 2 2" xfId="9634" xr:uid="{00000000-0005-0000-0000-0000B1240000}"/>
    <cellStyle name="Normal 11 3 4 2 2 2" xfId="9635" xr:uid="{00000000-0005-0000-0000-0000B2240000}"/>
    <cellStyle name="Normal 11 3 4 2_Deferred Income Taxes" xfId="9636" xr:uid="{00000000-0005-0000-0000-0000B3240000}"/>
    <cellStyle name="Normal 11 3 4 3" xfId="9637" xr:uid="{00000000-0005-0000-0000-0000B4240000}"/>
    <cellStyle name="Normal 11 3 4 3 2" xfId="9638" xr:uid="{00000000-0005-0000-0000-0000B5240000}"/>
    <cellStyle name="Normal 11 3 4_Deferred Income Taxes" xfId="9639" xr:uid="{00000000-0005-0000-0000-0000B6240000}"/>
    <cellStyle name="Normal 11 3 5" xfId="9640" xr:uid="{00000000-0005-0000-0000-0000B7240000}"/>
    <cellStyle name="Normal 11 3 5 2" xfId="9641" xr:uid="{00000000-0005-0000-0000-0000B8240000}"/>
    <cellStyle name="Normal 11 3 5 2 2" xfId="9642" xr:uid="{00000000-0005-0000-0000-0000B9240000}"/>
    <cellStyle name="Normal 11 3 5_Deferred Income Taxes" xfId="9643" xr:uid="{00000000-0005-0000-0000-0000BA240000}"/>
    <cellStyle name="Normal 11 3 6" xfId="9644" xr:uid="{00000000-0005-0000-0000-0000BB240000}"/>
    <cellStyle name="Normal 11 3 6 2" xfId="9645" xr:uid="{00000000-0005-0000-0000-0000BC240000}"/>
    <cellStyle name="Normal 11 3_Deferred Income Taxes" xfId="9646" xr:uid="{00000000-0005-0000-0000-0000BD240000}"/>
    <cellStyle name="Normal 11 31" xfId="15535" xr:uid="{00000000-0005-0000-0000-0000BE240000}"/>
    <cellStyle name="Normal 11 4" xfId="9647" xr:uid="{00000000-0005-0000-0000-0000BF240000}"/>
    <cellStyle name="Normal 11 4 2" xfId="9648" xr:uid="{00000000-0005-0000-0000-0000C0240000}"/>
    <cellStyle name="Normal 11 4 2 2" xfId="9649" xr:uid="{00000000-0005-0000-0000-0000C1240000}"/>
    <cellStyle name="Normal 11 4 2 2 2" xfId="9650" xr:uid="{00000000-0005-0000-0000-0000C2240000}"/>
    <cellStyle name="Normal 11 4 2 2 2 2" xfId="9651" xr:uid="{00000000-0005-0000-0000-0000C3240000}"/>
    <cellStyle name="Normal 11 4 2 2_Deferred Income Taxes" xfId="9652" xr:uid="{00000000-0005-0000-0000-0000C4240000}"/>
    <cellStyle name="Normal 11 4 2 3" xfId="9653" xr:uid="{00000000-0005-0000-0000-0000C5240000}"/>
    <cellStyle name="Normal 11 4 2 3 2" xfId="9654" xr:uid="{00000000-0005-0000-0000-0000C6240000}"/>
    <cellStyle name="Normal 11 4 2_Deferred Income Taxes" xfId="9655" xr:uid="{00000000-0005-0000-0000-0000C7240000}"/>
    <cellStyle name="Normal 11 4 3" xfId="9656" xr:uid="{00000000-0005-0000-0000-0000C8240000}"/>
    <cellStyle name="Normal 11 4 3 2" xfId="9657" xr:uid="{00000000-0005-0000-0000-0000C9240000}"/>
    <cellStyle name="Normal 11 4 3 2 2" xfId="9658" xr:uid="{00000000-0005-0000-0000-0000CA240000}"/>
    <cellStyle name="Normal 11 4 3 2 2 2" xfId="9659" xr:uid="{00000000-0005-0000-0000-0000CB240000}"/>
    <cellStyle name="Normal 11 4 3 2_Deferred Income Taxes" xfId="9660" xr:uid="{00000000-0005-0000-0000-0000CC240000}"/>
    <cellStyle name="Normal 11 4 3 3" xfId="9661" xr:uid="{00000000-0005-0000-0000-0000CD240000}"/>
    <cellStyle name="Normal 11 4 3 3 2" xfId="9662" xr:uid="{00000000-0005-0000-0000-0000CE240000}"/>
    <cellStyle name="Normal 11 4 3_Deferred Income Taxes" xfId="9663" xr:uid="{00000000-0005-0000-0000-0000CF240000}"/>
    <cellStyle name="Normal 11 4 4" xfId="9664" xr:uid="{00000000-0005-0000-0000-0000D0240000}"/>
    <cellStyle name="Normal 11 4 4 2" xfId="9665" xr:uid="{00000000-0005-0000-0000-0000D1240000}"/>
    <cellStyle name="Normal 11 4 4 2 2" xfId="9666" xr:uid="{00000000-0005-0000-0000-0000D2240000}"/>
    <cellStyle name="Normal 11 4 4_Deferred Income Taxes" xfId="9667" xr:uid="{00000000-0005-0000-0000-0000D3240000}"/>
    <cellStyle name="Normal 11 4 5" xfId="9668" xr:uid="{00000000-0005-0000-0000-0000D4240000}"/>
    <cellStyle name="Normal 11 4 5 2" xfId="9669" xr:uid="{00000000-0005-0000-0000-0000D5240000}"/>
    <cellStyle name="Normal 11 4_Deferred Income Taxes" xfId="9670" xr:uid="{00000000-0005-0000-0000-0000D6240000}"/>
    <cellStyle name="Normal 11 5" xfId="9671" xr:uid="{00000000-0005-0000-0000-0000D7240000}"/>
    <cellStyle name="Normal 11 5 2" xfId="9672" xr:uid="{00000000-0005-0000-0000-0000D8240000}"/>
    <cellStyle name="Normal 11 5 2 2" xfId="9673" xr:uid="{00000000-0005-0000-0000-0000D9240000}"/>
    <cellStyle name="Normal 11 5 2 2 2" xfId="9674" xr:uid="{00000000-0005-0000-0000-0000DA240000}"/>
    <cellStyle name="Normal 11 5 2_Deferred Income Taxes" xfId="9675" xr:uid="{00000000-0005-0000-0000-0000DB240000}"/>
    <cellStyle name="Normal 11 5 3" xfId="9676" xr:uid="{00000000-0005-0000-0000-0000DC240000}"/>
    <cellStyle name="Normal 11 5 3 2" xfId="9677" xr:uid="{00000000-0005-0000-0000-0000DD240000}"/>
    <cellStyle name="Normal 11 5_Deferred Income Taxes" xfId="9678" xr:uid="{00000000-0005-0000-0000-0000DE240000}"/>
    <cellStyle name="Normal 11 6" xfId="9679" xr:uid="{00000000-0005-0000-0000-0000DF240000}"/>
    <cellStyle name="Normal 11 6 2" xfId="9680" xr:uid="{00000000-0005-0000-0000-0000E0240000}"/>
    <cellStyle name="Normal 11 6 2 2" xfId="9681" xr:uid="{00000000-0005-0000-0000-0000E1240000}"/>
    <cellStyle name="Normal 11 6 2 2 2" xfId="9682" xr:uid="{00000000-0005-0000-0000-0000E2240000}"/>
    <cellStyle name="Normal 11 6 2_Deferred Income Taxes" xfId="9683" xr:uid="{00000000-0005-0000-0000-0000E3240000}"/>
    <cellStyle name="Normal 11 6 3" xfId="9684" xr:uid="{00000000-0005-0000-0000-0000E4240000}"/>
    <cellStyle name="Normal 11 6 3 2" xfId="9685" xr:uid="{00000000-0005-0000-0000-0000E5240000}"/>
    <cellStyle name="Normal 11 6_Deferred Income Taxes" xfId="9686" xr:uid="{00000000-0005-0000-0000-0000E6240000}"/>
    <cellStyle name="Normal 11 7" xfId="9687" xr:uid="{00000000-0005-0000-0000-0000E7240000}"/>
    <cellStyle name="Normal 11 7 2" xfId="9688" xr:uid="{00000000-0005-0000-0000-0000E8240000}"/>
    <cellStyle name="Normal 11 7 2 2" xfId="9689" xr:uid="{00000000-0005-0000-0000-0000E9240000}"/>
    <cellStyle name="Normal 11 7_Deferred Income Taxes" xfId="9690" xr:uid="{00000000-0005-0000-0000-0000EA240000}"/>
    <cellStyle name="Normal 11 8" xfId="9691" xr:uid="{00000000-0005-0000-0000-0000EB240000}"/>
    <cellStyle name="Normal 11 8 2" xfId="9692" xr:uid="{00000000-0005-0000-0000-0000EC240000}"/>
    <cellStyle name="Normal 11 9" xfId="9693" xr:uid="{00000000-0005-0000-0000-0000ED240000}"/>
    <cellStyle name="Normal 11 9 2" xfId="9694" xr:uid="{00000000-0005-0000-0000-0000EE240000}"/>
    <cellStyle name="Normal 11_Deferred Income Taxes" xfId="9695" xr:uid="{00000000-0005-0000-0000-0000EF240000}"/>
    <cellStyle name="Normal 110" xfId="9696" xr:uid="{00000000-0005-0000-0000-0000F0240000}"/>
    <cellStyle name="Normal 110 2" xfId="9697" xr:uid="{00000000-0005-0000-0000-0000F1240000}"/>
    <cellStyle name="Normal 110 2 2" xfId="9698" xr:uid="{00000000-0005-0000-0000-0000F2240000}"/>
    <cellStyle name="Normal 110 3" xfId="9699" xr:uid="{00000000-0005-0000-0000-0000F3240000}"/>
    <cellStyle name="Normal 110 3 2" xfId="9700" xr:uid="{00000000-0005-0000-0000-0000F4240000}"/>
    <cellStyle name="Normal 110 4" xfId="9701" xr:uid="{00000000-0005-0000-0000-0000F5240000}"/>
    <cellStyle name="Normal 110 4 2" xfId="9702" xr:uid="{00000000-0005-0000-0000-0000F6240000}"/>
    <cellStyle name="Normal 110 5" xfId="9703" xr:uid="{00000000-0005-0000-0000-0000F7240000}"/>
    <cellStyle name="Normal 111" xfId="9704" xr:uid="{00000000-0005-0000-0000-0000F8240000}"/>
    <cellStyle name="Normal 111 2" xfId="9705" xr:uid="{00000000-0005-0000-0000-0000F9240000}"/>
    <cellStyle name="Normal 111 2 2" xfId="9706" xr:uid="{00000000-0005-0000-0000-0000FA240000}"/>
    <cellStyle name="Normal 111 3" xfId="9707" xr:uid="{00000000-0005-0000-0000-0000FB240000}"/>
    <cellStyle name="Normal 111 3 2" xfId="9708" xr:uid="{00000000-0005-0000-0000-0000FC240000}"/>
    <cellStyle name="Normal 111 4" xfId="9709" xr:uid="{00000000-0005-0000-0000-0000FD240000}"/>
    <cellStyle name="Normal 111 4 2" xfId="9710" xr:uid="{00000000-0005-0000-0000-0000FE240000}"/>
    <cellStyle name="Normal 111 5" xfId="9711" xr:uid="{00000000-0005-0000-0000-0000FF240000}"/>
    <cellStyle name="Normal 112" xfId="9712" xr:uid="{00000000-0005-0000-0000-000000250000}"/>
    <cellStyle name="Normal 112 2" xfId="9713" xr:uid="{00000000-0005-0000-0000-000001250000}"/>
    <cellStyle name="Normal 112 2 2" xfId="9714" xr:uid="{00000000-0005-0000-0000-000002250000}"/>
    <cellStyle name="Normal 112 3" xfId="9715" xr:uid="{00000000-0005-0000-0000-000003250000}"/>
    <cellStyle name="Normal 112 3 2" xfId="9716" xr:uid="{00000000-0005-0000-0000-000004250000}"/>
    <cellStyle name="Normal 112 4" xfId="9717" xr:uid="{00000000-0005-0000-0000-000005250000}"/>
    <cellStyle name="Normal 112 4 2" xfId="9718" xr:uid="{00000000-0005-0000-0000-000006250000}"/>
    <cellStyle name="Normal 112 5" xfId="9719" xr:uid="{00000000-0005-0000-0000-000007250000}"/>
    <cellStyle name="Normal 113" xfId="9720" xr:uid="{00000000-0005-0000-0000-000008250000}"/>
    <cellStyle name="Normal 113 2" xfId="9721" xr:uid="{00000000-0005-0000-0000-000009250000}"/>
    <cellStyle name="Normal 113 2 2" xfId="9722" xr:uid="{00000000-0005-0000-0000-00000A250000}"/>
    <cellStyle name="Normal 113 3" xfId="9723" xr:uid="{00000000-0005-0000-0000-00000B250000}"/>
    <cellStyle name="Normal 113 3 2" xfId="9724" xr:uid="{00000000-0005-0000-0000-00000C250000}"/>
    <cellStyle name="Normal 113 4" xfId="9725" xr:uid="{00000000-0005-0000-0000-00000D250000}"/>
    <cellStyle name="Normal 113 4 2" xfId="9726" xr:uid="{00000000-0005-0000-0000-00000E250000}"/>
    <cellStyle name="Normal 113 5" xfId="9727" xr:uid="{00000000-0005-0000-0000-00000F250000}"/>
    <cellStyle name="Normal 114" xfId="9728" xr:uid="{00000000-0005-0000-0000-000010250000}"/>
    <cellStyle name="Normal 114 2" xfId="9729" xr:uid="{00000000-0005-0000-0000-000011250000}"/>
    <cellStyle name="Normal 114 2 2" xfId="9730" xr:uid="{00000000-0005-0000-0000-000012250000}"/>
    <cellStyle name="Normal 114 2 3" xfId="9731" xr:uid="{00000000-0005-0000-0000-000013250000}"/>
    <cellStyle name="Normal 114 3" xfId="9732" xr:uid="{00000000-0005-0000-0000-000014250000}"/>
    <cellStyle name="Normal 114 3 2" xfId="9733" xr:uid="{00000000-0005-0000-0000-000015250000}"/>
    <cellStyle name="Normal 114 4" xfId="9734" xr:uid="{00000000-0005-0000-0000-000016250000}"/>
    <cellStyle name="Normal 114 4 2" xfId="9735" xr:uid="{00000000-0005-0000-0000-000017250000}"/>
    <cellStyle name="Normal 114 5" xfId="9736" xr:uid="{00000000-0005-0000-0000-000018250000}"/>
    <cellStyle name="Normal 114 5 2" xfId="9737" xr:uid="{00000000-0005-0000-0000-000019250000}"/>
    <cellStyle name="Normal 114 6" xfId="9738" xr:uid="{00000000-0005-0000-0000-00001A250000}"/>
    <cellStyle name="Normal 115" xfId="9739" xr:uid="{00000000-0005-0000-0000-00001B250000}"/>
    <cellStyle name="Normal 115 2" xfId="9740" xr:uid="{00000000-0005-0000-0000-00001C250000}"/>
    <cellStyle name="Normal 115 2 2" xfId="9741" xr:uid="{00000000-0005-0000-0000-00001D250000}"/>
    <cellStyle name="Normal 115 3" xfId="9742" xr:uid="{00000000-0005-0000-0000-00001E250000}"/>
    <cellStyle name="Normal 115 3 2" xfId="9743" xr:uid="{00000000-0005-0000-0000-00001F250000}"/>
    <cellStyle name="Normal 115 4" xfId="9744" xr:uid="{00000000-0005-0000-0000-000020250000}"/>
    <cellStyle name="Normal 115 4 2" xfId="9745" xr:uid="{00000000-0005-0000-0000-000021250000}"/>
    <cellStyle name="Normal 115 5" xfId="9746" xr:uid="{00000000-0005-0000-0000-000022250000}"/>
    <cellStyle name="Normal 116" xfId="9747" xr:uid="{00000000-0005-0000-0000-000023250000}"/>
    <cellStyle name="Normal 116 2" xfId="9748" xr:uid="{00000000-0005-0000-0000-000024250000}"/>
    <cellStyle name="Normal 116 2 2" xfId="9749" xr:uid="{00000000-0005-0000-0000-000025250000}"/>
    <cellStyle name="Normal 116 3" xfId="9750" xr:uid="{00000000-0005-0000-0000-000026250000}"/>
    <cellStyle name="Normal 116 3 2" xfId="9751" xr:uid="{00000000-0005-0000-0000-000027250000}"/>
    <cellStyle name="Normal 116 4" xfId="9752" xr:uid="{00000000-0005-0000-0000-000028250000}"/>
    <cellStyle name="Normal 116 4 2" xfId="9753" xr:uid="{00000000-0005-0000-0000-000029250000}"/>
    <cellStyle name="Normal 116 5" xfId="9754" xr:uid="{00000000-0005-0000-0000-00002A250000}"/>
    <cellStyle name="Normal 117" xfId="413" xr:uid="{00000000-0005-0000-0000-00002B250000}"/>
    <cellStyle name="Normal 117 2" xfId="9755" xr:uid="{00000000-0005-0000-0000-00002C250000}"/>
    <cellStyle name="Normal 117 2 2" xfId="9756" xr:uid="{00000000-0005-0000-0000-00002D250000}"/>
    <cellStyle name="Normal 117 3" xfId="9757" xr:uid="{00000000-0005-0000-0000-00002E250000}"/>
    <cellStyle name="Normal 117 3 2" xfId="9758" xr:uid="{00000000-0005-0000-0000-00002F250000}"/>
    <cellStyle name="Normal 117 4" xfId="9759" xr:uid="{00000000-0005-0000-0000-000030250000}"/>
    <cellStyle name="Normal 117 4 2" xfId="9760" xr:uid="{00000000-0005-0000-0000-000031250000}"/>
    <cellStyle name="Normal 117 5" xfId="9761" xr:uid="{00000000-0005-0000-0000-000032250000}"/>
    <cellStyle name="Normal 118" xfId="9762" xr:uid="{00000000-0005-0000-0000-000033250000}"/>
    <cellStyle name="Normal 118 2" xfId="9763" xr:uid="{00000000-0005-0000-0000-000034250000}"/>
    <cellStyle name="Normal 118 2 2" xfId="9764" xr:uid="{00000000-0005-0000-0000-000035250000}"/>
    <cellStyle name="Normal 118 3" xfId="9765" xr:uid="{00000000-0005-0000-0000-000036250000}"/>
    <cellStyle name="Normal 118 3 2" xfId="9766" xr:uid="{00000000-0005-0000-0000-000037250000}"/>
    <cellStyle name="Normal 118 4" xfId="9767" xr:uid="{00000000-0005-0000-0000-000038250000}"/>
    <cellStyle name="Normal 118 4 2" xfId="9768" xr:uid="{00000000-0005-0000-0000-000039250000}"/>
    <cellStyle name="Normal 118 5" xfId="9769" xr:uid="{00000000-0005-0000-0000-00003A250000}"/>
    <cellStyle name="Normal 119" xfId="9770" xr:uid="{00000000-0005-0000-0000-00003B250000}"/>
    <cellStyle name="Normal 119 2" xfId="9771" xr:uid="{00000000-0005-0000-0000-00003C250000}"/>
    <cellStyle name="Normal 119 2 2" xfId="9772" xr:uid="{00000000-0005-0000-0000-00003D250000}"/>
    <cellStyle name="Normal 119 3" xfId="9773" xr:uid="{00000000-0005-0000-0000-00003E250000}"/>
    <cellStyle name="Normal 119 3 2" xfId="9774" xr:uid="{00000000-0005-0000-0000-00003F250000}"/>
    <cellStyle name="Normal 119 4" xfId="9775" xr:uid="{00000000-0005-0000-0000-000040250000}"/>
    <cellStyle name="Normal 119 4 2" xfId="9776" xr:uid="{00000000-0005-0000-0000-000041250000}"/>
    <cellStyle name="Normal 119 5" xfId="9777" xr:uid="{00000000-0005-0000-0000-000042250000}"/>
    <cellStyle name="Normal 12" xfId="213" xr:uid="{00000000-0005-0000-0000-000043250000}"/>
    <cellStyle name="Normal 12 2" xfId="9778" xr:uid="{00000000-0005-0000-0000-000044250000}"/>
    <cellStyle name="Normal 12 3" xfId="9779" xr:uid="{00000000-0005-0000-0000-000045250000}"/>
    <cellStyle name="Normal 12 3 2" xfId="9780" xr:uid="{00000000-0005-0000-0000-000046250000}"/>
    <cellStyle name="Normal 12 4" xfId="9781" xr:uid="{00000000-0005-0000-0000-000047250000}"/>
    <cellStyle name="Normal 12 4 2" xfId="9782" xr:uid="{00000000-0005-0000-0000-000048250000}"/>
    <cellStyle name="Normal 12 5" xfId="9783" xr:uid="{00000000-0005-0000-0000-000049250000}"/>
    <cellStyle name="Normal 12 5 2" xfId="9784" xr:uid="{00000000-0005-0000-0000-00004A250000}"/>
    <cellStyle name="Normal 120" xfId="9785" xr:uid="{00000000-0005-0000-0000-00004B250000}"/>
    <cellStyle name="Normal 120 2" xfId="9786" xr:uid="{00000000-0005-0000-0000-00004C250000}"/>
    <cellStyle name="Normal 120 2 2" xfId="9787" xr:uid="{00000000-0005-0000-0000-00004D250000}"/>
    <cellStyle name="Normal 120 3" xfId="9788" xr:uid="{00000000-0005-0000-0000-00004E250000}"/>
    <cellStyle name="Normal 120 3 2" xfId="9789" xr:uid="{00000000-0005-0000-0000-00004F250000}"/>
    <cellStyle name="Normal 120 4" xfId="9790" xr:uid="{00000000-0005-0000-0000-000050250000}"/>
    <cellStyle name="Normal 120 4 2" xfId="9791" xr:uid="{00000000-0005-0000-0000-000051250000}"/>
    <cellStyle name="Normal 120 5" xfId="9792" xr:uid="{00000000-0005-0000-0000-000052250000}"/>
    <cellStyle name="Normal 121" xfId="9793" xr:uid="{00000000-0005-0000-0000-000053250000}"/>
    <cellStyle name="Normal 121 2" xfId="9794" xr:uid="{00000000-0005-0000-0000-000054250000}"/>
    <cellStyle name="Normal 121 2 2" xfId="9795" xr:uid="{00000000-0005-0000-0000-000055250000}"/>
    <cellStyle name="Normal 121 3" xfId="9796" xr:uid="{00000000-0005-0000-0000-000056250000}"/>
    <cellStyle name="Normal 121 3 2" xfId="9797" xr:uid="{00000000-0005-0000-0000-000057250000}"/>
    <cellStyle name="Normal 121 4" xfId="9798" xr:uid="{00000000-0005-0000-0000-000058250000}"/>
    <cellStyle name="Normal 121 4 2" xfId="9799" xr:uid="{00000000-0005-0000-0000-000059250000}"/>
    <cellStyle name="Normal 121 5" xfId="9800" xr:uid="{00000000-0005-0000-0000-00005A250000}"/>
    <cellStyle name="Normal 122" xfId="414" xr:uid="{00000000-0005-0000-0000-00005B250000}"/>
    <cellStyle name="Normal 122 2" xfId="9801" xr:uid="{00000000-0005-0000-0000-00005C250000}"/>
    <cellStyle name="Normal 122 2 2" xfId="9802" xr:uid="{00000000-0005-0000-0000-00005D250000}"/>
    <cellStyle name="Normal 122 3" xfId="9803" xr:uid="{00000000-0005-0000-0000-00005E250000}"/>
    <cellStyle name="Normal 122 3 2" xfId="9804" xr:uid="{00000000-0005-0000-0000-00005F250000}"/>
    <cellStyle name="Normal 122 4" xfId="9805" xr:uid="{00000000-0005-0000-0000-000060250000}"/>
    <cellStyle name="Normal 122 4 2" xfId="9806" xr:uid="{00000000-0005-0000-0000-000061250000}"/>
    <cellStyle name="Normal 122 5" xfId="9807" xr:uid="{00000000-0005-0000-0000-000062250000}"/>
    <cellStyle name="Normal 123" xfId="9808" xr:uid="{00000000-0005-0000-0000-000063250000}"/>
    <cellStyle name="Normal 123 2" xfId="9809" xr:uid="{00000000-0005-0000-0000-000064250000}"/>
    <cellStyle name="Normal 123 2 2" xfId="9810" xr:uid="{00000000-0005-0000-0000-000065250000}"/>
    <cellStyle name="Normal 123 3" xfId="9811" xr:uid="{00000000-0005-0000-0000-000066250000}"/>
    <cellStyle name="Normal 123 3 2" xfId="9812" xr:uid="{00000000-0005-0000-0000-000067250000}"/>
    <cellStyle name="Normal 123 4" xfId="9813" xr:uid="{00000000-0005-0000-0000-000068250000}"/>
    <cellStyle name="Normal 123 4 2" xfId="9814" xr:uid="{00000000-0005-0000-0000-000069250000}"/>
    <cellStyle name="Normal 123 5" xfId="9815" xr:uid="{00000000-0005-0000-0000-00006A250000}"/>
    <cellStyle name="Normal 124" xfId="9816" xr:uid="{00000000-0005-0000-0000-00006B250000}"/>
    <cellStyle name="Normal 124 2" xfId="9817" xr:uid="{00000000-0005-0000-0000-00006C250000}"/>
    <cellStyle name="Normal 124 2 2" xfId="9818" xr:uid="{00000000-0005-0000-0000-00006D250000}"/>
    <cellStyle name="Normal 124 3" xfId="9819" xr:uid="{00000000-0005-0000-0000-00006E250000}"/>
    <cellStyle name="Normal 124 3 2" xfId="9820" xr:uid="{00000000-0005-0000-0000-00006F250000}"/>
    <cellStyle name="Normal 124 4" xfId="9821" xr:uid="{00000000-0005-0000-0000-000070250000}"/>
    <cellStyle name="Normal 124 4 2" xfId="9822" xr:uid="{00000000-0005-0000-0000-000071250000}"/>
    <cellStyle name="Normal 124 5" xfId="9823" xr:uid="{00000000-0005-0000-0000-000072250000}"/>
    <cellStyle name="Normal 125" xfId="9824" xr:uid="{00000000-0005-0000-0000-000073250000}"/>
    <cellStyle name="Normal 125 2" xfId="9825" xr:uid="{00000000-0005-0000-0000-000074250000}"/>
    <cellStyle name="Normal 125 2 2" xfId="9826" xr:uid="{00000000-0005-0000-0000-000075250000}"/>
    <cellStyle name="Normal 125 3" xfId="9827" xr:uid="{00000000-0005-0000-0000-000076250000}"/>
    <cellStyle name="Normal 125 3 2" xfId="9828" xr:uid="{00000000-0005-0000-0000-000077250000}"/>
    <cellStyle name="Normal 125 4" xfId="9829" xr:uid="{00000000-0005-0000-0000-000078250000}"/>
    <cellStyle name="Normal 125 4 2" xfId="9830" xr:uid="{00000000-0005-0000-0000-000079250000}"/>
    <cellStyle name="Normal 125 5" xfId="9831" xr:uid="{00000000-0005-0000-0000-00007A250000}"/>
    <cellStyle name="Normal 126" xfId="9832" xr:uid="{00000000-0005-0000-0000-00007B250000}"/>
    <cellStyle name="Normal 126 2" xfId="9833" xr:uid="{00000000-0005-0000-0000-00007C250000}"/>
    <cellStyle name="Normal 126 2 2" xfId="9834" xr:uid="{00000000-0005-0000-0000-00007D250000}"/>
    <cellStyle name="Normal 126 3" xfId="9835" xr:uid="{00000000-0005-0000-0000-00007E250000}"/>
    <cellStyle name="Normal 126 3 2" xfId="9836" xr:uid="{00000000-0005-0000-0000-00007F250000}"/>
    <cellStyle name="Normal 126 4" xfId="9837" xr:uid="{00000000-0005-0000-0000-000080250000}"/>
    <cellStyle name="Normal 126 4 2" xfId="9838" xr:uid="{00000000-0005-0000-0000-000081250000}"/>
    <cellStyle name="Normal 126 5" xfId="9839" xr:uid="{00000000-0005-0000-0000-000082250000}"/>
    <cellStyle name="Normal 127" xfId="9840" xr:uid="{00000000-0005-0000-0000-000083250000}"/>
    <cellStyle name="Normal 127 2" xfId="9841" xr:uid="{00000000-0005-0000-0000-000084250000}"/>
    <cellStyle name="Normal 127 2 2" xfId="9842" xr:uid="{00000000-0005-0000-0000-000085250000}"/>
    <cellStyle name="Normal 127 3" xfId="9843" xr:uid="{00000000-0005-0000-0000-000086250000}"/>
    <cellStyle name="Normal 127 3 2" xfId="9844" xr:uid="{00000000-0005-0000-0000-000087250000}"/>
    <cellStyle name="Normal 127 4" xfId="9845" xr:uid="{00000000-0005-0000-0000-000088250000}"/>
    <cellStyle name="Normal 127 4 2" xfId="9846" xr:uid="{00000000-0005-0000-0000-000089250000}"/>
    <cellStyle name="Normal 127 5" xfId="9847" xr:uid="{00000000-0005-0000-0000-00008A250000}"/>
    <cellStyle name="Normal 128" xfId="9848" xr:uid="{00000000-0005-0000-0000-00008B250000}"/>
    <cellStyle name="Normal 128 2" xfId="9849" xr:uid="{00000000-0005-0000-0000-00008C250000}"/>
    <cellStyle name="Normal 128 2 2" xfId="9850" xr:uid="{00000000-0005-0000-0000-00008D250000}"/>
    <cellStyle name="Normal 128 3" xfId="9851" xr:uid="{00000000-0005-0000-0000-00008E250000}"/>
    <cellStyle name="Normal 128 3 2" xfId="9852" xr:uid="{00000000-0005-0000-0000-00008F250000}"/>
    <cellStyle name="Normal 128 4" xfId="9853" xr:uid="{00000000-0005-0000-0000-000090250000}"/>
    <cellStyle name="Normal 128 4 2" xfId="9854" xr:uid="{00000000-0005-0000-0000-000091250000}"/>
    <cellStyle name="Normal 128 5" xfId="9855" xr:uid="{00000000-0005-0000-0000-000092250000}"/>
    <cellStyle name="Normal 129" xfId="9856" xr:uid="{00000000-0005-0000-0000-000093250000}"/>
    <cellStyle name="Normal 129 2" xfId="9857" xr:uid="{00000000-0005-0000-0000-000094250000}"/>
    <cellStyle name="Normal 129 2 2" xfId="9858" xr:uid="{00000000-0005-0000-0000-000095250000}"/>
    <cellStyle name="Normal 129 3" xfId="9859" xr:uid="{00000000-0005-0000-0000-000096250000}"/>
    <cellStyle name="Normal 129 3 2" xfId="9860" xr:uid="{00000000-0005-0000-0000-000097250000}"/>
    <cellStyle name="Normal 129 4" xfId="9861" xr:uid="{00000000-0005-0000-0000-000098250000}"/>
    <cellStyle name="Normal 129 4 2" xfId="9862" xr:uid="{00000000-0005-0000-0000-000099250000}"/>
    <cellStyle name="Normal 129 5" xfId="9863" xr:uid="{00000000-0005-0000-0000-00009A250000}"/>
    <cellStyle name="Normal 13" xfId="415" xr:uid="{00000000-0005-0000-0000-00009B250000}"/>
    <cellStyle name="Normal 13 2" xfId="9864" xr:uid="{00000000-0005-0000-0000-00009C250000}"/>
    <cellStyle name="Normal 13 2 2" xfId="9865" xr:uid="{00000000-0005-0000-0000-00009D250000}"/>
    <cellStyle name="Normal 13 2 2 3" xfId="9866" xr:uid="{00000000-0005-0000-0000-00009E250000}"/>
    <cellStyle name="Normal 13 3" xfId="9867" xr:uid="{00000000-0005-0000-0000-00009F250000}"/>
    <cellStyle name="Normal 13 3 2" xfId="9868" xr:uid="{00000000-0005-0000-0000-0000A0250000}"/>
    <cellStyle name="Normal 13 4" xfId="9869" xr:uid="{00000000-0005-0000-0000-0000A1250000}"/>
    <cellStyle name="Normal 13 4 2" xfId="9870" xr:uid="{00000000-0005-0000-0000-0000A2250000}"/>
    <cellStyle name="Normal 13 5" xfId="9871" xr:uid="{00000000-0005-0000-0000-0000A3250000}"/>
    <cellStyle name="Normal 13 5 2" xfId="9872" xr:uid="{00000000-0005-0000-0000-0000A4250000}"/>
    <cellStyle name="Normal 13_Deferred Income Taxes" xfId="9873" xr:uid="{00000000-0005-0000-0000-0000A5250000}"/>
    <cellStyle name="Normal 130" xfId="9874" xr:uid="{00000000-0005-0000-0000-0000A6250000}"/>
    <cellStyle name="Normal 130 2" xfId="9875" xr:uid="{00000000-0005-0000-0000-0000A7250000}"/>
    <cellStyle name="Normal 130 2 2" xfId="9876" xr:uid="{00000000-0005-0000-0000-0000A8250000}"/>
    <cellStyle name="Normal 130 3" xfId="9877" xr:uid="{00000000-0005-0000-0000-0000A9250000}"/>
    <cellStyle name="Normal 130 3 2" xfId="9878" xr:uid="{00000000-0005-0000-0000-0000AA250000}"/>
    <cellStyle name="Normal 130 4" xfId="9879" xr:uid="{00000000-0005-0000-0000-0000AB250000}"/>
    <cellStyle name="Normal 130 4 2" xfId="9880" xr:uid="{00000000-0005-0000-0000-0000AC250000}"/>
    <cellStyle name="Normal 130 5" xfId="9881" xr:uid="{00000000-0005-0000-0000-0000AD250000}"/>
    <cellStyle name="Normal 131" xfId="9882" xr:uid="{00000000-0005-0000-0000-0000AE250000}"/>
    <cellStyle name="Normal 131 2" xfId="9883" xr:uid="{00000000-0005-0000-0000-0000AF250000}"/>
    <cellStyle name="Normal 131 2 2" xfId="9884" xr:uid="{00000000-0005-0000-0000-0000B0250000}"/>
    <cellStyle name="Normal 131 3" xfId="9885" xr:uid="{00000000-0005-0000-0000-0000B1250000}"/>
    <cellStyle name="Normal 131 3 2" xfId="9886" xr:uid="{00000000-0005-0000-0000-0000B2250000}"/>
    <cellStyle name="Normal 131 4" xfId="9887" xr:uid="{00000000-0005-0000-0000-0000B3250000}"/>
    <cellStyle name="Normal 131 4 2" xfId="9888" xr:uid="{00000000-0005-0000-0000-0000B4250000}"/>
    <cellStyle name="Normal 131 5" xfId="9889" xr:uid="{00000000-0005-0000-0000-0000B5250000}"/>
    <cellStyle name="Normal 132" xfId="9890" xr:uid="{00000000-0005-0000-0000-0000B6250000}"/>
    <cellStyle name="Normal 132 2" xfId="9891" xr:uid="{00000000-0005-0000-0000-0000B7250000}"/>
    <cellStyle name="Normal 132 2 2" xfId="9892" xr:uid="{00000000-0005-0000-0000-0000B8250000}"/>
    <cellStyle name="Normal 132 3" xfId="9893" xr:uid="{00000000-0005-0000-0000-0000B9250000}"/>
    <cellStyle name="Normal 132 3 2" xfId="9894" xr:uid="{00000000-0005-0000-0000-0000BA250000}"/>
    <cellStyle name="Normal 132 4" xfId="9895" xr:uid="{00000000-0005-0000-0000-0000BB250000}"/>
    <cellStyle name="Normal 132 4 2" xfId="9896" xr:uid="{00000000-0005-0000-0000-0000BC250000}"/>
    <cellStyle name="Normal 132 5" xfId="9897" xr:uid="{00000000-0005-0000-0000-0000BD250000}"/>
    <cellStyle name="Normal 133" xfId="9898" xr:uid="{00000000-0005-0000-0000-0000BE250000}"/>
    <cellStyle name="Normal 133 2" xfId="9899" xr:uid="{00000000-0005-0000-0000-0000BF250000}"/>
    <cellStyle name="Normal 133 2 2" xfId="9900" xr:uid="{00000000-0005-0000-0000-0000C0250000}"/>
    <cellStyle name="Normal 133 3" xfId="9901" xr:uid="{00000000-0005-0000-0000-0000C1250000}"/>
    <cellStyle name="Normal 133 3 2" xfId="9902" xr:uid="{00000000-0005-0000-0000-0000C2250000}"/>
    <cellStyle name="Normal 133 4" xfId="9903" xr:uid="{00000000-0005-0000-0000-0000C3250000}"/>
    <cellStyle name="Normal 133 4 2" xfId="9904" xr:uid="{00000000-0005-0000-0000-0000C4250000}"/>
    <cellStyle name="Normal 133 5" xfId="9905" xr:uid="{00000000-0005-0000-0000-0000C5250000}"/>
    <cellStyle name="Normal 134" xfId="9906" xr:uid="{00000000-0005-0000-0000-0000C6250000}"/>
    <cellStyle name="Normal 134 2" xfId="9907" xr:uid="{00000000-0005-0000-0000-0000C7250000}"/>
    <cellStyle name="Normal 134 2 2" xfId="9908" xr:uid="{00000000-0005-0000-0000-0000C8250000}"/>
    <cellStyle name="Normal 134 3" xfId="9909" xr:uid="{00000000-0005-0000-0000-0000C9250000}"/>
    <cellStyle name="Normal 134 3 2" xfId="9910" xr:uid="{00000000-0005-0000-0000-0000CA250000}"/>
    <cellStyle name="Normal 134 4" xfId="9911" xr:uid="{00000000-0005-0000-0000-0000CB250000}"/>
    <cellStyle name="Normal 134 4 2" xfId="9912" xr:uid="{00000000-0005-0000-0000-0000CC250000}"/>
    <cellStyle name="Normal 134 5" xfId="9913" xr:uid="{00000000-0005-0000-0000-0000CD250000}"/>
    <cellStyle name="Normal 135" xfId="9914" xr:uid="{00000000-0005-0000-0000-0000CE250000}"/>
    <cellStyle name="Normal 135 2" xfId="9915" xr:uid="{00000000-0005-0000-0000-0000CF250000}"/>
    <cellStyle name="Normal 135 2 2" xfId="9916" xr:uid="{00000000-0005-0000-0000-0000D0250000}"/>
    <cellStyle name="Normal 135 3" xfId="9917" xr:uid="{00000000-0005-0000-0000-0000D1250000}"/>
    <cellStyle name="Normal 135 3 2" xfId="9918" xr:uid="{00000000-0005-0000-0000-0000D2250000}"/>
    <cellStyle name="Normal 135 4" xfId="9919" xr:uid="{00000000-0005-0000-0000-0000D3250000}"/>
    <cellStyle name="Normal 135 4 2" xfId="9920" xr:uid="{00000000-0005-0000-0000-0000D4250000}"/>
    <cellStyle name="Normal 135 5" xfId="9921" xr:uid="{00000000-0005-0000-0000-0000D5250000}"/>
    <cellStyle name="Normal 136" xfId="9922" xr:uid="{00000000-0005-0000-0000-0000D6250000}"/>
    <cellStyle name="Normal 136 2" xfId="9923" xr:uid="{00000000-0005-0000-0000-0000D7250000}"/>
    <cellStyle name="Normal 136 2 2" xfId="9924" xr:uid="{00000000-0005-0000-0000-0000D8250000}"/>
    <cellStyle name="Normal 136 3" xfId="9925" xr:uid="{00000000-0005-0000-0000-0000D9250000}"/>
    <cellStyle name="Normal 136 3 2" xfId="9926" xr:uid="{00000000-0005-0000-0000-0000DA250000}"/>
    <cellStyle name="Normal 136 4" xfId="9927" xr:uid="{00000000-0005-0000-0000-0000DB250000}"/>
    <cellStyle name="Normal 136 4 2" xfId="9928" xr:uid="{00000000-0005-0000-0000-0000DC250000}"/>
    <cellStyle name="Normal 136 5" xfId="9929" xr:uid="{00000000-0005-0000-0000-0000DD250000}"/>
    <cellStyle name="Normal 137" xfId="9930" xr:uid="{00000000-0005-0000-0000-0000DE250000}"/>
    <cellStyle name="Normal 137 2" xfId="9931" xr:uid="{00000000-0005-0000-0000-0000DF250000}"/>
    <cellStyle name="Normal 137 2 2" xfId="9932" xr:uid="{00000000-0005-0000-0000-0000E0250000}"/>
    <cellStyle name="Normal 137 3" xfId="9933" xr:uid="{00000000-0005-0000-0000-0000E1250000}"/>
    <cellStyle name="Normal 137 3 2" xfId="9934" xr:uid="{00000000-0005-0000-0000-0000E2250000}"/>
    <cellStyle name="Normal 137 4" xfId="9935" xr:uid="{00000000-0005-0000-0000-0000E3250000}"/>
    <cellStyle name="Normal 137 4 2" xfId="9936" xr:uid="{00000000-0005-0000-0000-0000E4250000}"/>
    <cellStyle name="Normal 137 5" xfId="9937" xr:uid="{00000000-0005-0000-0000-0000E5250000}"/>
    <cellStyle name="Normal 138" xfId="9938" xr:uid="{00000000-0005-0000-0000-0000E6250000}"/>
    <cellStyle name="Normal 138 2" xfId="9939" xr:uid="{00000000-0005-0000-0000-0000E7250000}"/>
    <cellStyle name="Normal 138 2 2" xfId="9940" xr:uid="{00000000-0005-0000-0000-0000E8250000}"/>
    <cellStyle name="Normal 138 3" xfId="9941" xr:uid="{00000000-0005-0000-0000-0000E9250000}"/>
    <cellStyle name="Normal 138 3 2" xfId="9942" xr:uid="{00000000-0005-0000-0000-0000EA250000}"/>
    <cellStyle name="Normal 138 4" xfId="9943" xr:uid="{00000000-0005-0000-0000-0000EB250000}"/>
    <cellStyle name="Normal 138 4 2" xfId="9944" xr:uid="{00000000-0005-0000-0000-0000EC250000}"/>
    <cellStyle name="Normal 138 5" xfId="9945" xr:uid="{00000000-0005-0000-0000-0000ED250000}"/>
    <cellStyle name="Normal 139" xfId="9946" xr:uid="{00000000-0005-0000-0000-0000EE250000}"/>
    <cellStyle name="Normal 139 2" xfId="9947" xr:uid="{00000000-0005-0000-0000-0000EF250000}"/>
    <cellStyle name="Normal 139 2 2" xfId="9948" xr:uid="{00000000-0005-0000-0000-0000F0250000}"/>
    <cellStyle name="Normal 139 3" xfId="9949" xr:uid="{00000000-0005-0000-0000-0000F1250000}"/>
    <cellStyle name="Normal 139 3 2" xfId="9950" xr:uid="{00000000-0005-0000-0000-0000F2250000}"/>
    <cellStyle name="Normal 139 4" xfId="9951" xr:uid="{00000000-0005-0000-0000-0000F3250000}"/>
    <cellStyle name="Normal 139 4 2" xfId="9952" xr:uid="{00000000-0005-0000-0000-0000F4250000}"/>
    <cellStyle name="Normal 139 5" xfId="9953" xr:uid="{00000000-0005-0000-0000-0000F5250000}"/>
    <cellStyle name="Normal 14" xfId="416" xr:uid="{00000000-0005-0000-0000-0000F6250000}"/>
    <cellStyle name="Normal 14 2" xfId="9954" xr:uid="{00000000-0005-0000-0000-0000F7250000}"/>
    <cellStyle name="Normal 14 2 2" xfId="9955" xr:uid="{00000000-0005-0000-0000-0000F8250000}"/>
    <cellStyle name="Normal 14 2 2 2" xfId="9956" xr:uid="{00000000-0005-0000-0000-0000F9250000}"/>
    <cellStyle name="Normal 14 2 3" xfId="9957" xr:uid="{00000000-0005-0000-0000-0000FA250000}"/>
    <cellStyle name="Normal 14 2 4" xfId="9958" xr:uid="{00000000-0005-0000-0000-0000FB250000}"/>
    <cellStyle name="Normal 14 2_Deferred Income Taxes" xfId="9959" xr:uid="{00000000-0005-0000-0000-0000FC250000}"/>
    <cellStyle name="Normal 14 3" xfId="9960" xr:uid="{00000000-0005-0000-0000-0000FD250000}"/>
    <cellStyle name="Normal 14 3 2" xfId="9961" xr:uid="{00000000-0005-0000-0000-0000FE250000}"/>
    <cellStyle name="Normal 14 3 2 2" xfId="9962" xr:uid="{00000000-0005-0000-0000-0000FF250000}"/>
    <cellStyle name="Normal 14 3_Deferred Income Taxes" xfId="9963" xr:uid="{00000000-0005-0000-0000-000000260000}"/>
    <cellStyle name="Normal 14 4" xfId="9964" xr:uid="{00000000-0005-0000-0000-000001260000}"/>
    <cellStyle name="Normal 14 4 2" xfId="9965" xr:uid="{00000000-0005-0000-0000-000002260000}"/>
    <cellStyle name="Normal 14 5" xfId="9966" xr:uid="{00000000-0005-0000-0000-000003260000}"/>
    <cellStyle name="Normal 14 5 2" xfId="9967" xr:uid="{00000000-0005-0000-0000-000004260000}"/>
    <cellStyle name="Normal 14 6" xfId="9968" xr:uid="{00000000-0005-0000-0000-000005260000}"/>
    <cellStyle name="Normal 14_Deferred Income Taxes" xfId="9969" xr:uid="{00000000-0005-0000-0000-000006260000}"/>
    <cellStyle name="Normal 140" xfId="9970" xr:uid="{00000000-0005-0000-0000-000007260000}"/>
    <cellStyle name="Normal 140 2" xfId="9971" xr:uid="{00000000-0005-0000-0000-000008260000}"/>
    <cellStyle name="Normal 140 2 2" xfId="9972" xr:uid="{00000000-0005-0000-0000-000009260000}"/>
    <cellStyle name="Normal 140 3" xfId="9973" xr:uid="{00000000-0005-0000-0000-00000A260000}"/>
    <cellStyle name="Normal 140 3 2" xfId="9974" xr:uid="{00000000-0005-0000-0000-00000B260000}"/>
    <cellStyle name="Normal 140 4" xfId="9975" xr:uid="{00000000-0005-0000-0000-00000C260000}"/>
    <cellStyle name="Normal 140 4 2" xfId="9976" xr:uid="{00000000-0005-0000-0000-00000D260000}"/>
    <cellStyle name="Normal 140 5" xfId="9977" xr:uid="{00000000-0005-0000-0000-00000E260000}"/>
    <cellStyle name="Normal 141" xfId="9978" xr:uid="{00000000-0005-0000-0000-00000F260000}"/>
    <cellStyle name="Normal 141 2" xfId="9979" xr:uid="{00000000-0005-0000-0000-000010260000}"/>
    <cellStyle name="Normal 141 2 2" xfId="9980" xr:uid="{00000000-0005-0000-0000-000011260000}"/>
    <cellStyle name="Normal 141 3" xfId="9981" xr:uid="{00000000-0005-0000-0000-000012260000}"/>
    <cellStyle name="Normal 141 3 2" xfId="9982" xr:uid="{00000000-0005-0000-0000-000013260000}"/>
    <cellStyle name="Normal 141 4" xfId="9983" xr:uid="{00000000-0005-0000-0000-000014260000}"/>
    <cellStyle name="Normal 141 4 2" xfId="9984" xr:uid="{00000000-0005-0000-0000-000015260000}"/>
    <cellStyle name="Normal 141 5" xfId="9985" xr:uid="{00000000-0005-0000-0000-000016260000}"/>
    <cellStyle name="Normal 142" xfId="9986" xr:uid="{00000000-0005-0000-0000-000017260000}"/>
    <cellStyle name="Normal 142 2" xfId="9987" xr:uid="{00000000-0005-0000-0000-000018260000}"/>
    <cellStyle name="Normal 142 2 2" xfId="9988" xr:uid="{00000000-0005-0000-0000-000019260000}"/>
    <cellStyle name="Normal 142 3" xfId="9989" xr:uid="{00000000-0005-0000-0000-00001A260000}"/>
    <cellStyle name="Normal 142 3 2" xfId="9990" xr:uid="{00000000-0005-0000-0000-00001B260000}"/>
    <cellStyle name="Normal 142 4" xfId="9991" xr:uid="{00000000-0005-0000-0000-00001C260000}"/>
    <cellStyle name="Normal 142 4 2" xfId="9992" xr:uid="{00000000-0005-0000-0000-00001D260000}"/>
    <cellStyle name="Normal 142 5" xfId="9993" xr:uid="{00000000-0005-0000-0000-00001E260000}"/>
    <cellStyle name="Normal 143" xfId="9994" xr:uid="{00000000-0005-0000-0000-00001F260000}"/>
    <cellStyle name="Normal 143 2" xfId="9995" xr:uid="{00000000-0005-0000-0000-000020260000}"/>
    <cellStyle name="Normal 143 2 2" xfId="9996" xr:uid="{00000000-0005-0000-0000-000021260000}"/>
    <cellStyle name="Normal 143 3" xfId="9997" xr:uid="{00000000-0005-0000-0000-000022260000}"/>
    <cellStyle name="Normal 143 3 2" xfId="9998" xr:uid="{00000000-0005-0000-0000-000023260000}"/>
    <cellStyle name="Normal 143 4" xfId="9999" xr:uid="{00000000-0005-0000-0000-000024260000}"/>
    <cellStyle name="Normal 143 4 2" xfId="10000" xr:uid="{00000000-0005-0000-0000-000025260000}"/>
    <cellStyle name="Normal 143 5" xfId="10001" xr:uid="{00000000-0005-0000-0000-000026260000}"/>
    <cellStyle name="Normal 144" xfId="10002" xr:uid="{00000000-0005-0000-0000-000027260000}"/>
    <cellStyle name="Normal 144 2" xfId="10003" xr:uid="{00000000-0005-0000-0000-000028260000}"/>
    <cellStyle name="Normal 144 2 2" xfId="10004" xr:uid="{00000000-0005-0000-0000-000029260000}"/>
    <cellStyle name="Normal 144 3" xfId="10005" xr:uid="{00000000-0005-0000-0000-00002A260000}"/>
    <cellStyle name="Normal 144 3 2" xfId="10006" xr:uid="{00000000-0005-0000-0000-00002B260000}"/>
    <cellStyle name="Normal 144 4" xfId="10007" xr:uid="{00000000-0005-0000-0000-00002C260000}"/>
    <cellStyle name="Normal 144 4 2" xfId="10008" xr:uid="{00000000-0005-0000-0000-00002D260000}"/>
    <cellStyle name="Normal 144 5" xfId="10009" xr:uid="{00000000-0005-0000-0000-00002E260000}"/>
    <cellStyle name="Normal 145" xfId="10010" xr:uid="{00000000-0005-0000-0000-00002F260000}"/>
    <cellStyle name="Normal 145 2" xfId="10011" xr:uid="{00000000-0005-0000-0000-000030260000}"/>
    <cellStyle name="Normal 145 2 2" xfId="10012" xr:uid="{00000000-0005-0000-0000-000031260000}"/>
    <cellStyle name="Normal 145 3" xfId="10013" xr:uid="{00000000-0005-0000-0000-000032260000}"/>
    <cellStyle name="Normal 145 3 2" xfId="10014" xr:uid="{00000000-0005-0000-0000-000033260000}"/>
    <cellStyle name="Normal 145 4" xfId="10015" xr:uid="{00000000-0005-0000-0000-000034260000}"/>
    <cellStyle name="Normal 145 4 2" xfId="10016" xr:uid="{00000000-0005-0000-0000-000035260000}"/>
    <cellStyle name="Normal 145 5" xfId="10017" xr:uid="{00000000-0005-0000-0000-000036260000}"/>
    <cellStyle name="Normal 146" xfId="10018" xr:uid="{00000000-0005-0000-0000-000037260000}"/>
    <cellStyle name="Normal 146 2" xfId="10019" xr:uid="{00000000-0005-0000-0000-000038260000}"/>
    <cellStyle name="Normal 146 2 2" xfId="10020" xr:uid="{00000000-0005-0000-0000-000039260000}"/>
    <cellStyle name="Normal 146 3" xfId="10021" xr:uid="{00000000-0005-0000-0000-00003A260000}"/>
    <cellStyle name="Normal 146 3 2" xfId="10022" xr:uid="{00000000-0005-0000-0000-00003B260000}"/>
    <cellStyle name="Normal 146 4" xfId="10023" xr:uid="{00000000-0005-0000-0000-00003C260000}"/>
    <cellStyle name="Normal 146 4 2" xfId="10024" xr:uid="{00000000-0005-0000-0000-00003D260000}"/>
    <cellStyle name="Normal 146 5" xfId="10025" xr:uid="{00000000-0005-0000-0000-00003E260000}"/>
    <cellStyle name="Normal 147" xfId="10026" xr:uid="{00000000-0005-0000-0000-00003F260000}"/>
    <cellStyle name="Normal 147 2" xfId="10027" xr:uid="{00000000-0005-0000-0000-000040260000}"/>
    <cellStyle name="Normal 147 2 2" xfId="10028" xr:uid="{00000000-0005-0000-0000-000041260000}"/>
    <cellStyle name="Normal 147 3" xfId="10029" xr:uid="{00000000-0005-0000-0000-000042260000}"/>
    <cellStyle name="Normal 147 3 2" xfId="10030" xr:uid="{00000000-0005-0000-0000-000043260000}"/>
    <cellStyle name="Normal 147 4" xfId="10031" xr:uid="{00000000-0005-0000-0000-000044260000}"/>
    <cellStyle name="Normal 147 4 2" xfId="10032" xr:uid="{00000000-0005-0000-0000-000045260000}"/>
    <cellStyle name="Normal 147 5" xfId="10033" xr:uid="{00000000-0005-0000-0000-000046260000}"/>
    <cellStyle name="Normal 148" xfId="10034" xr:uid="{00000000-0005-0000-0000-000047260000}"/>
    <cellStyle name="Normal 148 2" xfId="10035" xr:uid="{00000000-0005-0000-0000-000048260000}"/>
    <cellStyle name="Normal 148 2 2" xfId="10036" xr:uid="{00000000-0005-0000-0000-000049260000}"/>
    <cellStyle name="Normal 148 3" xfId="10037" xr:uid="{00000000-0005-0000-0000-00004A260000}"/>
    <cellStyle name="Normal 148 3 2" xfId="10038" xr:uid="{00000000-0005-0000-0000-00004B260000}"/>
    <cellStyle name="Normal 148 4" xfId="10039" xr:uid="{00000000-0005-0000-0000-00004C260000}"/>
    <cellStyle name="Normal 148 4 2" xfId="10040" xr:uid="{00000000-0005-0000-0000-00004D260000}"/>
    <cellStyle name="Normal 148 5" xfId="10041" xr:uid="{00000000-0005-0000-0000-00004E260000}"/>
    <cellStyle name="Normal 149" xfId="10042" xr:uid="{00000000-0005-0000-0000-00004F260000}"/>
    <cellStyle name="Normal 149 2" xfId="10043" xr:uid="{00000000-0005-0000-0000-000050260000}"/>
    <cellStyle name="Normal 149 2 2" xfId="10044" xr:uid="{00000000-0005-0000-0000-000051260000}"/>
    <cellStyle name="Normal 149 3" xfId="10045" xr:uid="{00000000-0005-0000-0000-000052260000}"/>
    <cellStyle name="Normal 149 3 2" xfId="10046" xr:uid="{00000000-0005-0000-0000-000053260000}"/>
    <cellStyle name="Normal 149 4" xfId="10047" xr:uid="{00000000-0005-0000-0000-000054260000}"/>
    <cellStyle name="Normal 149 4 2" xfId="10048" xr:uid="{00000000-0005-0000-0000-000055260000}"/>
    <cellStyle name="Normal 149 5" xfId="10049" xr:uid="{00000000-0005-0000-0000-000056260000}"/>
    <cellStyle name="Normal 15" xfId="417" xr:uid="{00000000-0005-0000-0000-000057260000}"/>
    <cellStyle name="Normal 15 2" xfId="10050" xr:uid="{00000000-0005-0000-0000-000058260000}"/>
    <cellStyle name="Normal 15 3" xfId="10051" xr:uid="{00000000-0005-0000-0000-000059260000}"/>
    <cellStyle name="Normal 15 3 2" xfId="10052" xr:uid="{00000000-0005-0000-0000-00005A260000}"/>
    <cellStyle name="Normal 15 3 3" xfId="10053" xr:uid="{00000000-0005-0000-0000-00005B260000}"/>
    <cellStyle name="Normal 15 4" xfId="10054" xr:uid="{00000000-0005-0000-0000-00005C260000}"/>
    <cellStyle name="Normal 15 4 2" xfId="10055" xr:uid="{00000000-0005-0000-0000-00005D260000}"/>
    <cellStyle name="Normal 15 5" xfId="10056" xr:uid="{00000000-0005-0000-0000-00005E260000}"/>
    <cellStyle name="Normal 15 5 2" xfId="10057" xr:uid="{00000000-0005-0000-0000-00005F260000}"/>
    <cellStyle name="Normal 15 6" xfId="10058" xr:uid="{00000000-0005-0000-0000-000060260000}"/>
    <cellStyle name="Normal 15 6 2" xfId="10059" xr:uid="{00000000-0005-0000-0000-000061260000}"/>
    <cellStyle name="Normal 15 7" xfId="10060" xr:uid="{00000000-0005-0000-0000-000062260000}"/>
    <cellStyle name="Normal 150" xfId="10061" xr:uid="{00000000-0005-0000-0000-000063260000}"/>
    <cellStyle name="Normal 150 2" xfId="10062" xr:uid="{00000000-0005-0000-0000-000064260000}"/>
    <cellStyle name="Normal 150 2 2" xfId="10063" xr:uid="{00000000-0005-0000-0000-000065260000}"/>
    <cellStyle name="Normal 150 3" xfId="10064" xr:uid="{00000000-0005-0000-0000-000066260000}"/>
    <cellStyle name="Normal 150 3 2" xfId="10065" xr:uid="{00000000-0005-0000-0000-000067260000}"/>
    <cellStyle name="Normal 150 4" xfId="10066" xr:uid="{00000000-0005-0000-0000-000068260000}"/>
    <cellStyle name="Normal 150 4 2" xfId="10067" xr:uid="{00000000-0005-0000-0000-000069260000}"/>
    <cellStyle name="Normal 150 5" xfId="10068" xr:uid="{00000000-0005-0000-0000-00006A260000}"/>
    <cellStyle name="Normal 151" xfId="10069" xr:uid="{00000000-0005-0000-0000-00006B260000}"/>
    <cellStyle name="Normal 151 2" xfId="10070" xr:uid="{00000000-0005-0000-0000-00006C260000}"/>
    <cellStyle name="Normal 151 2 2" xfId="10071" xr:uid="{00000000-0005-0000-0000-00006D260000}"/>
    <cellStyle name="Normal 151 3" xfId="10072" xr:uid="{00000000-0005-0000-0000-00006E260000}"/>
    <cellStyle name="Normal 151 3 2" xfId="10073" xr:uid="{00000000-0005-0000-0000-00006F260000}"/>
    <cellStyle name="Normal 151 4" xfId="10074" xr:uid="{00000000-0005-0000-0000-000070260000}"/>
    <cellStyle name="Normal 151 4 2" xfId="10075" xr:uid="{00000000-0005-0000-0000-000071260000}"/>
    <cellStyle name="Normal 151 5" xfId="10076" xr:uid="{00000000-0005-0000-0000-000072260000}"/>
    <cellStyle name="Normal 152" xfId="10077" xr:uid="{00000000-0005-0000-0000-000073260000}"/>
    <cellStyle name="Normal 152 2" xfId="10078" xr:uid="{00000000-0005-0000-0000-000074260000}"/>
    <cellStyle name="Normal 152 2 2" xfId="10079" xr:uid="{00000000-0005-0000-0000-000075260000}"/>
    <cellStyle name="Normal 152 3" xfId="10080" xr:uid="{00000000-0005-0000-0000-000076260000}"/>
    <cellStyle name="Normal 152 3 2" xfId="10081" xr:uid="{00000000-0005-0000-0000-000077260000}"/>
    <cellStyle name="Normal 152 4" xfId="10082" xr:uid="{00000000-0005-0000-0000-000078260000}"/>
    <cellStyle name="Normal 152 4 2" xfId="10083" xr:uid="{00000000-0005-0000-0000-000079260000}"/>
    <cellStyle name="Normal 152 5" xfId="10084" xr:uid="{00000000-0005-0000-0000-00007A260000}"/>
    <cellStyle name="Normal 153" xfId="10085" xr:uid="{00000000-0005-0000-0000-00007B260000}"/>
    <cellStyle name="Normal 153 2" xfId="10086" xr:uid="{00000000-0005-0000-0000-00007C260000}"/>
    <cellStyle name="Normal 153 2 2" xfId="10087" xr:uid="{00000000-0005-0000-0000-00007D260000}"/>
    <cellStyle name="Normal 153 3" xfId="10088" xr:uid="{00000000-0005-0000-0000-00007E260000}"/>
    <cellStyle name="Normal 153 3 2" xfId="10089" xr:uid="{00000000-0005-0000-0000-00007F260000}"/>
    <cellStyle name="Normal 153 4" xfId="10090" xr:uid="{00000000-0005-0000-0000-000080260000}"/>
    <cellStyle name="Normal 153 4 2" xfId="10091" xr:uid="{00000000-0005-0000-0000-000081260000}"/>
    <cellStyle name="Normal 153 5" xfId="10092" xr:uid="{00000000-0005-0000-0000-000082260000}"/>
    <cellStyle name="Normal 154" xfId="10093" xr:uid="{00000000-0005-0000-0000-000083260000}"/>
    <cellStyle name="Normal 154 2" xfId="10094" xr:uid="{00000000-0005-0000-0000-000084260000}"/>
    <cellStyle name="Normal 154 2 2" xfId="10095" xr:uid="{00000000-0005-0000-0000-000085260000}"/>
    <cellStyle name="Normal 154 3" xfId="10096" xr:uid="{00000000-0005-0000-0000-000086260000}"/>
    <cellStyle name="Normal 154 3 2" xfId="10097" xr:uid="{00000000-0005-0000-0000-000087260000}"/>
    <cellStyle name="Normal 154 4" xfId="10098" xr:uid="{00000000-0005-0000-0000-000088260000}"/>
    <cellStyle name="Normal 154 4 2" xfId="10099" xr:uid="{00000000-0005-0000-0000-000089260000}"/>
    <cellStyle name="Normal 154 5" xfId="10100" xr:uid="{00000000-0005-0000-0000-00008A260000}"/>
    <cellStyle name="Normal 155" xfId="10101" xr:uid="{00000000-0005-0000-0000-00008B260000}"/>
    <cellStyle name="Normal 155 2" xfId="10102" xr:uid="{00000000-0005-0000-0000-00008C260000}"/>
    <cellStyle name="Normal 155 2 2" xfId="10103" xr:uid="{00000000-0005-0000-0000-00008D260000}"/>
    <cellStyle name="Normal 155 3" xfId="10104" xr:uid="{00000000-0005-0000-0000-00008E260000}"/>
    <cellStyle name="Normal 155 3 2" xfId="10105" xr:uid="{00000000-0005-0000-0000-00008F260000}"/>
    <cellStyle name="Normal 155 4" xfId="10106" xr:uid="{00000000-0005-0000-0000-000090260000}"/>
    <cellStyle name="Normal 155 4 2" xfId="10107" xr:uid="{00000000-0005-0000-0000-000091260000}"/>
    <cellStyle name="Normal 155 5" xfId="10108" xr:uid="{00000000-0005-0000-0000-000092260000}"/>
    <cellStyle name="Normal 156" xfId="10109" xr:uid="{00000000-0005-0000-0000-000093260000}"/>
    <cellStyle name="Normal 156 2" xfId="10110" xr:uid="{00000000-0005-0000-0000-000094260000}"/>
    <cellStyle name="Normal 156 2 2" xfId="10111" xr:uid="{00000000-0005-0000-0000-000095260000}"/>
    <cellStyle name="Normal 156 3" xfId="10112" xr:uid="{00000000-0005-0000-0000-000096260000}"/>
    <cellStyle name="Normal 156 3 2" xfId="10113" xr:uid="{00000000-0005-0000-0000-000097260000}"/>
    <cellStyle name="Normal 156 4" xfId="10114" xr:uid="{00000000-0005-0000-0000-000098260000}"/>
    <cellStyle name="Normal 156 4 2" xfId="10115" xr:uid="{00000000-0005-0000-0000-000099260000}"/>
    <cellStyle name="Normal 156 5" xfId="10116" xr:uid="{00000000-0005-0000-0000-00009A260000}"/>
    <cellStyle name="Normal 157" xfId="10117" xr:uid="{00000000-0005-0000-0000-00009B260000}"/>
    <cellStyle name="Normal 157 2" xfId="10118" xr:uid="{00000000-0005-0000-0000-00009C260000}"/>
    <cellStyle name="Normal 157 2 2" xfId="10119" xr:uid="{00000000-0005-0000-0000-00009D260000}"/>
    <cellStyle name="Normal 157 3" xfId="10120" xr:uid="{00000000-0005-0000-0000-00009E260000}"/>
    <cellStyle name="Normal 157 3 2" xfId="10121" xr:uid="{00000000-0005-0000-0000-00009F260000}"/>
    <cellStyle name="Normal 157 4" xfId="10122" xr:uid="{00000000-0005-0000-0000-0000A0260000}"/>
    <cellStyle name="Normal 157 4 2" xfId="10123" xr:uid="{00000000-0005-0000-0000-0000A1260000}"/>
    <cellStyle name="Normal 157 5" xfId="10124" xr:uid="{00000000-0005-0000-0000-0000A2260000}"/>
    <cellStyle name="Normal 158" xfId="10125" xr:uid="{00000000-0005-0000-0000-0000A3260000}"/>
    <cellStyle name="Normal 158 2" xfId="10126" xr:uid="{00000000-0005-0000-0000-0000A4260000}"/>
    <cellStyle name="Normal 158 2 2" xfId="10127" xr:uid="{00000000-0005-0000-0000-0000A5260000}"/>
    <cellStyle name="Normal 158 3" xfId="10128" xr:uid="{00000000-0005-0000-0000-0000A6260000}"/>
    <cellStyle name="Normal 158 3 2" xfId="10129" xr:uid="{00000000-0005-0000-0000-0000A7260000}"/>
    <cellStyle name="Normal 158 4" xfId="10130" xr:uid="{00000000-0005-0000-0000-0000A8260000}"/>
    <cellStyle name="Normal 158 4 2" xfId="10131" xr:uid="{00000000-0005-0000-0000-0000A9260000}"/>
    <cellStyle name="Normal 158 5" xfId="10132" xr:uid="{00000000-0005-0000-0000-0000AA260000}"/>
    <cellStyle name="Normal 159" xfId="10133" xr:uid="{00000000-0005-0000-0000-0000AB260000}"/>
    <cellStyle name="Normal 159 2" xfId="10134" xr:uid="{00000000-0005-0000-0000-0000AC260000}"/>
    <cellStyle name="Normal 159 2 2" xfId="10135" xr:uid="{00000000-0005-0000-0000-0000AD260000}"/>
    <cellStyle name="Normal 159 3" xfId="10136" xr:uid="{00000000-0005-0000-0000-0000AE260000}"/>
    <cellStyle name="Normal 159 3 2" xfId="10137" xr:uid="{00000000-0005-0000-0000-0000AF260000}"/>
    <cellStyle name="Normal 159 4" xfId="10138" xr:uid="{00000000-0005-0000-0000-0000B0260000}"/>
    <cellStyle name="Normal 159 4 2" xfId="10139" xr:uid="{00000000-0005-0000-0000-0000B1260000}"/>
    <cellStyle name="Normal 159 5" xfId="10140" xr:uid="{00000000-0005-0000-0000-0000B2260000}"/>
    <cellStyle name="Normal 16" xfId="418" xr:uid="{00000000-0005-0000-0000-0000B3260000}"/>
    <cellStyle name="Normal 16 2" xfId="10141" xr:uid="{00000000-0005-0000-0000-0000B4260000}"/>
    <cellStyle name="Normal 16 2 2" xfId="10142" xr:uid="{00000000-0005-0000-0000-0000B5260000}"/>
    <cellStyle name="Normal 16 2 3" xfId="10143" xr:uid="{00000000-0005-0000-0000-0000B6260000}"/>
    <cellStyle name="Normal 16 3" xfId="10144" xr:uid="{00000000-0005-0000-0000-0000B7260000}"/>
    <cellStyle name="Normal 16 3 2" xfId="10145" xr:uid="{00000000-0005-0000-0000-0000B8260000}"/>
    <cellStyle name="Normal 16 4" xfId="10146" xr:uid="{00000000-0005-0000-0000-0000B9260000}"/>
    <cellStyle name="Normal 16 4 2" xfId="10147" xr:uid="{00000000-0005-0000-0000-0000BA260000}"/>
    <cellStyle name="Normal 16 5" xfId="10148" xr:uid="{00000000-0005-0000-0000-0000BB260000}"/>
    <cellStyle name="Normal 16 5 2" xfId="10149" xr:uid="{00000000-0005-0000-0000-0000BC260000}"/>
    <cellStyle name="Normal 16 6" xfId="10150" xr:uid="{00000000-0005-0000-0000-0000BD260000}"/>
    <cellStyle name="Normal 160" xfId="10151" xr:uid="{00000000-0005-0000-0000-0000BE260000}"/>
    <cellStyle name="Normal 160 2" xfId="10152" xr:uid="{00000000-0005-0000-0000-0000BF260000}"/>
    <cellStyle name="Normal 160 2 2" xfId="10153" xr:uid="{00000000-0005-0000-0000-0000C0260000}"/>
    <cellStyle name="Normal 160 3" xfId="10154" xr:uid="{00000000-0005-0000-0000-0000C1260000}"/>
    <cellStyle name="Normal 160 3 2" xfId="10155" xr:uid="{00000000-0005-0000-0000-0000C2260000}"/>
    <cellStyle name="Normal 160 4" xfId="10156" xr:uid="{00000000-0005-0000-0000-0000C3260000}"/>
    <cellStyle name="Normal 160 4 2" xfId="10157" xr:uid="{00000000-0005-0000-0000-0000C4260000}"/>
    <cellStyle name="Normal 160 5" xfId="10158" xr:uid="{00000000-0005-0000-0000-0000C5260000}"/>
    <cellStyle name="Normal 161" xfId="10159" xr:uid="{00000000-0005-0000-0000-0000C6260000}"/>
    <cellStyle name="Normal 161 2" xfId="10160" xr:uid="{00000000-0005-0000-0000-0000C7260000}"/>
    <cellStyle name="Normal 161 2 2" xfId="10161" xr:uid="{00000000-0005-0000-0000-0000C8260000}"/>
    <cellStyle name="Normal 161 3" xfId="10162" xr:uid="{00000000-0005-0000-0000-0000C9260000}"/>
    <cellStyle name="Normal 161 3 2" xfId="10163" xr:uid="{00000000-0005-0000-0000-0000CA260000}"/>
    <cellStyle name="Normal 161 4" xfId="10164" xr:uid="{00000000-0005-0000-0000-0000CB260000}"/>
    <cellStyle name="Normal 161 4 2" xfId="10165" xr:uid="{00000000-0005-0000-0000-0000CC260000}"/>
    <cellStyle name="Normal 161 5" xfId="10166" xr:uid="{00000000-0005-0000-0000-0000CD260000}"/>
    <cellStyle name="Normal 162" xfId="10167" xr:uid="{00000000-0005-0000-0000-0000CE260000}"/>
    <cellStyle name="Normal 162 2" xfId="10168" xr:uid="{00000000-0005-0000-0000-0000CF260000}"/>
    <cellStyle name="Normal 162 2 2" xfId="10169" xr:uid="{00000000-0005-0000-0000-0000D0260000}"/>
    <cellStyle name="Normal 162 3" xfId="10170" xr:uid="{00000000-0005-0000-0000-0000D1260000}"/>
    <cellStyle name="Normal 162 3 2" xfId="10171" xr:uid="{00000000-0005-0000-0000-0000D2260000}"/>
    <cellStyle name="Normal 162 4" xfId="10172" xr:uid="{00000000-0005-0000-0000-0000D3260000}"/>
    <cellStyle name="Normal 162 4 2" xfId="10173" xr:uid="{00000000-0005-0000-0000-0000D4260000}"/>
    <cellStyle name="Normal 162 5" xfId="10174" xr:uid="{00000000-0005-0000-0000-0000D5260000}"/>
    <cellStyle name="Normal 163" xfId="10175" xr:uid="{00000000-0005-0000-0000-0000D6260000}"/>
    <cellStyle name="Normal 163 2" xfId="10176" xr:uid="{00000000-0005-0000-0000-0000D7260000}"/>
    <cellStyle name="Normal 163 2 2" xfId="10177" xr:uid="{00000000-0005-0000-0000-0000D8260000}"/>
    <cellStyle name="Normal 163 3" xfId="10178" xr:uid="{00000000-0005-0000-0000-0000D9260000}"/>
    <cellStyle name="Normal 163 3 2" xfId="10179" xr:uid="{00000000-0005-0000-0000-0000DA260000}"/>
    <cellStyle name="Normal 163 4" xfId="10180" xr:uid="{00000000-0005-0000-0000-0000DB260000}"/>
    <cellStyle name="Normal 163 4 2" xfId="10181" xr:uid="{00000000-0005-0000-0000-0000DC260000}"/>
    <cellStyle name="Normal 163 5" xfId="10182" xr:uid="{00000000-0005-0000-0000-0000DD260000}"/>
    <cellStyle name="Normal 164" xfId="10183" xr:uid="{00000000-0005-0000-0000-0000DE260000}"/>
    <cellStyle name="Normal 164 2" xfId="10184" xr:uid="{00000000-0005-0000-0000-0000DF260000}"/>
    <cellStyle name="Normal 164 2 2" xfId="10185" xr:uid="{00000000-0005-0000-0000-0000E0260000}"/>
    <cellStyle name="Normal 164 3" xfId="10186" xr:uid="{00000000-0005-0000-0000-0000E1260000}"/>
    <cellStyle name="Normal 164 3 2" xfId="10187" xr:uid="{00000000-0005-0000-0000-0000E2260000}"/>
    <cellStyle name="Normal 164 4" xfId="10188" xr:uid="{00000000-0005-0000-0000-0000E3260000}"/>
    <cellStyle name="Normal 164 4 2" xfId="10189" xr:uid="{00000000-0005-0000-0000-0000E4260000}"/>
    <cellStyle name="Normal 164 5" xfId="10190" xr:uid="{00000000-0005-0000-0000-0000E5260000}"/>
    <cellStyle name="Normal 165" xfId="10191" xr:uid="{00000000-0005-0000-0000-0000E6260000}"/>
    <cellStyle name="Normal 165 2" xfId="10192" xr:uid="{00000000-0005-0000-0000-0000E7260000}"/>
    <cellStyle name="Normal 165 2 2" xfId="10193" xr:uid="{00000000-0005-0000-0000-0000E8260000}"/>
    <cellStyle name="Normal 165 3" xfId="10194" xr:uid="{00000000-0005-0000-0000-0000E9260000}"/>
    <cellStyle name="Normal 165 3 2" xfId="10195" xr:uid="{00000000-0005-0000-0000-0000EA260000}"/>
    <cellStyle name="Normal 165 4" xfId="10196" xr:uid="{00000000-0005-0000-0000-0000EB260000}"/>
    <cellStyle name="Normal 165 4 2" xfId="10197" xr:uid="{00000000-0005-0000-0000-0000EC260000}"/>
    <cellStyle name="Normal 165 5" xfId="10198" xr:uid="{00000000-0005-0000-0000-0000ED260000}"/>
    <cellStyle name="Normal 166" xfId="10199" xr:uid="{00000000-0005-0000-0000-0000EE260000}"/>
    <cellStyle name="Normal 166 2" xfId="10200" xr:uid="{00000000-0005-0000-0000-0000EF260000}"/>
    <cellStyle name="Normal 166 2 2" xfId="10201" xr:uid="{00000000-0005-0000-0000-0000F0260000}"/>
    <cellStyle name="Normal 166 3" xfId="10202" xr:uid="{00000000-0005-0000-0000-0000F1260000}"/>
    <cellStyle name="Normal 166 3 2" xfId="10203" xr:uid="{00000000-0005-0000-0000-0000F2260000}"/>
    <cellStyle name="Normal 166 4" xfId="10204" xr:uid="{00000000-0005-0000-0000-0000F3260000}"/>
    <cellStyle name="Normal 166 4 2" xfId="10205" xr:uid="{00000000-0005-0000-0000-0000F4260000}"/>
    <cellStyle name="Normal 166 5" xfId="10206" xr:uid="{00000000-0005-0000-0000-0000F5260000}"/>
    <cellStyle name="Normal 167" xfId="10207" xr:uid="{00000000-0005-0000-0000-0000F6260000}"/>
    <cellStyle name="Normal 167 2" xfId="10208" xr:uid="{00000000-0005-0000-0000-0000F7260000}"/>
    <cellStyle name="Normal 167 2 2" xfId="10209" xr:uid="{00000000-0005-0000-0000-0000F8260000}"/>
    <cellStyle name="Normal 167 3" xfId="10210" xr:uid="{00000000-0005-0000-0000-0000F9260000}"/>
    <cellStyle name="Normal 167 3 2" xfId="10211" xr:uid="{00000000-0005-0000-0000-0000FA260000}"/>
    <cellStyle name="Normal 167 4" xfId="10212" xr:uid="{00000000-0005-0000-0000-0000FB260000}"/>
    <cellStyle name="Normal 167 4 2" xfId="10213" xr:uid="{00000000-0005-0000-0000-0000FC260000}"/>
    <cellStyle name="Normal 167 5" xfId="10214" xr:uid="{00000000-0005-0000-0000-0000FD260000}"/>
    <cellStyle name="Normal 168" xfId="10215" xr:uid="{00000000-0005-0000-0000-0000FE260000}"/>
    <cellStyle name="Normal 168 2" xfId="10216" xr:uid="{00000000-0005-0000-0000-0000FF260000}"/>
    <cellStyle name="Normal 168 2 2" xfId="10217" xr:uid="{00000000-0005-0000-0000-000000270000}"/>
    <cellStyle name="Normal 168 3" xfId="10218" xr:uid="{00000000-0005-0000-0000-000001270000}"/>
    <cellStyle name="Normal 168 3 2" xfId="10219" xr:uid="{00000000-0005-0000-0000-000002270000}"/>
    <cellStyle name="Normal 168 4" xfId="10220" xr:uid="{00000000-0005-0000-0000-000003270000}"/>
    <cellStyle name="Normal 168 4 2" xfId="10221" xr:uid="{00000000-0005-0000-0000-000004270000}"/>
    <cellStyle name="Normal 168 5" xfId="10222" xr:uid="{00000000-0005-0000-0000-000005270000}"/>
    <cellStyle name="Normal 169" xfId="10223" xr:uid="{00000000-0005-0000-0000-000006270000}"/>
    <cellStyle name="Normal 169 2" xfId="10224" xr:uid="{00000000-0005-0000-0000-000007270000}"/>
    <cellStyle name="Normal 169 2 2" xfId="10225" xr:uid="{00000000-0005-0000-0000-000008270000}"/>
    <cellStyle name="Normal 169 3" xfId="10226" xr:uid="{00000000-0005-0000-0000-000009270000}"/>
    <cellStyle name="Normal 169 3 2" xfId="10227" xr:uid="{00000000-0005-0000-0000-00000A270000}"/>
    <cellStyle name="Normal 169 4" xfId="10228" xr:uid="{00000000-0005-0000-0000-00000B270000}"/>
    <cellStyle name="Normal 169 4 2" xfId="10229" xr:uid="{00000000-0005-0000-0000-00000C270000}"/>
    <cellStyle name="Normal 169 5" xfId="10230" xr:uid="{00000000-0005-0000-0000-00000D270000}"/>
    <cellStyle name="Normal 17" xfId="419" xr:uid="{00000000-0005-0000-0000-00000E270000}"/>
    <cellStyle name="Normal 17 2" xfId="10231" xr:uid="{00000000-0005-0000-0000-00000F270000}"/>
    <cellStyle name="Normal 17 2 2" xfId="10232" xr:uid="{00000000-0005-0000-0000-000010270000}"/>
    <cellStyle name="Normal 17 2 3" xfId="10233" xr:uid="{00000000-0005-0000-0000-000011270000}"/>
    <cellStyle name="Normal 17 3" xfId="10234" xr:uid="{00000000-0005-0000-0000-000012270000}"/>
    <cellStyle name="Normal 17 3 2" xfId="10235" xr:uid="{00000000-0005-0000-0000-000013270000}"/>
    <cellStyle name="Normal 17 4" xfId="10236" xr:uid="{00000000-0005-0000-0000-000014270000}"/>
    <cellStyle name="Normal 17 4 2" xfId="10237" xr:uid="{00000000-0005-0000-0000-000015270000}"/>
    <cellStyle name="Normal 17 5" xfId="10238" xr:uid="{00000000-0005-0000-0000-000016270000}"/>
    <cellStyle name="Normal 17 5 2" xfId="10239" xr:uid="{00000000-0005-0000-0000-000017270000}"/>
    <cellStyle name="Normal 17 6" xfId="10240" xr:uid="{00000000-0005-0000-0000-000018270000}"/>
    <cellStyle name="Normal 170" xfId="10241" xr:uid="{00000000-0005-0000-0000-000019270000}"/>
    <cellStyle name="Normal 170 2" xfId="10242" xr:uid="{00000000-0005-0000-0000-00001A270000}"/>
    <cellStyle name="Normal 170 2 2" xfId="10243" xr:uid="{00000000-0005-0000-0000-00001B270000}"/>
    <cellStyle name="Normal 170 3" xfId="10244" xr:uid="{00000000-0005-0000-0000-00001C270000}"/>
    <cellStyle name="Normal 170 3 2" xfId="10245" xr:uid="{00000000-0005-0000-0000-00001D270000}"/>
    <cellStyle name="Normal 170 4" xfId="10246" xr:uid="{00000000-0005-0000-0000-00001E270000}"/>
    <cellStyle name="Normal 170 4 2" xfId="10247" xr:uid="{00000000-0005-0000-0000-00001F270000}"/>
    <cellStyle name="Normal 170 5" xfId="10248" xr:uid="{00000000-0005-0000-0000-000020270000}"/>
    <cellStyle name="Normal 171" xfId="10249" xr:uid="{00000000-0005-0000-0000-000021270000}"/>
    <cellStyle name="Normal 171 2" xfId="10250" xr:uid="{00000000-0005-0000-0000-000022270000}"/>
    <cellStyle name="Normal 171 2 2" xfId="10251" xr:uid="{00000000-0005-0000-0000-000023270000}"/>
    <cellStyle name="Normal 171 3" xfId="10252" xr:uid="{00000000-0005-0000-0000-000024270000}"/>
    <cellStyle name="Normal 171 3 2" xfId="10253" xr:uid="{00000000-0005-0000-0000-000025270000}"/>
    <cellStyle name="Normal 171 4" xfId="10254" xr:uid="{00000000-0005-0000-0000-000026270000}"/>
    <cellStyle name="Normal 171 4 2" xfId="10255" xr:uid="{00000000-0005-0000-0000-000027270000}"/>
    <cellStyle name="Normal 171 5" xfId="10256" xr:uid="{00000000-0005-0000-0000-000028270000}"/>
    <cellStyle name="Normal 172" xfId="10257" xr:uid="{00000000-0005-0000-0000-000029270000}"/>
    <cellStyle name="Normal 172 2" xfId="10258" xr:uid="{00000000-0005-0000-0000-00002A270000}"/>
    <cellStyle name="Normal 172 2 2" xfId="10259" xr:uid="{00000000-0005-0000-0000-00002B270000}"/>
    <cellStyle name="Normal 172 3" xfId="10260" xr:uid="{00000000-0005-0000-0000-00002C270000}"/>
    <cellStyle name="Normal 172 3 2" xfId="10261" xr:uid="{00000000-0005-0000-0000-00002D270000}"/>
    <cellStyle name="Normal 172 4" xfId="10262" xr:uid="{00000000-0005-0000-0000-00002E270000}"/>
    <cellStyle name="Normal 172 4 2" xfId="10263" xr:uid="{00000000-0005-0000-0000-00002F270000}"/>
    <cellStyle name="Normal 172 5" xfId="10264" xr:uid="{00000000-0005-0000-0000-000030270000}"/>
    <cellStyle name="Normal 173" xfId="10265" xr:uid="{00000000-0005-0000-0000-000031270000}"/>
    <cellStyle name="Normal 173 2" xfId="10266" xr:uid="{00000000-0005-0000-0000-000032270000}"/>
    <cellStyle name="Normal 173 2 2" xfId="10267" xr:uid="{00000000-0005-0000-0000-000033270000}"/>
    <cellStyle name="Normal 173 3" xfId="10268" xr:uid="{00000000-0005-0000-0000-000034270000}"/>
    <cellStyle name="Normal 173 3 2" xfId="10269" xr:uid="{00000000-0005-0000-0000-000035270000}"/>
    <cellStyle name="Normal 173 4" xfId="10270" xr:uid="{00000000-0005-0000-0000-000036270000}"/>
    <cellStyle name="Normal 173 4 2" xfId="10271" xr:uid="{00000000-0005-0000-0000-000037270000}"/>
    <cellStyle name="Normal 173 5" xfId="10272" xr:uid="{00000000-0005-0000-0000-000038270000}"/>
    <cellStyle name="Normal 174" xfId="10273" xr:uid="{00000000-0005-0000-0000-000039270000}"/>
    <cellStyle name="Normal 174 2" xfId="10274" xr:uid="{00000000-0005-0000-0000-00003A270000}"/>
    <cellStyle name="Normal 174 2 2" xfId="10275" xr:uid="{00000000-0005-0000-0000-00003B270000}"/>
    <cellStyle name="Normal 174 3" xfId="10276" xr:uid="{00000000-0005-0000-0000-00003C270000}"/>
    <cellStyle name="Normal 174 3 2" xfId="10277" xr:uid="{00000000-0005-0000-0000-00003D270000}"/>
    <cellStyle name="Normal 174 4" xfId="10278" xr:uid="{00000000-0005-0000-0000-00003E270000}"/>
    <cellStyle name="Normal 174 4 2" xfId="10279" xr:uid="{00000000-0005-0000-0000-00003F270000}"/>
    <cellStyle name="Normal 174 5" xfId="10280" xr:uid="{00000000-0005-0000-0000-000040270000}"/>
    <cellStyle name="Normal 175" xfId="10281" xr:uid="{00000000-0005-0000-0000-000041270000}"/>
    <cellStyle name="Normal 175 2" xfId="10282" xr:uid="{00000000-0005-0000-0000-000042270000}"/>
    <cellStyle name="Normal 175 2 2" xfId="10283" xr:uid="{00000000-0005-0000-0000-000043270000}"/>
    <cellStyle name="Normal 175 3" xfId="10284" xr:uid="{00000000-0005-0000-0000-000044270000}"/>
    <cellStyle name="Normal 175 3 2" xfId="10285" xr:uid="{00000000-0005-0000-0000-000045270000}"/>
    <cellStyle name="Normal 175 4" xfId="10286" xr:uid="{00000000-0005-0000-0000-000046270000}"/>
    <cellStyle name="Normal 175 4 2" xfId="10287" xr:uid="{00000000-0005-0000-0000-000047270000}"/>
    <cellStyle name="Normal 175 5" xfId="10288" xr:uid="{00000000-0005-0000-0000-000048270000}"/>
    <cellStyle name="Normal 176" xfId="10289" xr:uid="{00000000-0005-0000-0000-000049270000}"/>
    <cellStyle name="Normal 176 2" xfId="10290" xr:uid="{00000000-0005-0000-0000-00004A270000}"/>
    <cellStyle name="Normal 176 2 2" xfId="10291" xr:uid="{00000000-0005-0000-0000-00004B270000}"/>
    <cellStyle name="Normal 176 3" xfId="10292" xr:uid="{00000000-0005-0000-0000-00004C270000}"/>
    <cellStyle name="Normal 176 3 2" xfId="10293" xr:uid="{00000000-0005-0000-0000-00004D270000}"/>
    <cellStyle name="Normal 176 4" xfId="10294" xr:uid="{00000000-0005-0000-0000-00004E270000}"/>
    <cellStyle name="Normal 176 4 2" xfId="10295" xr:uid="{00000000-0005-0000-0000-00004F270000}"/>
    <cellStyle name="Normal 176 5" xfId="10296" xr:uid="{00000000-0005-0000-0000-000050270000}"/>
    <cellStyle name="Normal 177" xfId="10297" xr:uid="{00000000-0005-0000-0000-000051270000}"/>
    <cellStyle name="Normal 177 2" xfId="10298" xr:uid="{00000000-0005-0000-0000-000052270000}"/>
    <cellStyle name="Normal 177 2 2" xfId="10299" xr:uid="{00000000-0005-0000-0000-000053270000}"/>
    <cellStyle name="Normal 177 3" xfId="10300" xr:uid="{00000000-0005-0000-0000-000054270000}"/>
    <cellStyle name="Normal 177 3 2" xfId="10301" xr:uid="{00000000-0005-0000-0000-000055270000}"/>
    <cellStyle name="Normal 177 4" xfId="10302" xr:uid="{00000000-0005-0000-0000-000056270000}"/>
    <cellStyle name="Normal 177 4 2" xfId="10303" xr:uid="{00000000-0005-0000-0000-000057270000}"/>
    <cellStyle name="Normal 177 5" xfId="10304" xr:uid="{00000000-0005-0000-0000-000058270000}"/>
    <cellStyle name="Normal 178" xfId="10305" xr:uid="{00000000-0005-0000-0000-000059270000}"/>
    <cellStyle name="Normal 178 2" xfId="10306" xr:uid="{00000000-0005-0000-0000-00005A270000}"/>
    <cellStyle name="Normal 178 2 2" xfId="10307" xr:uid="{00000000-0005-0000-0000-00005B270000}"/>
    <cellStyle name="Normal 178 3" xfId="10308" xr:uid="{00000000-0005-0000-0000-00005C270000}"/>
    <cellStyle name="Normal 178 3 2" xfId="10309" xr:uid="{00000000-0005-0000-0000-00005D270000}"/>
    <cellStyle name="Normal 178 4" xfId="10310" xr:uid="{00000000-0005-0000-0000-00005E270000}"/>
    <cellStyle name="Normal 178 4 2" xfId="10311" xr:uid="{00000000-0005-0000-0000-00005F270000}"/>
    <cellStyle name="Normal 178 5" xfId="10312" xr:uid="{00000000-0005-0000-0000-000060270000}"/>
    <cellStyle name="Normal 179" xfId="10313" xr:uid="{00000000-0005-0000-0000-000061270000}"/>
    <cellStyle name="Normal 179 2" xfId="10314" xr:uid="{00000000-0005-0000-0000-000062270000}"/>
    <cellStyle name="Normal 179 2 2" xfId="10315" xr:uid="{00000000-0005-0000-0000-000063270000}"/>
    <cellStyle name="Normal 179 3" xfId="10316" xr:uid="{00000000-0005-0000-0000-000064270000}"/>
    <cellStyle name="Normal 179 3 2" xfId="10317" xr:uid="{00000000-0005-0000-0000-000065270000}"/>
    <cellStyle name="Normal 179 4" xfId="10318" xr:uid="{00000000-0005-0000-0000-000066270000}"/>
    <cellStyle name="Normal 179 4 2" xfId="10319" xr:uid="{00000000-0005-0000-0000-000067270000}"/>
    <cellStyle name="Normal 179 5" xfId="10320" xr:uid="{00000000-0005-0000-0000-000068270000}"/>
    <cellStyle name="Normal 18" xfId="420" xr:uid="{00000000-0005-0000-0000-000069270000}"/>
    <cellStyle name="Normal 18 2" xfId="10321" xr:uid="{00000000-0005-0000-0000-00006A270000}"/>
    <cellStyle name="Normal 18 2 2" xfId="10322" xr:uid="{00000000-0005-0000-0000-00006B270000}"/>
    <cellStyle name="Normal 18 2 2 2" xfId="10323" xr:uid="{00000000-0005-0000-0000-00006C270000}"/>
    <cellStyle name="Normal 18 2 3" xfId="10324" xr:uid="{00000000-0005-0000-0000-00006D270000}"/>
    <cellStyle name="Normal 18 2 3 2" xfId="10325" xr:uid="{00000000-0005-0000-0000-00006E270000}"/>
    <cellStyle name="Normal 18 2 4" xfId="10326" xr:uid="{00000000-0005-0000-0000-00006F270000}"/>
    <cellStyle name="Normal 18 2 4 2" xfId="10327" xr:uid="{00000000-0005-0000-0000-000070270000}"/>
    <cellStyle name="Normal 18 2 5" xfId="10328" xr:uid="{00000000-0005-0000-0000-000071270000}"/>
    <cellStyle name="Normal 18 3" xfId="10329" xr:uid="{00000000-0005-0000-0000-000072270000}"/>
    <cellStyle name="Normal 18 3 2" xfId="10330" xr:uid="{00000000-0005-0000-0000-000073270000}"/>
    <cellStyle name="Normal 18 4" xfId="10331" xr:uid="{00000000-0005-0000-0000-000074270000}"/>
    <cellStyle name="Normal 18 4 2" xfId="10332" xr:uid="{00000000-0005-0000-0000-000075270000}"/>
    <cellStyle name="Normal 18 5" xfId="10333" xr:uid="{00000000-0005-0000-0000-000076270000}"/>
    <cellStyle name="Normal 18 5 2" xfId="10334" xr:uid="{00000000-0005-0000-0000-000077270000}"/>
    <cellStyle name="Normal 18 6" xfId="10335" xr:uid="{00000000-0005-0000-0000-000078270000}"/>
    <cellStyle name="Normal 18_Deferred Income Taxes" xfId="10336" xr:uid="{00000000-0005-0000-0000-000079270000}"/>
    <cellStyle name="Normal 180" xfId="10337" xr:uid="{00000000-0005-0000-0000-00007A270000}"/>
    <cellStyle name="Normal 180 2" xfId="10338" xr:uid="{00000000-0005-0000-0000-00007B270000}"/>
    <cellStyle name="Normal 180 2 2" xfId="10339" xr:uid="{00000000-0005-0000-0000-00007C270000}"/>
    <cellStyle name="Normal 180 3" xfId="10340" xr:uid="{00000000-0005-0000-0000-00007D270000}"/>
    <cellStyle name="Normal 180 3 2" xfId="10341" xr:uid="{00000000-0005-0000-0000-00007E270000}"/>
    <cellStyle name="Normal 180 4" xfId="10342" xr:uid="{00000000-0005-0000-0000-00007F270000}"/>
    <cellStyle name="Normal 180 4 2" xfId="10343" xr:uid="{00000000-0005-0000-0000-000080270000}"/>
    <cellStyle name="Normal 180 5" xfId="10344" xr:uid="{00000000-0005-0000-0000-000081270000}"/>
    <cellStyle name="Normal 181" xfId="10345" xr:uid="{00000000-0005-0000-0000-000082270000}"/>
    <cellStyle name="Normal 181 2" xfId="10346" xr:uid="{00000000-0005-0000-0000-000083270000}"/>
    <cellStyle name="Normal 181 2 2" xfId="10347" xr:uid="{00000000-0005-0000-0000-000084270000}"/>
    <cellStyle name="Normal 181 3" xfId="10348" xr:uid="{00000000-0005-0000-0000-000085270000}"/>
    <cellStyle name="Normal 181 3 2" xfId="10349" xr:uid="{00000000-0005-0000-0000-000086270000}"/>
    <cellStyle name="Normal 181 4" xfId="10350" xr:uid="{00000000-0005-0000-0000-000087270000}"/>
    <cellStyle name="Normal 181 4 2" xfId="10351" xr:uid="{00000000-0005-0000-0000-000088270000}"/>
    <cellStyle name="Normal 181 5" xfId="10352" xr:uid="{00000000-0005-0000-0000-000089270000}"/>
    <cellStyle name="Normal 182" xfId="10353" xr:uid="{00000000-0005-0000-0000-00008A270000}"/>
    <cellStyle name="Normal 182 2" xfId="10354" xr:uid="{00000000-0005-0000-0000-00008B270000}"/>
    <cellStyle name="Normal 182 2 2" xfId="10355" xr:uid="{00000000-0005-0000-0000-00008C270000}"/>
    <cellStyle name="Normal 182 3" xfId="10356" xr:uid="{00000000-0005-0000-0000-00008D270000}"/>
    <cellStyle name="Normal 182 3 2" xfId="10357" xr:uid="{00000000-0005-0000-0000-00008E270000}"/>
    <cellStyle name="Normal 182 4" xfId="10358" xr:uid="{00000000-0005-0000-0000-00008F270000}"/>
    <cellStyle name="Normal 182 4 2" xfId="10359" xr:uid="{00000000-0005-0000-0000-000090270000}"/>
    <cellStyle name="Normal 182 5" xfId="10360" xr:uid="{00000000-0005-0000-0000-000091270000}"/>
    <cellStyle name="Normal 183" xfId="10361" xr:uid="{00000000-0005-0000-0000-000092270000}"/>
    <cellStyle name="Normal 183 2" xfId="10362" xr:uid="{00000000-0005-0000-0000-000093270000}"/>
    <cellStyle name="Normal 183 2 2" xfId="10363" xr:uid="{00000000-0005-0000-0000-000094270000}"/>
    <cellStyle name="Normal 183 3" xfId="10364" xr:uid="{00000000-0005-0000-0000-000095270000}"/>
    <cellStyle name="Normal 183 3 2" xfId="10365" xr:uid="{00000000-0005-0000-0000-000096270000}"/>
    <cellStyle name="Normal 183 4" xfId="10366" xr:uid="{00000000-0005-0000-0000-000097270000}"/>
    <cellStyle name="Normal 183 4 2" xfId="10367" xr:uid="{00000000-0005-0000-0000-000098270000}"/>
    <cellStyle name="Normal 183 5" xfId="10368" xr:uid="{00000000-0005-0000-0000-000099270000}"/>
    <cellStyle name="Normal 184" xfId="10369" xr:uid="{00000000-0005-0000-0000-00009A270000}"/>
    <cellStyle name="Normal 184 2" xfId="10370" xr:uid="{00000000-0005-0000-0000-00009B270000}"/>
    <cellStyle name="Normal 184 2 2" xfId="10371" xr:uid="{00000000-0005-0000-0000-00009C270000}"/>
    <cellStyle name="Normal 184 3" xfId="10372" xr:uid="{00000000-0005-0000-0000-00009D270000}"/>
    <cellStyle name="Normal 184 3 2" xfId="10373" xr:uid="{00000000-0005-0000-0000-00009E270000}"/>
    <cellStyle name="Normal 184 4" xfId="10374" xr:uid="{00000000-0005-0000-0000-00009F270000}"/>
    <cellStyle name="Normal 184 4 2" xfId="10375" xr:uid="{00000000-0005-0000-0000-0000A0270000}"/>
    <cellStyle name="Normal 184 5" xfId="10376" xr:uid="{00000000-0005-0000-0000-0000A1270000}"/>
    <cellStyle name="Normal 185" xfId="10377" xr:uid="{00000000-0005-0000-0000-0000A2270000}"/>
    <cellStyle name="Normal 185 2" xfId="10378" xr:uid="{00000000-0005-0000-0000-0000A3270000}"/>
    <cellStyle name="Normal 185 2 2" xfId="10379" xr:uid="{00000000-0005-0000-0000-0000A4270000}"/>
    <cellStyle name="Normal 185 3" xfId="10380" xr:uid="{00000000-0005-0000-0000-0000A5270000}"/>
    <cellStyle name="Normal 185 3 2" xfId="10381" xr:uid="{00000000-0005-0000-0000-0000A6270000}"/>
    <cellStyle name="Normal 185 4" xfId="10382" xr:uid="{00000000-0005-0000-0000-0000A7270000}"/>
    <cellStyle name="Normal 185 4 2" xfId="10383" xr:uid="{00000000-0005-0000-0000-0000A8270000}"/>
    <cellStyle name="Normal 185 5" xfId="10384" xr:uid="{00000000-0005-0000-0000-0000A9270000}"/>
    <cellStyle name="Normal 186" xfId="10385" xr:uid="{00000000-0005-0000-0000-0000AA270000}"/>
    <cellStyle name="Normal 186 2" xfId="10386" xr:uid="{00000000-0005-0000-0000-0000AB270000}"/>
    <cellStyle name="Normal 186 2 2" xfId="10387" xr:uid="{00000000-0005-0000-0000-0000AC270000}"/>
    <cellStyle name="Normal 186 3" xfId="10388" xr:uid="{00000000-0005-0000-0000-0000AD270000}"/>
    <cellStyle name="Normal 186 3 2" xfId="10389" xr:uid="{00000000-0005-0000-0000-0000AE270000}"/>
    <cellStyle name="Normal 186 4" xfId="10390" xr:uid="{00000000-0005-0000-0000-0000AF270000}"/>
    <cellStyle name="Normal 186 4 2" xfId="10391" xr:uid="{00000000-0005-0000-0000-0000B0270000}"/>
    <cellStyle name="Normal 186 5" xfId="10392" xr:uid="{00000000-0005-0000-0000-0000B1270000}"/>
    <cellStyle name="Normal 187" xfId="10393" xr:uid="{00000000-0005-0000-0000-0000B2270000}"/>
    <cellStyle name="Normal 187 2" xfId="10394" xr:uid="{00000000-0005-0000-0000-0000B3270000}"/>
    <cellStyle name="Normal 187 2 2" xfId="10395" xr:uid="{00000000-0005-0000-0000-0000B4270000}"/>
    <cellStyle name="Normal 187 3" xfId="10396" xr:uid="{00000000-0005-0000-0000-0000B5270000}"/>
    <cellStyle name="Normal 187 3 2" xfId="10397" xr:uid="{00000000-0005-0000-0000-0000B6270000}"/>
    <cellStyle name="Normal 187 4" xfId="10398" xr:uid="{00000000-0005-0000-0000-0000B7270000}"/>
    <cellStyle name="Normal 187 4 2" xfId="10399" xr:uid="{00000000-0005-0000-0000-0000B8270000}"/>
    <cellStyle name="Normal 187 5" xfId="10400" xr:uid="{00000000-0005-0000-0000-0000B9270000}"/>
    <cellStyle name="Normal 188" xfId="10401" xr:uid="{00000000-0005-0000-0000-0000BA270000}"/>
    <cellStyle name="Normal 188 2" xfId="10402" xr:uid="{00000000-0005-0000-0000-0000BB270000}"/>
    <cellStyle name="Normal 188 2 2" xfId="10403" xr:uid="{00000000-0005-0000-0000-0000BC270000}"/>
    <cellStyle name="Normal 188 3" xfId="10404" xr:uid="{00000000-0005-0000-0000-0000BD270000}"/>
    <cellStyle name="Normal 188 3 2" xfId="10405" xr:uid="{00000000-0005-0000-0000-0000BE270000}"/>
    <cellStyle name="Normal 188 4" xfId="10406" xr:uid="{00000000-0005-0000-0000-0000BF270000}"/>
    <cellStyle name="Normal 188 4 2" xfId="10407" xr:uid="{00000000-0005-0000-0000-0000C0270000}"/>
    <cellStyle name="Normal 188 5" xfId="10408" xr:uid="{00000000-0005-0000-0000-0000C1270000}"/>
    <cellStyle name="Normal 189" xfId="10409" xr:uid="{00000000-0005-0000-0000-0000C2270000}"/>
    <cellStyle name="Normal 189 2" xfId="10410" xr:uid="{00000000-0005-0000-0000-0000C3270000}"/>
    <cellStyle name="Normal 189 2 2" xfId="10411" xr:uid="{00000000-0005-0000-0000-0000C4270000}"/>
    <cellStyle name="Normal 189 3" xfId="10412" xr:uid="{00000000-0005-0000-0000-0000C5270000}"/>
    <cellStyle name="Normal 189 3 2" xfId="10413" xr:uid="{00000000-0005-0000-0000-0000C6270000}"/>
    <cellStyle name="Normal 189 4" xfId="10414" xr:uid="{00000000-0005-0000-0000-0000C7270000}"/>
    <cellStyle name="Normal 189 4 2" xfId="10415" xr:uid="{00000000-0005-0000-0000-0000C8270000}"/>
    <cellStyle name="Normal 189 5" xfId="10416" xr:uid="{00000000-0005-0000-0000-0000C9270000}"/>
    <cellStyle name="Normal 19" xfId="421" xr:uid="{00000000-0005-0000-0000-0000CA270000}"/>
    <cellStyle name="Normal 19 2" xfId="10417" xr:uid="{00000000-0005-0000-0000-0000CB270000}"/>
    <cellStyle name="Normal 19 2 2" xfId="10418" xr:uid="{00000000-0005-0000-0000-0000CC270000}"/>
    <cellStyle name="Normal 19 2 3" xfId="10419" xr:uid="{00000000-0005-0000-0000-0000CD270000}"/>
    <cellStyle name="Normal 19 3" xfId="10420" xr:uid="{00000000-0005-0000-0000-0000CE270000}"/>
    <cellStyle name="Normal 19 3 2" xfId="10421" xr:uid="{00000000-0005-0000-0000-0000CF270000}"/>
    <cellStyle name="Normal 19 4" xfId="10422" xr:uid="{00000000-0005-0000-0000-0000D0270000}"/>
    <cellStyle name="Normal 19 4 2" xfId="10423" xr:uid="{00000000-0005-0000-0000-0000D1270000}"/>
    <cellStyle name="Normal 19 5" xfId="10424" xr:uid="{00000000-0005-0000-0000-0000D2270000}"/>
    <cellStyle name="Normal 19 5 2" xfId="10425" xr:uid="{00000000-0005-0000-0000-0000D3270000}"/>
    <cellStyle name="Normal 19 6" xfId="10426" xr:uid="{00000000-0005-0000-0000-0000D4270000}"/>
    <cellStyle name="Normal 190" xfId="10427" xr:uid="{00000000-0005-0000-0000-0000D5270000}"/>
    <cellStyle name="Normal 190 2" xfId="10428" xr:uid="{00000000-0005-0000-0000-0000D6270000}"/>
    <cellStyle name="Normal 190 2 2" xfId="10429" xr:uid="{00000000-0005-0000-0000-0000D7270000}"/>
    <cellStyle name="Normal 190 3" xfId="10430" xr:uid="{00000000-0005-0000-0000-0000D8270000}"/>
    <cellStyle name="Normal 190 3 2" xfId="10431" xr:uid="{00000000-0005-0000-0000-0000D9270000}"/>
    <cellStyle name="Normal 190 4" xfId="10432" xr:uid="{00000000-0005-0000-0000-0000DA270000}"/>
    <cellStyle name="Normal 190 4 2" xfId="10433" xr:uid="{00000000-0005-0000-0000-0000DB270000}"/>
    <cellStyle name="Normal 190 5" xfId="10434" xr:uid="{00000000-0005-0000-0000-0000DC270000}"/>
    <cellStyle name="Normal 191" xfId="10435" xr:uid="{00000000-0005-0000-0000-0000DD270000}"/>
    <cellStyle name="Normal 191 2" xfId="10436" xr:uid="{00000000-0005-0000-0000-0000DE270000}"/>
    <cellStyle name="Normal 191 2 2" xfId="10437" xr:uid="{00000000-0005-0000-0000-0000DF270000}"/>
    <cellStyle name="Normal 191 3" xfId="10438" xr:uid="{00000000-0005-0000-0000-0000E0270000}"/>
    <cellStyle name="Normal 191 3 2" xfId="10439" xr:uid="{00000000-0005-0000-0000-0000E1270000}"/>
    <cellStyle name="Normal 191 4" xfId="10440" xr:uid="{00000000-0005-0000-0000-0000E2270000}"/>
    <cellStyle name="Normal 191 4 2" xfId="10441" xr:uid="{00000000-0005-0000-0000-0000E3270000}"/>
    <cellStyle name="Normal 191 5" xfId="10442" xr:uid="{00000000-0005-0000-0000-0000E4270000}"/>
    <cellStyle name="Normal 192" xfId="10443" xr:uid="{00000000-0005-0000-0000-0000E5270000}"/>
    <cellStyle name="Normal 192 2" xfId="10444" xr:uid="{00000000-0005-0000-0000-0000E6270000}"/>
    <cellStyle name="Normal 192 2 2" xfId="10445" xr:uid="{00000000-0005-0000-0000-0000E7270000}"/>
    <cellStyle name="Normal 192 3" xfId="10446" xr:uid="{00000000-0005-0000-0000-0000E8270000}"/>
    <cellStyle name="Normal 192 3 2" xfId="10447" xr:uid="{00000000-0005-0000-0000-0000E9270000}"/>
    <cellStyle name="Normal 192 4" xfId="10448" xr:uid="{00000000-0005-0000-0000-0000EA270000}"/>
    <cellStyle name="Normal 192 4 2" xfId="10449" xr:uid="{00000000-0005-0000-0000-0000EB270000}"/>
    <cellStyle name="Normal 192 5" xfId="10450" xr:uid="{00000000-0005-0000-0000-0000EC270000}"/>
    <cellStyle name="Normal 193" xfId="10451" xr:uid="{00000000-0005-0000-0000-0000ED270000}"/>
    <cellStyle name="Normal 193 2" xfId="10452" xr:uid="{00000000-0005-0000-0000-0000EE270000}"/>
    <cellStyle name="Normal 193 2 2" xfId="10453" xr:uid="{00000000-0005-0000-0000-0000EF270000}"/>
    <cellStyle name="Normal 193 3" xfId="10454" xr:uid="{00000000-0005-0000-0000-0000F0270000}"/>
    <cellStyle name="Normal 193 3 2" xfId="10455" xr:uid="{00000000-0005-0000-0000-0000F1270000}"/>
    <cellStyle name="Normal 193 4" xfId="10456" xr:uid="{00000000-0005-0000-0000-0000F2270000}"/>
    <cellStyle name="Normal 193 4 2" xfId="10457" xr:uid="{00000000-0005-0000-0000-0000F3270000}"/>
    <cellStyle name="Normal 193 5" xfId="10458" xr:uid="{00000000-0005-0000-0000-0000F4270000}"/>
    <cellStyle name="Normal 194" xfId="10459" xr:uid="{00000000-0005-0000-0000-0000F5270000}"/>
    <cellStyle name="Normal 194 2" xfId="10460" xr:uid="{00000000-0005-0000-0000-0000F6270000}"/>
    <cellStyle name="Normal 194 2 2" xfId="10461" xr:uid="{00000000-0005-0000-0000-0000F7270000}"/>
    <cellStyle name="Normal 194 3" xfId="10462" xr:uid="{00000000-0005-0000-0000-0000F8270000}"/>
    <cellStyle name="Normal 194 3 2" xfId="10463" xr:uid="{00000000-0005-0000-0000-0000F9270000}"/>
    <cellStyle name="Normal 194 4" xfId="10464" xr:uid="{00000000-0005-0000-0000-0000FA270000}"/>
    <cellStyle name="Normal 194 4 2" xfId="10465" xr:uid="{00000000-0005-0000-0000-0000FB270000}"/>
    <cellStyle name="Normal 194 5" xfId="10466" xr:uid="{00000000-0005-0000-0000-0000FC270000}"/>
    <cellStyle name="Normal 195" xfId="10467" xr:uid="{00000000-0005-0000-0000-0000FD270000}"/>
    <cellStyle name="Normal 195 2" xfId="10468" xr:uid="{00000000-0005-0000-0000-0000FE270000}"/>
    <cellStyle name="Normal 195 2 2" xfId="10469" xr:uid="{00000000-0005-0000-0000-0000FF270000}"/>
    <cellStyle name="Normal 195 3" xfId="10470" xr:uid="{00000000-0005-0000-0000-000000280000}"/>
    <cellStyle name="Normal 195 3 2" xfId="10471" xr:uid="{00000000-0005-0000-0000-000001280000}"/>
    <cellStyle name="Normal 195 4" xfId="10472" xr:uid="{00000000-0005-0000-0000-000002280000}"/>
    <cellStyle name="Normal 195 4 2" xfId="10473" xr:uid="{00000000-0005-0000-0000-000003280000}"/>
    <cellStyle name="Normal 195 5" xfId="10474" xr:uid="{00000000-0005-0000-0000-000004280000}"/>
    <cellStyle name="Normal 196" xfId="10475" xr:uid="{00000000-0005-0000-0000-000005280000}"/>
    <cellStyle name="Normal 196 2" xfId="10476" xr:uid="{00000000-0005-0000-0000-000006280000}"/>
    <cellStyle name="Normal 196 2 2" xfId="10477" xr:uid="{00000000-0005-0000-0000-000007280000}"/>
    <cellStyle name="Normal 196 3" xfId="10478" xr:uid="{00000000-0005-0000-0000-000008280000}"/>
    <cellStyle name="Normal 196 3 2" xfId="10479" xr:uid="{00000000-0005-0000-0000-000009280000}"/>
    <cellStyle name="Normal 196 4" xfId="10480" xr:uid="{00000000-0005-0000-0000-00000A280000}"/>
    <cellStyle name="Normal 196 4 2" xfId="10481" xr:uid="{00000000-0005-0000-0000-00000B280000}"/>
    <cellStyle name="Normal 196 5" xfId="10482" xr:uid="{00000000-0005-0000-0000-00000C280000}"/>
    <cellStyle name="Normal 197" xfId="10483" xr:uid="{00000000-0005-0000-0000-00000D280000}"/>
    <cellStyle name="Normal 197 2" xfId="10484" xr:uid="{00000000-0005-0000-0000-00000E280000}"/>
    <cellStyle name="Normal 197 2 2" xfId="10485" xr:uid="{00000000-0005-0000-0000-00000F280000}"/>
    <cellStyle name="Normal 197 3" xfId="10486" xr:uid="{00000000-0005-0000-0000-000010280000}"/>
    <cellStyle name="Normal 197 3 2" xfId="10487" xr:uid="{00000000-0005-0000-0000-000011280000}"/>
    <cellStyle name="Normal 197 4" xfId="10488" xr:uid="{00000000-0005-0000-0000-000012280000}"/>
    <cellStyle name="Normal 197 4 2" xfId="10489" xr:uid="{00000000-0005-0000-0000-000013280000}"/>
    <cellStyle name="Normal 197 5" xfId="10490" xr:uid="{00000000-0005-0000-0000-000014280000}"/>
    <cellStyle name="Normal 198" xfId="10491" xr:uid="{00000000-0005-0000-0000-000015280000}"/>
    <cellStyle name="Normal 198 2" xfId="10492" xr:uid="{00000000-0005-0000-0000-000016280000}"/>
    <cellStyle name="Normal 198 2 2" xfId="10493" xr:uid="{00000000-0005-0000-0000-000017280000}"/>
    <cellStyle name="Normal 198 3" xfId="10494" xr:uid="{00000000-0005-0000-0000-000018280000}"/>
    <cellStyle name="Normal 198 3 2" xfId="10495" xr:uid="{00000000-0005-0000-0000-000019280000}"/>
    <cellStyle name="Normal 198 4" xfId="10496" xr:uid="{00000000-0005-0000-0000-00001A280000}"/>
    <cellStyle name="Normal 198 4 2" xfId="10497" xr:uid="{00000000-0005-0000-0000-00001B280000}"/>
    <cellStyle name="Normal 198 5" xfId="10498" xr:uid="{00000000-0005-0000-0000-00001C280000}"/>
    <cellStyle name="Normal 199" xfId="10499" xr:uid="{00000000-0005-0000-0000-00001D280000}"/>
    <cellStyle name="Normal 199 2" xfId="10500" xr:uid="{00000000-0005-0000-0000-00001E280000}"/>
    <cellStyle name="Normal 199 2 2" xfId="10501" xr:uid="{00000000-0005-0000-0000-00001F280000}"/>
    <cellStyle name="Normal 199 3" xfId="10502" xr:uid="{00000000-0005-0000-0000-000020280000}"/>
    <cellStyle name="Normal 199 3 2" xfId="10503" xr:uid="{00000000-0005-0000-0000-000021280000}"/>
    <cellStyle name="Normal 199 4" xfId="10504" xr:uid="{00000000-0005-0000-0000-000022280000}"/>
    <cellStyle name="Normal 199 4 2" xfId="10505" xr:uid="{00000000-0005-0000-0000-000023280000}"/>
    <cellStyle name="Normal 199 5" xfId="10506" xr:uid="{00000000-0005-0000-0000-000024280000}"/>
    <cellStyle name="Normal 2" xfId="117" xr:uid="{00000000-0005-0000-0000-000025280000}"/>
    <cellStyle name="Normal 2 10" xfId="10507" xr:uid="{00000000-0005-0000-0000-000026280000}"/>
    <cellStyle name="Normal 2 10 2" xfId="10508" xr:uid="{00000000-0005-0000-0000-000027280000}"/>
    <cellStyle name="Normal 2 10 2 2" xfId="10509" xr:uid="{00000000-0005-0000-0000-000028280000}"/>
    <cellStyle name="Normal 2 10 2 2 2" xfId="10510" xr:uid="{00000000-0005-0000-0000-000029280000}"/>
    <cellStyle name="Normal 2 10 2 2 2 3" xfId="10511" xr:uid="{00000000-0005-0000-0000-00002A280000}"/>
    <cellStyle name="Normal 2 10 2 3" xfId="10512" xr:uid="{00000000-0005-0000-0000-00002B280000}"/>
    <cellStyle name="Normal 2 10 2 4" xfId="10513" xr:uid="{00000000-0005-0000-0000-00002C280000}"/>
    <cellStyle name="Normal 2 10 3" xfId="10514" xr:uid="{00000000-0005-0000-0000-00002D280000}"/>
    <cellStyle name="Normal 2 10 3 2" xfId="10515" xr:uid="{00000000-0005-0000-0000-00002E280000}"/>
    <cellStyle name="Normal 2 10 4" xfId="10516" xr:uid="{00000000-0005-0000-0000-00002F280000}"/>
    <cellStyle name="Normal 2 10_Deferred Income Taxes" xfId="10517" xr:uid="{00000000-0005-0000-0000-000030280000}"/>
    <cellStyle name="Normal 2 11" xfId="10518" xr:uid="{00000000-0005-0000-0000-000031280000}"/>
    <cellStyle name="Normal 2 11 2" xfId="10519" xr:uid="{00000000-0005-0000-0000-000032280000}"/>
    <cellStyle name="Normal 2 12" xfId="10520" xr:uid="{00000000-0005-0000-0000-000033280000}"/>
    <cellStyle name="Normal 2 12 2" xfId="10521" xr:uid="{00000000-0005-0000-0000-000034280000}"/>
    <cellStyle name="Normal 2 12 2 2" xfId="10522" xr:uid="{00000000-0005-0000-0000-000035280000}"/>
    <cellStyle name="Normal 2 12 3" xfId="10523" xr:uid="{00000000-0005-0000-0000-000036280000}"/>
    <cellStyle name="Normal 2 12 3 2" xfId="10524" xr:uid="{00000000-0005-0000-0000-000037280000}"/>
    <cellStyle name="Normal 2 12 4" xfId="10525" xr:uid="{00000000-0005-0000-0000-000038280000}"/>
    <cellStyle name="Normal 2 13" xfId="10526" xr:uid="{00000000-0005-0000-0000-000039280000}"/>
    <cellStyle name="Normal 2 13 2" xfId="10527" xr:uid="{00000000-0005-0000-0000-00003A280000}"/>
    <cellStyle name="Normal 2 13 2 2" xfId="10528" xr:uid="{00000000-0005-0000-0000-00003B280000}"/>
    <cellStyle name="Normal 2 13 3" xfId="10529" xr:uid="{00000000-0005-0000-0000-00003C280000}"/>
    <cellStyle name="Normal 2 13 3 2" xfId="10530" xr:uid="{00000000-0005-0000-0000-00003D280000}"/>
    <cellStyle name="Normal 2 13 4" xfId="10531" xr:uid="{00000000-0005-0000-0000-00003E280000}"/>
    <cellStyle name="Normal 2 14" xfId="10532" xr:uid="{00000000-0005-0000-0000-00003F280000}"/>
    <cellStyle name="Normal 2 14 2" xfId="10533" xr:uid="{00000000-0005-0000-0000-000040280000}"/>
    <cellStyle name="Normal 2 15" xfId="10534" xr:uid="{00000000-0005-0000-0000-000041280000}"/>
    <cellStyle name="Normal 2 16" xfId="10535" xr:uid="{00000000-0005-0000-0000-000042280000}"/>
    <cellStyle name="Normal 2 16 3" xfId="10536" xr:uid="{00000000-0005-0000-0000-000043280000}"/>
    <cellStyle name="Normal 2 17" xfId="10537" xr:uid="{00000000-0005-0000-0000-000044280000}"/>
    <cellStyle name="Normal 2 18" xfId="10538" xr:uid="{00000000-0005-0000-0000-000045280000}"/>
    <cellStyle name="Normal 2 19" xfId="10539" xr:uid="{00000000-0005-0000-0000-000046280000}"/>
    <cellStyle name="Normal 2 2" xfId="118" xr:uid="{00000000-0005-0000-0000-000047280000}"/>
    <cellStyle name="Normal 2 2 10" xfId="10540" xr:uid="{00000000-0005-0000-0000-000048280000}"/>
    <cellStyle name="Normal 2 2 10 2" xfId="10541" xr:uid="{00000000-0005-0000-0000-000049280000}"/>
    <cellStyle name="Normal 2 2 2" xfId="422" xr:uid="{00000000-0005-0000-0000-00004A280000}"/>
    <cellStyle name="Normal 2 2 2 2" xfId="10542" xr:uid="{00000000-0005-0000-0000-00004B280000}"/>
    <cellStyle name="Normal 2 2 2 2 10" xfId="10543" xr:uid="{00000000-0005-0000-0000-00004C280000}"/>
    <cellStyle name="Normal 2 2 2 2 2" xfId="10544" xr:uid="{00000000-0005-0000-0000-00004D280000}"/>
    <cellStyle name="Normal 2 2 2 2 2 2" xfId="10545" xr:uid="{00000000-0005-0000-0000-00004E280000}"/>
    <cellStyle name="Normal 2 2 2 2 2 2 2" xfId="10546" xr:uid="{00000000-0005-0000-0000-00004F280000}"/>
    <cellStyle name="Normal 2 2 2 2 2 2 2 2" xfId="10547" xr:uid="{00000000-0005-0000-0000-000050280000}"/>
    <cellStyle name="Normal 2 2 2 2 2 2 3" xfId="10548" xr:uid="{00000000-0005-0000-0000-000051280000}"/>
    <cellStyle name="Normal 2 2 2 2 2 2 3 2" xfId="10549" xr:uid="{00000000-0005-0000-0000-000052280000}"/>
    <cellStyle name="Normal 2 2 2 2 2 2 4" xfId="10550" xr:uid="{00000000-0005-0000-0000-000053280000}"/>
    <cellStyle name="Normal 2 2 2 2 2 3" xfId="10551" xr:uid="{00000000-0005-0000-0000-000054280000}"/>
    <cellStyle name="Normal 2 2 2 2 2 3 2" xfId="10552" xr:uid="{00000000-0005-0000-0000-000055280000}"/>
    <cellStyle name="Normal 2 2 2 2 2 3 2 2" xfId="10553" xr:uid="{00000000-0005-0000-0000-000056280000}"/>
    <cellStyle name="Normal 2 2 2 2 2 3 3" xfId="10554" xr:uid="{00000000-0005-0000-0000-000057280000}"/>
    <cellStyle name="Normal 2 2 2 2 2 3 3 2" xfId="10555" xr:uid="{00000000-0005-0000-0000-000058280000}"/>
    <cellStyle name="Normal 2 2 2 2 2 3 4" xfId="10556" xr:uid="{00000000-0005-0000-0000-000059280000}"/>
    <cellStyle name="Normal 2 2 2 2 2 4" xfId="10557" xr:uid="{00000000-0005-0000-0000-00005A280000}"/>
    <cellStyle name="Normal 2 2 2 2 2 4 2" xfId="10558" xr:uid="{00000000-0005-0000-0000-00005B280000}"/>
    <cellStyle name="Normal 2 2 2 2 2 5" xfId="10559" xr:uid="{00000000-0005-0000-0000-00005C280000}"/>
    <cellStyle name="Normal 2 2 2 2 2 5 2" xfId="10560" xr:uid="{00000000-0005-0000-0000-00005D280000}"/>
    <cellStyle name="Normal 2 2 2 2 2 6" xfId="10561" xr:uid="{00000000-0005-0000-0000-00005E280000}"/>
    <cellStyle name="Normal 2 2 2 2 3" xfId="10562" xr:uid="{00000000-0005-0000-0000-00005F280000}"/>
    <cellStyle name="Normal 2 2 2 2 3 2" xfId="10563" xr:uid="{00000000-0005-0000-0000-000060280000}"/>
    <cellStyle name="Normal 2 2 2 2 3 2 2" xfId="10564" xr:uid="{00000000-0005-0000-0000-000061280000}"/>
    <cellStyle name="Normal 2 2 2 2 3 2 2 2" xfId="10565" xr:uid="{00000000-0005-0000-0000-000062280000}"/>
    <cellStyle name="Normal 2 2 2 2 3 2 3" xfId="10566" xr:uid="{00000000-0005-0000-0000-000063280000}"/>
    <cellStyle name="Normal 2 2 2 2 3 2 3 2" xfId="10567" xr:uid="{00000000-0005-0000-0000-000064280000}"/>
    <cellStyle name="Normal 2 2 2 2 3 2 4" xfId="10568" xr:uid="{00000000-0005-0000-0000-000065280000}"/>
    <cellStyle name="Normal 2 2 2 2 3 3" xfId="10569" xr:uid="{00000000-0005-0000-0000-000066280000}"/>
    <cellStyle name="Normal 2 2 2 2 3 3 2" xfId="10570" xr:uid="{00000000-0005-0000-0000-000067280000}"/>
    <cellStyle name="Normal 2 2 2 2 3 4" xfId="10571" xr:uid="{00000000-0005-0000-0000-000068280000}"/>
    <cellStyle name="Normal 2 2 2 2 3 4 2" xfId="10572" xr:uid="{00000000-0005-0000-0000-000069280000}"/>
    <cellStyle name="Normal 2 2 2 2 3 5" xfId="10573" xr:uid="{00000000-0005-0000-0000-00006A280000}"/>
    <cellStyle name="Normal 2 2 2 2 4" xfId="10574" xr:uid="{00000000-0005-0000-0000-00006B280000}"/>
    <cellStyle name="Normal 2 2 2 2 4 2" xfId="10575" xr:uid="{00000000-0005-0000-0000-00006C280000}"/>
    <cellStyle name="Normal 2 2 2 2 4 2 2" xfId="10576" xr:uid="{00000000-0005-0000-0000-00006D280000}"/>
    <cellStyle name="Normal 2 2 2 2 4 3" xfId="10577" xr:uid="{00000000-0005-0000-0000-00006E280000}"/>
    <cellStyle name="Normal 2 2 2 2 4 3 2" xfId="10578" xr:uid="{00000000-0005-0000-0000-00006F280000}"/>
    <cellStyle name="Normal 2 2 2 2 4 4" xfId="10579" xr:uid="{00000000-0005-0000-0000-000070280000}"/>
    <cellStyle name="Normal 2 2 2 2 5" xfId="10580" xr:uid="{00000000-0005-0000-0000-000071280000}"/>
    <cellStyle name="Normal 2 2 2 2 5 2" xfId="10581" xr:uid="{00000000-0005-0000-0000-000072280000}"/>
    <cellStyle name="Normal 2 2 2 2 5 2 2" xfId="10582" xr:uid="{00000000-0005-0000-0000-000073280000}"/>
    <cellStyle name="Normal 2 2 2 2 5 3" xfId="10583" xr:uid="{00000000-0005-0000-0000-000074280000}"/>
    <cellStyle name="Normal 2 2 2 2 5 3 2" xfId="10584" xr:uid="{00000000-0005-0000-0000-000075280000}"/>
    <cellStyle name="Normal 2 2 2 2 5 4" xfId="10585" xr:uid="{00000000-0005-0000-0000-000076280000}"/>
    <cellStyle name="Normal 2 2 2 2 6" xfId="10586" xr:uid="{00000000-0005-0000-0000-000077280000}"/>
    <cellStyle name="Normal 2 2 2 2 6 2" xfId="10587" xr:uid="{00000000-0005-0000-0000-000078280000}"/>
    <cellStyle name="Normal 2 2 2 2 6 2 2" xfId="10588" xr:uid="{00000000-0005-0000-0000-000079280000}"/>
    <cellStyle name="Normal 2 2 2 2 6 3" xfId="10589" xr:uid="{00000000-0005-0000-0000-00007A280000}"/>
    <cellStyle name="Normal 2 2 2 2 6 3 2" xfId="10590" xr:uid="{00000000-0005-0000-0000-00007B280000}"/>
    <cellStyle name="Normal 2 2 2 2 6 4" xfId="10591" xr:uid="{00000000-0005-0000-0000-00007C280000}"/>
    <cellStyle name="Normal 2 2 2 2 7" xfId="10592" xr:uid="{00000000-0005-0000-0000-00007D280000}"/>
    <cellStyle name="Normal 2 2 2 2 8" xfId="10593" xr:uid="{00000000-0005-0000-0000-00007E280000}"/>
    <cellStyle name="Normal 2 2 2 2 8 2" xfId="10594" xr:uid="{00000000-0005-0000-0000-00007F280000}"/>
    <cellStyle name="Normal 2 2 2 2 9" xfId="10595" xr:uid="{00000000-0005-0000-0000-000080280000}"/>
    <cellStyle name="Normal 2 2 2 2 9 2" xfId="10596" xr:uid="{00000000-0005-0000-0000-000081280000}"/>
    <cellStyle name="Normal 2 2 2 3" xfId="10597" xr:uid="{00000000-0005-0000-0000-000082280000}"/>
    <cellStyle name="Normal 2 2 2 4" xfId="10598" xr:uid="{00000000-0005-0000-0000-000083280000}"/>
    <cellStyle name="Normal 2 2 3" xfId="423" xr:uid="{00000000-0005-0000-0000-000084280000}"/>
    <cellStyle name="Normal 2 2 3 2" xfId="10599" xr:uid="{00000000-0005-0000-0000-000085280000}"/>
    <cellStyle name="Normal 2 2 3 2 2" xfId="10600" xr:uid="{00000000-0005-0000-0000-000086280000}"/>
    <cellStyle name="Normal 2 2 3 2 2 2" xfId="10601" xr:uid="{00000000-0005-0000-0000-000087280000}"/>
    <cellStyle name="Normal 2 2 3 2 2 2 2" xfId="10602" xr:uid="{00000000-0005-0000-0000-000088280000}"/>
    <cellStyle name="Normal 2 2 3 2 2 2 2 2" xfId="10603" xr:uid="{00000000-0005-0000-0000-000089280000}"/>
    <cellStyle name="Normal 2 2 3 2 2 2 2 2 2" xfId="10604" xr:uid="{00000000-0005-0000-0000-00008A280000}"/>
    <cellStyle name="Normal 2 2 3 2 2 2 2_Deferred Income Taxes" xfId="10605" xr:uid="{00000000-0005-0000-0000-00008B280000}"/>
    <cellStyle name="Normal 2 2 3 2 2 2 3" xfId="10606" xr:uid="{00000000-0005-0000-0000-00008C280000}"/>
    <cellStyle name="Normal 2 2 3 2 2 2 3 2" xfId="10607" xr:uid="{00000000-0005-0000-0000-00008D280000}"/>
    <cellStyle name="Normal 2 2 3 2 2 2_Deferred Income Taxes" xfId="10608" xr:uid="{00000000-0005-0000-0000-00008E280000}"/>
    <cellStyle name="Normal 2 2 3 2 2 3" xfId="10609" xr:uid="{00000000-0005-0000-0000-00008F280000}"/>
    <cellStyle name="Normal 2 2 3 2 2 3 2" xfId="10610" xr:uid="{00000000-0005-0000-0000-000090280000}"/>
    <cellStyle name="Normal 2 2 3 2 2 3 2 2" xfId="10611" xr:uid="{00000000-0005-0000-0000-000091280000}"/>
    <cellStyle name="Normal 2 2 3 2 2 3 2 2 2" xfId="10612" xr:uid="{00000000-0005-0000-0000-000092280000}"/>
    <cellStyle name="Normal 2 2 3 2 2 3 2_Deferred Income Taxes" xfId="10613" xr:uid="{00000000-0005-0000-0000-000093280000}"/>
    <cellStyle name="Normal 2 2 3 2 2 3 3" xfId="10614" xr:uid="{00000000-0005-0000-0000-000094280000}"/>
    <cellStyle name="Normal 2 2 3 2 2 3 3 2" xfId="10615" xr:uid="{00000000-0005-0000-0000-000095280000}"/>
    <cellStyle name="Normal 2 2 3 2 2 3_Deferred Income Taxes" xfId="10616" xr:uid="{00000000-0005-0000-0000-000096280000}"/>
    <cellStyle name="Normal 2 2 3 2 2 4" xfId="10617" xr:uid="{00000000-0005-0000-0000-000097280000}"/>
    <cellStyle name="Normal 2 2 3 2 2 4 2" xfId="10618" xr:uid="{00000000-0005-0000-0000-000098280000}"/>
    <cellStyle name="Normal 2 2 3 2 2 4 2 2" xfId="10619" xr:uid="{00000000-0005-0000-0000-000099280000}"/>
    <cellStyle name="Normal 2 2 3 2 2 4_Deferred Income Taxes" xfId="10620" xr:uid="{00000000-0005-0000-0000-00009A280000}"/>
    <cellStyle name="Normal 2 2 3 2 2 5" xfId="10621" xr:uid="{00000000-0005-0000-0000-00009B280000}"/>
    <cellStyle name="Normal 2 2 3 2 2 5 2" xfId="10622" xr:uid="{00000000-0005-0000-0000-00009C280000}"/>
    <cellStyle name="Normal 2 2 3 2 2_Deferred Income Taxes" xfId="10623" xr:uid="{00000000-0005-0000-0000-00009D280000}"/>
    <cellStyle name="Normal 2 2 3 2 3" xfId="10624" xr:uid="{00000000-0005-0000-0000-00009E280000}"/>
    <cellStyle name="Normal 2 2 3 2 3 2" xfId="10625" xr:uid="{00000000-0005-0000-0000-00009F280000}"/>
    <cellStyle name="Normal 2 2 3 2 3 2 2" xfId="10626" xr:uid="{00000000-0005-0000-0000-0000A0280000}"/>
    <cellStyle name="Normal 2 2 3 2 3 2 2 2" xfId="10627" xr:uid="{00000000-0005-0000-0000-0000A1280000}"/>
    <cellStyle name="Normal 2 2 3 2 3 2_Deferred Income Taxes" xfId="10628" xr:uid="{00000000-0005-0000-0000-0000A2280000}"/>
    <cellStyle name="Normal 2 2 3 2 3 3" xfId="10629" xr:uid="{00000000-0005-0000-0000-0000A3280000}"/>
    <cellStyle name="Normal 2 2 3 2 3 3 2" xfId="10630" xr:uid="{00000000-0005-0000-0000-0000A4280000}"/>
    <cellStyle name="Normal 2 2 3 2 3_Deferred Income Taxes" xfId="10631" xr:uid="{00000000-0005-0000-0000-0000A5280000}"/>
    <cellStyle name="Normal 2 2 3 2 4" xfId="10632" xr:uid="{00000000-0005-0000-0000-0000A6280000}"/>
    <cellStyle name="Normal 2 2 3 2 4 2" xfId="10633" xr:uid="{00000000-0005-0000-0000-0000A7280000}"/>
    <cellStyle name="Normal 2 2 3 2 4 2 2" xfId="10634" xr:uid="{00000000-0005-0000-0000-0000A8280000}"/>
    <cellStyle name="Normal 2 2 3 2 4 2 2 2" xfId="10635" xr:uid="{00000000-0005-0000-0000-0000A9280000}"/>
    <cellStyle name="Normal 2 2 3 2 4 2_Deferred Income Taxes" xfId="10636" xr:uid="{00000000-0005-0000-0000-0000AA280000}"/>
    <cellStyle name="Normal 2 2 3 2 4 3" xfId="10637" xr:uid="{00000000-0005-0000-0000-0000AB280000}"/>
    <cellStyle name="Normal 2 2 3 2 4 3 2" xfId="10638" xr:uid="{00000000-0005-0000-0000-0000AC280000}"/>
    <cellStyle name="Normal 2 2 3 2 4_Deferred Income Taxes" xfId="10639" xr:uid="{00000000-0005-0000-0000-0000AD280000}"/>
    <cellStyle name="Normal 2 2 3 2 5" xfId="10640" xr:uid="{00000000-0005-0000-0000-0000AE280000}"/>
    <cellStyle name="Normal 2 2 3 2 5 2" xfId="10641" xr:uid="{00000000-0005-0000-0000-0000AF280000}"/>
    <cellStyle name="Normal 2 2 3 2 5 2 2" xfId="10642" xr:uid="{00000000-0005-0000-0000-0000B0280000}"/>
    <cellStyle name="Normal 2 2 3 2 5_Deferred Income Taxes" xfId="10643" xr:uid="{00000000-0005-0000-0000-0000B1280000}"/>
    <cellStyle name="Normal 2 2 3 2 6" xfId="10644" xr:uid="{00000000-0005-0000-0000-0000B2280000}"/>
    <cellStyle name="Normal 2 2 3 2 6 2" xfId="10645" xr:uid="{00000000-0005-0000-0000-0000B3280000}"/>
    <cellStyle name="Normal 2 2 3 2 6 2 2" xfId="10646" xr:uid="{00000000-0005-0000-0000-0000B4280000}"/>
    <cellStyle name="Normal 2 2 3 2 6_Deferred Income Taxes" xfId="10647" xr:uid="{00000000-0005-0000-0000-0000B5280000}"/>
    <cellStyle name="Normal 2 2 3 2 7" xfId="10648" xr:uid="{00000000-0005-0000-0000-0000B6280000}"/>
    <cellStyle name="Normal 2 2 3 2 7 2" xfId="10649" xr:uid="{00000000-0005-0000-0000-0000B7280000}"/>
    <cellStyle name="Normal 2 2 3 2_Deferred Income Taxes" xfId="10650" xr:uid="{00000000-0005-0000-0000-0000B8280000}"/>
    <cellStyle name="Normal 2 2 3 3" xfId="10651" xr:uid="{00000000-0005-0000-0000-0000B9280000}"/>
    <cellStyle name="Normal 2 2 3 3 2" xfId="10652" xr:uid="{00000000-0005-0000-0000-0000BA280000}"/>
    <cellStyle name="Normal 2 2 3 3 2 2" xfId="10653" xr:uid="{00000000-0005-0000-0000-0000BB280000}"/>
    <cellStyle name="Normal 2 2 3 3 2 2 2" xfId="10654" xr:uid="{00000000-0005-0000-0000-0000BC280000}"/>
    <cellStyle name="Normal 2 2 3 3 2 2 2 2" xfId="10655" xr:uid="{00000000-0005-0000-0000-0000BD280000}"/>
    <cellStyle name="Normal 2 2 3 3 2 2_Deferred Income Taxes" xfId="10656" xr:uid="{00000000-0005-0000-0000-0000BE280000}"/>
    <cellStyle name="Normal 2 2 3 3 2 3" xfId="10657" xr:uid="{00000000-0005-0000-0000-0000BF280000}"/>
    <cellStyle name="Normal 2 2 3 3 2 3 2" xfId="10658" xr:uid="{00000000-0005-0000-0000-0000C0280000}"/>
    <cellStyle name="Normal 2 2 3 3 2_Deferred Income Taxes" xfId="10659" xr:uid="{00000000-0005-0000-0000-0000C1280000}"/>
    <cellStyle name="Normal 2 2 3 3 3" xfId="10660" xr:uid="{00000000-0005-0000-0000-0000C2280000}"/>
    <cellStyle name="Normal 2 2 3 3 3 2" xfId="10661" xr:uid="{00000000-0005-0000-0000-0000C3280000}"/>
    <cellStyle name="Normal 2 2 3 3 3 2 2" xfId="10662" xr:uid="{00000000-0005-0000-0000-0000C4280000}"/>
    <cellStyle name="Normal 2 2 3 3 3 2 2 2" xfId="10663" xr:uid="{00000000-0005-0000-0000-0000C5280000}"/>
    <cellStyle name="Normal 2 2 3 3 3 2_Deferred Income Taxes" xfId="10664" xr:uid="{00000000-0005-0000-0000-0000C6280000}"/>
    <cellStyle name="Normal 2 2 3 3 3 3" xfId="10665" xr:uid="{00000000-0005-0000-0000-0000C7280000}"/>
    <cellStyle name="Normal 2 2 3 3 3 3 2" xfId="10666" xr:uid="{00000000-0005-0000-0000-0000C8280000}"/>
    <cellStyle name="Normal 2 2 3 3 3_Deferred Income Taxes" xfId="10667" xr:uid="{00000000-0005-0000-0000-0000C9280000}"/>
    <cellStyle name="Normal 2 2 3 3 4" xfId="10668" xr:uid="{00000000-0005-0000-0000-0000CA280000}"/>
    <cellStyle name="Normal 2 2 3 3 4 2" xfId="10669" xr:uid="{00000000-0005-0000-0000-0000CB280000}"/>
    <cellStyle name="Normal 2 2 3 3 4 2 2" xfId="10670" xr:uid="{00000000-0005-0000-0000-0000CC280000}"/>
    <cellStyle name="Normal 2 2 3 3 4_Deferred Income Taxes" xfId="10671" xr:uid="{00000000-0005-0000-0000-0000CD280000}"/>
    <cellStyle name="Normal 2 2 3 3 5" xfId="10672" xr:uid="{00000000-0005-0000-0000-0000CE280000}"/>
    <cellStyle name="Normal 2 2 3 3 5 2" xfId="10673" xr:uid="{00000000-0005-0000-0000-0000CF280000}"/>
    <cellStyle name="Normal 2 2 3 3_Deferred Income Taxes" xfId="10674" xr:uid="{00000000-0005-0000-0000-0000D0280000}"/>
    <cellStyle name="Normal 2 2 3 4" xfId="10675" xr:uid="{00000000-0005-0000-0000-0000D1280000}"/>
    <cellStyle name="Normal 2 2 3 4 2" xfId="10676" xr:uid="{00000000-0005-0000-0000-0000D2280000}"/>
    <cellStyle name="Normal 2 2 3 4 2 2" xfId="10677" xr:uid="{00000000-0005-0000-0000-0000D3280000}"/>
    <cellStyle name="Normal 2 2 3 4 2 2 2" xfId="10678" xr:uid="{00000000-0005-0000-0000-0000D4280000}"/>
    <cellStyle name="Normal 2 2 3 4 2_Deferred Income Taxes" xfId="10679" xr:uid="{00000000-0005-0000-0000-0000D5280000}"/>
    <cellStyle name="Normal 2 2 3 4 3" xfId="10680" xr:uid="{00000000-0005-0000-0000-0000D6280000}"/>
    <cellStyle name="Normal 2 2 3 4 3 2" xfId="10681" xr:uid="{00000000-0005-0000-0000-0000D7280000}"/>
    <cellStyle name="Normal 2 2 3 4_Deferred Income Taxes" xfId="10682" xr:uid="{00000000-0005-0000-0000-0000D8280000}"/>
    <cellStyle name="Normal 2 2 3 5" xfId="10683" xr:uid="{00000000-0005-0000-0000-0000D9280000}"/>
    <cellStyle name="Normal 2 2 3 5 2" xfId="10684" xr:uid="{00000000-0005-0000-0000-0000DA280000}"/>
    <cellStyle name="Normal 2 2 3 5 2 2" xfId="10685" xr:uid="{00000000-0005-0000-0000-0000DB280000}"/>
    <cellStyle name="Normal 2 2 3 5 2 2 2" xfId="10686" xr:uid="{00000000-0005-0000-0000-0000DC280000}"/>
    <cellStyle name="Normal 2 2 3 5 2_Deferred Income Taxes" xfId="10687" xr:uid="{00000000-0005-0000-0000-0000DD280000}"/>
    <cellStyle name="Normal 2 2 3 5 3" xfId="10688" xr:uid="{00000000-0005-0000-0000-0000DE280000}"/>
    <cellStyle name="Normal 2 2 3 5 3 2" xfId="10689" xr:uid="{00000000-0005-0000-0000-0000DF280000}"/>
    <cellStyle name="Normal 2 2 3 5_Deferred Income Taxes" xfId="10690" xr:uid="{00000000-0005-0000-0000-0000E0280000}"/>
    <cellStyle name="Normal 2 2 3 6" xfId="10691" xr:uid="{00000000-0005-0000-0000-0000E1280000}"/>
    <cellStyle name="Normal 2 2 3 6 2" xfId="10692" xr:uid="{00000000-0005-0000-0000-0000E2280000}"/>
    <cellStyle name="Normal 2 2 3 6 2 2" xfId="10693" xr:uid="{00000000-0005-0000-0000-0000E3280000}"/>
    <cellStyle name="Normal 2 2 3 6_Deferred Income Taxes" xfId="10694" xr:uid="{00000000-0005-0000-0000-0000E4280000}"/>
    <cellStyle name="Normal 2 2 3 7" xfId="10695" xr:uid="{00000000-0005-0000-0000-0000E5280000}"/>
    <cellStyle name="Normal 2 2 3 7 2" xfId="10696" xr:uid="{00000000-0005-0000-0000-0000E6280000}"/>
    <cellStyle name="Normal 2 2 3 7 2 2" xfId="10697" xr:uid="{00000000-0005-0000-0000-0000E7280000}"/>
    <cellStyle name="Normal 2 2 3 7_Deferred Income Taxes" xfId="10698" xr:uid="{00000000-0005-0000-0000-0000E8280000}"/>
    <cellStyle name="Normal 2 2 3 8" xfId="10699" xr:uid="{00000000-0005-0000-0000-0000E9280000}"/>
    <cellStyle name="Normal 2 2 3 8 2" xfId="10700" xr:uid="{00000000-0005-0000-0000-0000EA280000}"/>
    <cellStyle name="Normal 2 2 3_Deferred Income Taxes" xfId="10701" xr:uid="{00000000-0005-0000-0000-0000EB280000}"/>
    <cellStyle name="Normal 2 2 4" xfId="10702" xr:uid="{00000000-0005-0000-0000-0000EC280000}"/>
    <cellStyle name="Normal 2 2 4 2" xfId="10703" xr:uid="{00000000-0005-0000-0000-0000ED280000}"/>
    <cellStyle name="Normal 2 2 4 2 2" xfId="10704" xr:uid="{00000000-0005-0000-0000-0000EE280000}"/>
    <cellStyle name="Normal 2 2 4 2 2 2" xfId="10705" xr:uid="{00000000-0005-0000-0000-0000EF280000}"/>
    <cellStyle name="Normal 2 2 4 2 2 2 2" xfId="10706" xr:uid="{00000000-0005-0000-0000-0000F0280000}"/>
    <cellStyle name="Normal 2 2 4 2 2 2 2 2" xfId="10707" xr:uid="{00000000-0005-0000-0000-0000F1280000}"/>
    <cellStyle name="Normal 2 2 4 2 2 2_Deferred Income Taxes" xfId="10708" xr:uid="{00000000-0005-0000-0000-0000F2280000}"/>
    <cellStyle name="Normal 2 2 4 2 2 3" xfId="10709" xr:uid="{00000000-0005-0000-0000-0000F3280000}"/>
    <cellStyle name="Normal 2 2 4 2 2 3 2" xfId="10710" xr:uid="{00000000-0005-0000-0000-0000F4280000}"/>
    <cellStyle name="Normal 2 2 4 2 2_Deferred Income Taxes" xfId="10711" xr:uid="{00000000-0005-0000-0000-0000F5280000}"/>
    <cellStyle name="Normal 2 2 4 2 3" xfId="10712" xr:uid="{00000000-0005-0000-0000-0000F6280000}"/>
    <cellStyle name="Normal 2 2 4 2 3 2" xfId="10713" xr:uid="{00000000-0005-0000-0000-0000F7280000}"/>
    <cellStyle name="Normal 2 2 4 2 3 2 2" xfId="10714" xr:uid="{00000000-0005-0000-0000-0000F8280000}"/>
    <cellStyle name="Normal 2 2 4 2 3 2 2 2" xfId="10715" xr:uid="{00000000-0005-0000-0000-0000F9280000}"/>
    <cellStyle name="Normal 2 2 4 2 3 2_Deferred Income Taxes" xfId="10716" xr:uid="{00000000-0005-0000-0000-0000FA280000}"/>
    <cellStyle name="Normal 2 2 4 2 3 3" xfId="10717" xr:uid="{00000000-0005-0000-0000-0000FB280000}"/>
    <cellStyle name="Normal 2 2 4 2 3 3 2" xfId="10718" xr:uid="{00000000-0005-0000-0000-0000FC280000}"/>
    <cellStyle name="Normal 2 2 4 2 3_Deferred Income Taxes" xfId="10719" xr:uid="{00000000-0005-0000-0000-0000FD280000}"/>
    <cellStyle name="Normal 2 2 4 2 4" xfId="10720" xr:uid="{00000000-0005-0000-0000-0000FE280000}"/>
    <cellStyle name="Normal 2 2 4 2 4 2" xfId="10721" xr:uid="{00000000-0005-0000-0000-0000FF280000}"/>
    <cellStyle name="Normal 2 2 4 2 4 2 2" xfId="10722" xr:uid="{00000000-0005-0000-0000-000000290000}"/>
    <cellStyle name="Normal 2 2 4 2 4_Deferred Income Taxes" xfId="10723" xr:uid="{00000000-0005-0000-0000-000001290000}"/>
    <cellStyle name="Normal 2 2 4 2 5" xfId="10724" xr:uid="{00000000-0005-0000-0000-000002290000}"/>
    <cellStyle name="Normal 2 2 4 2 5 2" xfId="10725" xr:uid="{00000000-0005-0000-0000-000003290000}"/>
    <cellStyle name="Normal 2 2 4 2 5 2 2" xfId="10726" xr:uid="{00000000-0005-0000-0000-000004290000}"/>
    <cellStyle name="Normal 2 2 4 2 5_Deferred Income Taxes" xfId="10727" xr:uid="{00000000-0005-0000-0000-000005290000}"/>
    <cellStyle name="Normal 2 2 4 2 6" xfId="10728" xr:uid="{00000000-0005-0000-0000-000006290000}"/>
    <cellStyle name="Normal 2 2 4 2 6 2" xfId="10729" xr:uid="{00000000-0005-0000-0000-000007290000}"/>
    <cellStyle name="Normal 2 2 4 2_Deferred Income Taxes" xfId="10730" xr:uid="{00000000-0005-0000-0000-000008290000}"/>
    <cellStyle name="Normal 2 2 4 3" xfId="10731" xr:uid="{00000000-0005-0000-0000-000009290000}"/>
    <cellStyle name="Normal 2 2 4 3 2" xfId="10732" xr:uid="{00000000-0005-0000-0000-00000A290000}"/>
    <cellStyle name="Normal 2 2 4 3 2 2" xfId="10733" xr:uid="{00000000-0005-0000-0000-00000B290000}"/>
    <cellStyle name="Normal 2 2 4 3 2 2 2" xfId="10734" xr:uid="{00000000-0005-0000-0000-00000C290000}"/>
    <cellStyle name="Normal 2 2 4 3 2_Deferred Income Taxes" xfId="10735" xr:uid="{00000000-0005-0000-0000-00000D290000}"/>
    <cellStyle name="Normal 2 2 4 3 3" xfId="10736" xr:uid="{00000000-0005-0000-0000-00000E290000}"/>
    <cellStyle name="Normal 2 2 4 3 3 2" xfId="10737" xr:uid="{00000000-0005-0000-0000-00000F290000}"/>
    <cellStyle name="Normal 2 2 4 3_Deferred Income Taxes" xfId="10738" xr:uid="{00000000-0005-0000-0000-000010290000}"/>
    <cellStyle name="Normal 2 2 4 4" xfId="10739" xr:uid="{00000000-0005-0000-0000-000011290000}"/>
    <cellStyle name="Normal 2 2 4 4 2" xfId="10740" xr:uid="{00000000-0005-0000-0000-000012290000}"/>
    <cellStyle name="Normal 2 2 4 4 2 2" xfId="10741" xr:uid="{00000000-0005-0000-0000-000013290000}"/>
    <cellStyle name="Normal 2 2 4 4 2 2 2" xfId="10742" xr:uid="{00000000-0005-0000-0000-000014290000}"/>
    <cellStyle name="Normal 2 2 4 4 2_Deferred Income Taxes" xfId="10743" xr:uid="{00000000-0005-0000-0000-000015290000}"/>
    <cellStyle name="Normal 2 2 4 4 3" xfId="10744" xr:uid="{00000000-0005-0000-0000-000016290000}"/>
    <cellStyle name="Normal 2 2 4 4 3 2" xfId="10745" xr:uid="{00000000-0005-0000-0000-000017290000}"/>
    <cellStyle name="Normal 2 2 4 4_Deferred Income Taxes" xfId="10746" xr:uid="{00000000-0005-0000-0000-000018290000}"/>
    <cellStyle name="Normal 2 2 4 5" xfId="10747" xr:uid="{00000000-0005-0000-0000-000019290000}"/>
    <cellStyle name="Normal 2 2 4 5 2" xfId="10748" xr:uid="{00000000-0005-0000-0000-00001A290000}"/>
    <cellStyle name="Normal 2 2 4 5 2 2" xfId="10749" xr:uid="{00000000-0005-0000-0000-00001B290000}"/>
    <cellStyle name="Normal 2 2 4 5_Deferred Income Taxes" xfId="10750" xr:uid="{00000000-0005-0000-0000-00001C290000}"/>
    <cellStyle name="Normal 2 2 4 6" xfId="10751" xr:uid="{00000000-0005-0000-0000-00001D290000}"/>
    <cellStyle name="Normal 2 2 4 6 2" xfId="10752" xr:uid="{00000000-0005-0000-0000-00001E290000}"/>
    <cellStyle name="Normal 2 2 4 6 2 2" xfId="10753" xr:uid="{00000000-0005-0000-0000-00001F290000}"/>
    <cellStyle name="Normal 2 2 4 6_Deferred Income Taxes" xfId="10754" xr:uid="{00000000-0005-0000-0000-000020290000}"/>
    <cellStyle name="Normal 2 2 4 7" xfId="10755" xr:uid="{00000000-0005-0000-0000-000021290000}"/>
    <cellStyle name="Normal 2 2 4 7 2" xfId="10756" xr:uid="{00000000-0005-0000-0000-000022290000}"/>
    <cellStyle name="Normal 2 2 4_Deferred Income Taxes" xfId="10757" xr:uid="{00000000-0005-0000-0000-000023290000}"/>
    <cellStyle name="Normal 2 2 5" xfId="10758" xr:uid="{00000000-0005-0000-0000-000024290000}"/>
    <cellStyle name="Normal 2 2 5 2" xfId="10759" xr:uid="{00000000-0005-0000-0000-000025290000}"/>
    <cellStyle name="Normal 2 2 5 2 2" xfId="10760" xr:uid="{00000000-0005-0000-0000-000026290000}"/>
    <cellStyle name="Normal 2 2 5 2 2 2" xfId="10761" xr:uid="{00000000-0005-0000-0000-000027290000}"/>
    <cellStyle name="Normal 2 2 5 2 2 2 2" xfId="10762" xr:uid="{00000000-0005-0000-0000-000028290000}"/>
    <cellStyle name="Normal 2 2 5 2 2_Deferred Income Taxes" xfId="10763" xr:uid="{00000000-0005-0000-0000-000029290000}"/>
    <cellStyle name="Normal 2 2 5 2 3" xfId="10764" xr:uid="{00000000-0005-0000-0000-00002A290000}"/>
    <cellStyle name="Normal 2 2 5 2 3 2" xfId="10765" xr:uid="{00000000-0005-0000-0000-00002B290000}"/>
    <cellStyle name="Normal 2 2 5 2 3 2 2" xfId="10766" xr:uid="{00000000-0005-0000-0000-00002C290000}"/>
    <cellStyle name="Normal 2 2 5 2 3_Deferred Income Taxes" xfId="10767" xr:uid="{00000000-0005-0000-0000-00002D290000}"/>
    <cellStyle name="Normal 2 2 5 2 4" xfId="10768" xr:uid="{00000000-0005-0000-0000-00002E290000}"/>
    <cellStyle name="Normal 2 2 5 2 4 2" xfId="10769" xr:uid="{00000000-0005-0000-0000-00002F290000}"/>
    <cellStyle name="Normal 2 2 5 2_Deferred Income Taxes" xfId="10770" xr:uid="{00000000-0005-0000-0000-000030290000}"/>
    <cellStyle name="Normal 2 2 5 3" xfId="10771" xr:uid="{00000000-0005-0000-0000-000031290000}"/>
    <cellStyle name="Normal 2 2 5 3 2" xfId="10772" xr:uid="{00000000-0005-0000-0000-000032290000}"/>
    <cellStyle name="Normal 2 2 5 3 2 2" xfId="10773" xr:uid="{00000000-0005-0000-0000-000033290000}"/>
    <cellStyle name="Normal 2 2 5 3 2 2 2" xfId="10774" xr:uid="{00000000-0005-0000-0000-000034290000}"/>
    <cellStyle name="Normal 2 2 5 3 2_Deferred Income Taxes" xfId="10775" xr:uid="{00000000-0005-0000-0000-000035290000}"/>
    <cellStyle name="Normal 2 2 5 3 3" xfId="10776" xr:uid="{00000000-0005-0000-0000-000036290000}"/>
    <cellStyle name="Normal 2 2 5 3 3 2" xfId="10777" xr:uid="{00000000-0005-0000-0000-000037290000}"/>
    <cellStyle name="Normal 2 2 5 3_Deferred Income Taxes" xfId="10778" xr:uid="{00000000-0005-0000-0000-000038290000}"/>
    <cellStyle name="Normal 2 2 5 4" xfId="10779" xr:uid="{00000000-0005-0000-0000-000039290000}"/>
    <cellStyle name="Normal 2 2 5 4 2" xfId="10780" xr:uid="{00000000-0005-0000-0000-00003A290000}"/>
    <cellStyle name="Normal 2 2 5 4 2 2" xfId="10781" xr:uid="{00000000-0005-0000-0000-00003B290000}"/>
    <cellStyle name="Normal 2 2 5 4_Deferred Income Taxes" xfId="10782" xr:uid="{00000000-0005-0000-0000-00003C290000}"/>
    <cellStyle name="Normal 2 2 5 5" xfId="10783" xr:uid="{00000000-0005-0000-0000-00003D290000}"/>
    <cellStyle name="Normal 2 2 5 5 2" xfId="10784" xr:uid="{00000000-0005-0000-0000-00003E290000}"/>
    <cellStyle name="Normal 2 2 5 5 2 2" xfId="10785" xr:uid="{00000000-0005-0000-0000-00003F290000}"/>
    <cellStyle name="Normal 2 2 5 5_Deferred Income Taxes" xfId="10786" xr:uid="{00000000-0005-0000-0000-000040290000}"/>
    <cellStyle name="Normal 2 2 5 6" xfId="10787" xr:uid="{00000000-0005-0000-0000-000041290000}"/>
    <cellStyle name="Normal 2 2 5 6 2" xfId="10788" xr:uid="{00000000-0005-0000-0000-000042290000}"/>
    <cellStyle name="Normal 2 2 5_Deferred Income Taxes" xfId="10789" xr:uid="{00000000-0005-0000-0000-000043290000}"/>
    <cellStyle name="Normal 2 2 6" xfId="10790" xr:uid="{00000000-0005-0000-0000-000044290000}"/>
    <cellStyle name="Normal 2 2 6 2" xfId="10791" xr:uid="{00000000-0005-0000-0000-000045290000}"/>
    <cellStyle name="Normal 2 2 6 2 2" xfId="10792" xr:uid="{00000000-0005-0000-0000-000046290000}"/>
    <cellStyle name="Normal 2 2 6 2 2 2" xfId="10793" xr:uid="{00000000-0005-0000-0000-000047290000}"/>
    <cellStyle name="Normal 2 2 6 2_Deferred Income Taxes" xfId="10794" xr:uid="{00000000-0005-0000-0000-000048290000}"/>
    <cellStyle name="Normal 2 2 6 3" xfId="10795" xr:uid="{00000000-0005-0000-0000-000049290000}"/>
    <cellStyle name="Normal 2 2 6 3 2" xfId="10796" xr:uid="{00000000-0005-0000-0000-00004A290000}"/>
    <cellStyle name="Normal 2 2 6 3 2 2" xfId="10797" xr:uid="{00000000-0005-0000-0000-00004B290000}"/>
    <cellStyle name="Normal 2 2 6 3_Deferred Income Taxes" xfId="10798" xr:uid="{00000000-0005-0000-0000-00004C290000}"/>
    <cellStyle name="Normal 2 2 6 4" xfId="10799" xr:uid="{00000000-0005-0000-0000-00004D290000}"/>
    <cellStyle name="Normal 2 2 6 4 2" xfId="10800" xr:uid="{00000000-0005-0000-0000-00004E290000}"/>
    <cellStyle name="Normal 2 2 6_Deferred Income Taxes" xfId="10801" xr:uid="{00000000-0005-0000-0000-00004F290000}"/>
    <cellStyle name="Normal 2 2 7" xfId="10802" xr:uid="{00000000-0005-0000-0000-000050290000}"/>
    <cellStyle name="Normal 2 2 7 2" xfId="10803" xr:uid="{00000000-0005-0000-0000-000051290000}"/>
    <cellStyle name="Normal 2 2 7 2 2" xfId="10804" xr:uid="{00000000-0005-0000-0000-000052290000}"/>
    <cellStyle name="Normal 2 2 7 2 2 2" xfId="10805" xr:uid="{00000000-0005-0000-0000-000053290000}"/>
    <cellStyle name="Normal 2 2 7 2_Deferred Income Taxes" xfId="10806" xr:uid="{00000000-0005-0000-0000-000054290000}"/>
    <cellStyle name="Normal 2 2 7 3" xfId="10807" xr:uid="{00000000-0005-0000-0000-000055290000}"/>
    <cellStyle name="Normal 2 2 7 3 2" xfId="10808" xr:uid="{00000000-0005-0000-0000-000056290000}"/>
    <cellStyle name="Normal 2 2 7_Deferred Income Taxes" xfId="10809" xr:uid="{00000000-0005-0000-0000-000057290000}"/>
    <cellStyle name="Normal 2 2 8" xfId="10810" xr:uid="{00000000-0005-0000-0000-000058290000}"/>
    <cellStyle name="Normal 2 2 8 2" xfId="10811" xr:uid="{00000000-0005-0000-0000-000059290000}"/>
    <cellStyle name="Normal 2 2 8 2 2" xfId="10812" xr:uid="{00000000-0005-0000-0000-00005A290000}"/>
    <cellStyle name="Normal 2 2 8_Deferred Income Taxes" xfId="10813" xr:uid="{00000000-0005-0000-0000-00005B290000}"/>
    <cellStyle name="Normal 2 2 9" xfId="10814" xr:uid="{00000000-0005-0000-0000-00005C290000}"/>
    <cellStyle name="Normal 2 2 9 2" xfId="10815" xr:uid="{00000000-0005-0000-0000-00005D290000}"/>
    <cellStyle name="Normal 2 2 9 2 2" xfId="10816" xr:uid="{00000000-0005-0000-0000-00005E290000}"/>
    <cellStyle name="Normal 2 2 9_Deferred Income Taxes" xfId="10817" xr:uid="{00000000-0005-0000-0000-00005F290000}"/>
    <cellStyle name="Normal 2 2_Deferred Income Taxes" xfId="10818" xr:uid="{00000000-0005-0000-0000-000060290000}"/>
    <cellStyle name="Normal 2 20" xfId="10819" xr:uid="{00000000-0005-0000-0000-000061290000}"/>
    <cellStyle name="Normal 2 21" xfId="10820" xr:uid="{00000000-0005-0000-0000-000062290000}"/>
    <cellStyle name="Normal 2 22" xfId="10821" xr:uid="{00000000-0005-0000-0000-000063290000}"/>
    <cellStyle name="Normal 2 23" xfId="10822" xr:uid="{00000000-0005-0000-0000-000064290000}"/>
    <cellStyle name="Normal 2 23 2" xfId="10823" xr:uid="{00000000-0005-0000-0000-000065290000}"/>
    <cellStyle name="Normal 2 24" xfId="10824" xr:uid="{00000000-0005-0000-0000-000066290000}"/>
    <cellStyle name="Normal 2 24 2" xfId="10825" xr:uid="{00000000-0005-0000-0000-000067290000}"/>
    <cellStyle name="Normal 2 25" xfId="10826" xr:uid="{00000000-0005-0000-0000-000068290000}"/>
    <cellStyle name="Normal 2 3" xfId="119" xr:uid="{00000000-0005-0000-0000-000069290000}"/>
    <cellStyle name="Normal 2 3 10" xfId="10827" xr:uid="{00000000-0005-0000-0000-00006A290000}"/>
    <cellStyle name="Normal 2 3 10 2" xfId="10828" xr:uid="{00000000-0005-0000-0000-00006B290000}"/>
    <cellStyle name="Normal 2 3 2" xfId="424" xr:uid="{00000000-0005-0000-0000-00006C290000}"/>
    <cellStyle name="Normal 2 3 2 2" xfId="425" xr:uid="{00000000-0005-0000-0000-00006D290000}"/>
    <cellStyle name="Normal 2 3 2 2 2" xfId="10829" xr:uid="{00000000-0005-0000-0000-00006E290000}"/>
    <cellStyle name="Normal 2 3 2 2 2 2" xfId="10830" xr:uid="{00000000-0005-0000-0000-00006F290000}"/>
    <cellStyle name="Normal 2 3 2 2 2 2 2" xfId="10831" xr:uid="{00000000-0005-0000-0000-000070290000}"/>
    <cellStyle name="Normal 2 3 2 2 2 2 2 2" xfId="10832" xr:uid="{00000000-0005-0000-0000-000071290000}"/>
    <cellStyle name="Normal 2 3 2 2 2 2 2 2 2" xfId="10833" xr:uid="{00000000-0005-0000-0000-000072290000}"/>
    <cellStyle name="Normal 2 3 2 2 2 2 2_Deferred Income Taxes" xfId="10834" xr:uid="{00000000-0005-0000-0000-000073290000}"/>
    <cellStyle name="Normal 2 3 2 2 2 2 3" xfId="10835" xr:uid="{00000000-0005-0000-0000-000074290000}"/>
    <cellStyle name="Normal 2 3 2 2 2 2 3 2" xfId="10836" xr:uid="{00000000-0005-0000-0000-000075290000}"/>
    <cellStyle name="Normal 2 3 2 2 2 2_Deferred Income Taxes" xfId="10837" xr:uid="{00000000-0005-0000-0000-000076290000}"/>
    <cellStyle name="Normal 2 3 2 2 2 3" xfId="10838" xr:uid="{00000000-0005-0000-0000-000077290000}"/>
    <cellStyle name="Normal 2 3 2 2 2 3 2" xfId="10839" xr:uid="{00000000-0005-0000-0000-000078290000}"/>
    <cellStyle name="Normal 2 3 2 2 2 3 2 2" xfId="10840" xr:uid="{00000000-0005-0000-0000-000079290000}"/>
    <cellStyle name="Normal 2 3 2 2 2 3 2 2 2" xfId="10841" xr:uid="{00000000-0005-0000-0000-00007A290000}"/>
    <cellStyle name="Normal 2 3 2 2 2 3 2_Deferred Income Taxes" xfId="10842" xr:uid="{00000000-0005-0000-0000-00007B290000}"/>
    <cellStyle name="Normal 2 3 2 2 2 3 3" xfId="10843" xr:uid="{00000000-0005-0000-0000-00007C290000}"/>
    <cellStyle name="Normal 2 3 2 2 2 3 3 2" xfId="10844" xr:uid="{00000000-0005-0000-0000-00007D290000}"/>
    <cellStyle name="Normal 2 3 2 2 2 3_Deferred Income Taxes" xfId="10845" xr:uid="{00000000-0005-0000-0000-00007E290000}"/>
    <cellStyle name="Normal 2 3 2 2 2 4" xfId="10846" xr:uid="{00000000-0005-0000-0000-00007F290000}"/>
    <cellStyle name="Normal 2 3 2 2 2 4 2" xfId="10847" xr:uid="{00000000-0005-0000-0000-000080290000}"/>
    <cellStyle name="Normal 2 3 2 2 2 4 2 2" xfId="10848" xr:uid="{00000000-0005-0000-0000-000081290000}"/>
    <cellStyle name="Normal 2 3 2 2 2 4_Deferred Income Taxes" xfId="10849" xr:uid="{00000000-0005-0000-0000-000082290000}"/>
    <cellStyle name="Normal 2 3 2 2 2 5" xfId="10850" xr:uid="{00000000-0005-0000-0000-000083290000}"/>
    <cellStyle name="Normal 2 3 2 2 2 5 2" xfId="10851" xr:uid="{00000000-0005-0000-0000-000084290000}"/>
    <cellStyle name="Normal 2 3 2 2 2_Deferred Income Taxes" xfId="10852" xr:uid="{00000000-0005-0000-0000-000085290000}"/>
    <cellStyle name="Normal 2 3 2 2 3" xfId="10853" xr:uid="{00000000-0005-0000-0000-000086290000}"/>
    <cellStyle name="Normal 2 3 2 2 3 2" xfId="10854" xr:uid="{00000000-0005-0000-0000-000087290000}"/>
    <cellStyle name="Normal 2 3 2 2 3 2 2" xfId="10855" xr:uid="{00000000-0005-0000-0000-000088290000}"/>
    <cellStyle name="Normal 2 3 2 2 3 2 2 2" xfId="10856" xr:uid="{00000000-0005-0000-0000-000089290000}"/>
    <cellStyle name="Normal 2 3 2 2 3 2_Deferred Income Taxes" xfId="10857" xr:uid="{00000000-0005-0000-0000-00008A290000}"/>
    <cellStyle name="Normal 2 3 2 2 3 3" xfId="10858" xr:uid="{00000000-0005-0000-0000-00008B290000}"/>
    <cellStyle name="Normal 2 3 2 2 3 3 2" xfId="10859" xr:uid="{00000000-0005-0000-0000-00008C290000}"/>
    <cellStyle name="Normal 2 3 2 2 3_Deferred Income Taxes" xfId="10860" xr:uid="{00000000-0005-0000-0000-00008D290000}"/>
    <cellStyle name="Normal 2 3 2 2 4" xfId="10861" xr:uid="{00000000-0005-0000-0000-00008E290000}"/>
    <cellStyle name="Normal 2 3 2 2 4 2" xfId="10862" xr:uid="{00000000-0005-0000-0000-00008F290000}"/>
    <cellStyle name="Normal 2 3 2 2 4 2 2" xfId="10863" xr:uid="{00000000-0005-0000-0000-000090290000}"/>
    <cellStyle name="Normal 2 3 2 2 4 2 2 2" xfId="10864" xr:uid="{00000000-0005-0000-0000-000091290000}"/>
    <cellStyle name="Normal 2 3 2 2 4 2_Deferred Income Taxes" xfId="10865" xr:uid="{00000000-0005-0000-0000-000092290000}"/>
    <cellStyle name="Normal 2 3 2 2 4 3" xfId="10866" xr:uid="{00000000-0005-0000-0000-000093290000}"/>
    <cellStyle name="Normal 2 3 2 2 4 3 2" xfId="10867" xr:uid="{00000000-0005-0000-0000-000094290000}"/>
    <cellStyle name="Normal 2 3 2 2 4_Deferred Income Taxes" xfId="10868" xr:uid="{00000000-0005-0000-0000-000095290000}"/>
    <cellStyle name="Normal 2 3 2 2 5" xfId="10869" xr:uid="{00000000-0005-0000-0000-000096290000}"/>
    <cellStyle name="Normal 2 3 2 2 5 2" xfId="10870" xr:uid="{00000000-0005-0000-0000-000097290000}"/>
    <cellStyle name="Normal 2 3 2 2 5 2 2" xfId="10871" xr:uid="{00000000-0005-0000-0000-000098290000}"/>
    <cellStyle name="Normal 2 3 2 2 5_Deferred Income Taxes" xfId="10872" xr:uid="{00000000-0005-0000-0000-000099290000}"/>
    <cellStyle name="Normal 2 3 2 2 6" xfId="10873" xr:uid="{00000000-0005-0000-0000-00009A290000}"/>
    <cellStyle name="Normal 2 3 2 2 6 2" xfId="10874" xr:uid="{00000000-0005-0000-0000-00009B290000}"/>
    <cellStyle name="Normal 2 3 2 2_Deferred Income Taxes" xfId="10875" xr:uid="{00000000-0005-0000-0000-00009C290000}"/>
    <cellStyle name="Normal 2 3 2 3" xfId="10876" xr:uid="{00000000-0005-0000-0000-00009D290000}"/>
    <cellStyle name="Normal 2 3 2 3 2" xfId="10877" xr:uid="{00000000-0005-0000-0000-00009E290000}"/>
    <cellStyle name="Normal 2 3 2 3 2 2" xfId="10878" xr:uid="{00000000-0005-0000-0000-00009F290000}"/>
    <cellStyle name="Normal 2 3 2 3 2 2 2" xfId="10879" xr:uid="{00000000-0005-0000-0000-0000A0290000}"/>
    <cellStyle name="Normal 2 3 2 3 2 2 2 2" xfId="10880" xr:uid="{00000000-0005-0000-0000-0000A1290000}"/>
    <cellStyle name="Normal 2 3 2 3 2 2_Deferred Income Taxes" xfId="10881" xr:uid="{00000000-0005-0000-0000-0000A2290000}"/>
    <cellStyle name="Normal 2 3 2 3 2 3" xfId="10882" xr:uid="{00000000-0005-0000-0000-0000A3290000}"/>
    <cellStyle name="Normal 2 3 2 3 2 3 2" xfId="10883" xr:uid="{00000000-0005-0000-0000-0000A4290000}"/>
    <cellStyle name="Normal 2 3 2 3 2_Deferred Income Taxes" xfId="10884" xr:uid="{00000000-0005-0000-0000-0000A5290000}"/>
    <cellStyle name="Normal 2 3 2 3 3" xfId="10885" xr:uid="{00000000-0005-0000-0000-0000A6290000}"/>
    <cellStyle name="Normal 2 3 2 3 3 2" xfId="10886" xr:uid="{00000000-0005-0000-0000-0000A7290000}"/>
    <cellStyle name="Normal 2 3 2 3 3 2 2" xfId="10887" xr:uid="{00000000-0005-0000-0000-0000A8290000}"/>
    <cellStyle name="Normal 2 3 2 3 3 2 2 2" xfId="10888" xr:uid="{00000000-0005-0000-0000-0000A9290000}"/>
    <cellStyle name="Normal 2 3 2 3 3 2_Deferred Income Taxes" xfId="10889" xr:uid="{00000000-0005-0000-0000-0000AA290000}"/>
    <cellStyle name="Normal 2 3 2 3 3 3" xfId="10890" xr:uid="{00000000-0005-0000-0000-0000AB290000}"/>
    <cellStyle name="Normal 2 3 2 3 3 3 2" xfId="10891" xr:uid="{00000000-0005-0000-0000-0000AC290000}"/>
    <cellStyle name="Normal 2 3 2 3 3_Deferred Income Taxes" xfId="10892" xr:uid="{00000000-0005-0000-0000-0000AD290000}"/>
    <cellStyle name="Normal 2 3 2 3 4" xfId="10893" xr:uid="{00000000-0005-0000-0000-0000AE290000}"/>
    <cellStyle name="Normal 2 3 2 3 4 2" xfId="10894" xr:uid="{00000000-0005-0000-0000-0000AF290000}"/>
    <cellStyle name="Normal 2 3 2 3 4 2 2" xfId="10895" xr:uid="{00000000-0005-0000-0000-0000B0290000}"/>
    <cellStyle name="Normal 2 3 2 3 4_Deferred Income Taxes" xfId="10896" xr:uid="{00000000-0005-0000-0000-0000B1290000}"/>
    <cellStyle name="Normal 2 3 2 3 5" xfId="10897" xr:uid="{00000000-0005-0000-0000-0000B2290000}"/>
    <cellStyle name="Normal 2 3 2 3 5 2" xfId="10898" xr:uid="{00000000-0005-0000-0000-0000B3290000}"/>
    <cellStyle name="Normal 2 3 2 3_Deferred Income Taxes" xfId="10899" xr:uid="{00000000-0005-0000-0000-0000B4290000}"/>
    <cellStyle name="Normal 2 3 2 4" xfId="10900" xr:uid="{00000000-0005-0000-0000-0000B5290000}"/>
    <cellStyle name="Normal 2 3 2 4 2" xfId="10901" xr:uid="{00000000-0005-0000-0000-0000B6290000}"/>
    <cellStyle name="Normal 2 3 2 4 2 2" xfId="10902" xr:uid="{00000000-0005-0000-0000-0000B7290000}"/>
    <cellStyle name="Normal 2 3 2 4 2 2 2" xfId="10903" xr:uid="{00000000-0005-0000-0000-0000B8290000}"/>
    <cellStyle name="Normal 2 3 2 4 2_Deferred Income Taxes" xfId="10904" xr:uid="{00000000-0005-0000-0000-0000B9290000}"/>
    <cellStyle name="Normal 2 3 2 4 3" xfId="10905" xr:uid="{00000000-0005-0000-0000-0000BA290000}"/>
    <cellStyle name="Normal 2 3 2 4 3 2" xfId="10906" xr:uid="{00000000-0005-0000-0000-0000BB290000}"/>
    <cellStyle name="Normal 2 3 2 4_Deferred Income Taxes" xfId="10907" xr:uid="{00000000-0005-0000-0000-0000BC290000}"/>
    <cellStyle name="Normal 2 3 2 5" xfId="10908" xr:uid="{00000000-0005-0000-0000-0000BD290000}"/>
    <cellStyle name="Normal 2 3 2 5 2" xfId="10909" xr:uid="{00000000-0005-0000-0000-0000BE290000}"/>
    <cellStyle name="Normal 2 3 2 5 2 2" xfId="10910" xr:uid="{00000000-0005-0000-0000-0000BF290000}"/>
    <cellStyle name="Normal 2 3 2 5 2 2 2" xfId="10911" xr:uid="{00000000-0005-0000-0000-0000C0290000}"/>
    <cellStyle name="Normal 2 3 2 5 2_Deferred Income Taxes" xfId="10912" xr:uid="{00000000-0005-0000-0000-0000C1290000}"/>
    <cellStyle name="Normal 2 3 2 5 3" xfId="10913" xr:uid="{00000000-0005-0000-0000-0000C2290000}"/>
    <cellStyle name="Normal 2 3 2 5 3 2" xfId="10914" xr:uid="{00000000-0005-0000-0000-0000C3290000}"/>
    <cellStyle name="Normal 2 3 2 5_Deferred Income Taxes" xfId="10915" xr:uid="{00000000-0005-0000-0000-0000C4290000}"/>
    <cellStyle name="Normal 2 3 2 6" xfId="10916" xr:uid="{00000000-0005-0000-0000-0000C5290000}"/>
    <cellStyle name="Normal 2 3 2 6 2" xfId="10917" xr:uid="{00000000-0005-0000-0000-0000C6290000}"/>
    <cellStyle name="Normal 2 3 2 6 2 2" xfId="10918" xr:uid="{00000000-0005-0000-0000-0000C7290000}"/>
    <cellStyle name="Normal 2 3 2 6_Deferred Income Taxes" xfId="10919" xr:uid="{00000000-0005-0000-0000-0000C8290000}"/>
    <cellStyle name="Normal 2 3 2 7" xfId="10920" xr:uid="{00000000-0005-0000-0000-0000C9290000}"/>
    <cellStyle name="Normal 2 3 2 7 2" xfId="10921" xr:uid="{00000000-0005-0000-0000-0000CA290000}"/>
    <cellStyle name="Normal 2 3 2 7 2 2" xfId="10922" xr:uid="{00000000-0005-0000-0000-0000CB290000}"/>
    <cellStyle name="Normal 2 3 2 7_Deferred Income Taxes" xfId="10923" xr:uid="{00000000-0005-0000-0000-0000CC290000}"/>
    <cellStyle name="Normal 2 3 2 8" xfId="10924" xr:uid="{00000000-0005-0000-0000-0000CD290000}"/>
    <cellStyle name="Normal 2 3 2 8 2" xfId="10925" xr:uid="{00000000-0005-0000-0000-0000CE290000}"/>
    <cellStyle name="Normal 2 3 2_Deferred Income Taxes" xfId="10926" xr:uid="{00000000-0005-0000-0000-0000CF290000}"/>
    <cellStyle name="Normal 2 3 3" xfId="426" xr:uid="{00000000-0005-0000-0000-0000D0290000}"/>
    <cellStyle name="Normal 2 3 3 2" xfId="10927" xr:uid="{00000000-0005-0000-0000-0000D1290000}"/>
    <cellStyle name="Normal 2 3 3 2 2" xfId="10928" xr:uid="{00000000-0005-0000-0000-0000D2290000}"/>
    <cellStyle name="Normal 2 3 3 2 2 2" xfId="10929" xr:uid="{00000000-0005-0000-0000-0000D3290000}"/>
    <cellStyle name="Normal 2 3 3 2 2 2 2" xfId="10930" xr:uid="{00000000-0005-0000-0000-0000D4290000}"/>
    <cellStyle name="Normal 2 3 3 2 2 2 2 2" xfId="10931" xr:uid="{00000000-0005-0000-0000-0000D5290000}"/>
    <cellStyle name="Normal 2 3 3 2 2 2_Deferred Income Taxes" xfId="10932" xr:uid="{00000000-0005-0000-0000-0000D6290000}"/>
    <cellStyle name="Normal 2 3 3 2 2 3" xfId="10933" xr:uid="{00000000-0005-0000-0000-0000D7290000}"/>
    <cellStyle name="Normal 2 3 3 2 2 3 2" xfId="10934" xr:uid="{00000000-0005-0000-0000-0000D8290000}"/>
    <cellStyle name="Normal 2 3 3 2 2_Deferred Income Taxes" xfId="10935" xr:uid="{00000000-0005-0000-0000-0000D9290000}"/>
    <cellStyle name="Normal 2 3 3 2 3" xfId="10936" xr:uid="{00000000-0005-0000-0000-0000DA290000}"/>
    <cellStyle name="Normal 2 3 3 2 3 2" xfId="10937" xr:uid="{00000000-0005-0000-0000-0000DB290000}"/>
    <cellStyle name="Normal 2 3 3 2 3 2 2" xfId="10938" xr:uid="{00000000-0005-0000-0000-0000DC290000}"/>
    <cellStyle name="Normal 2 3 3 2 3 2 2 2" xfId="10939" xr:uid="{00000000-0005-0000-0000-0000DD290000}"/>
    <cellStyle name="Normal 2 3 3 2 3 2_Deferred Income Taxes" xfId="10940" xr:uid="{00000000-0005-0000-0000-0000DE290000}"/>
    <cellStyle name="Normal 2 3 3 2 3 3" xfId="10941" xr:uid="{00000000-0005-0000-0000-0000DF290000}"/>
    <cellStyle name="Normal 2 3 3 2 3 3 2" xfId="10942" xr:uid="{00000000-0005-0000-0000-0000E0290000}"/>
    <cellStyle name="Normal 2 3 3 2 3_Deferred Income Taxes" xfId="10943" xr:uid="{00000000-0005-0000-0000-0000E1290000}"/>
    <cellStyle name="Normal 2 3 3 2 4" xfId="10944" xr:uid="{00000000-0005-0000-0000-0000E2290000}"/>
    <cellStyle name="Normal 2 3 3 2 4 2" xfId="10945" xr:uid="{00000000-0005-0000-0000-0000E3290000}"/>
    <cellStyle name="Normal 2 3 3 2 4 2 2" xfId="10946" xr:uid="{00000000-0005-0000-0000-0000E4290000}"/>
    <cellStyle name="Normal 2 3 3 2 4_Deferred Income Taxes" xfId="10947" xr:uid="{00000000-0005-0000-0000-0000E5290000}"/>
    <cellStyle name="Normal 2 3 3 2 5" xfId="10948" xr:uid="{00000000-0005-0000-0000-0000E6290000}"/>
    <cellStyle name="Normal 2 3 3 2 5 2" xfId="10949" xr:uid="{00000000-0005-0000-0000-0000E7290000}"/>
    <cellStyle name="Normal 2 3 3 2_Deferred Income Taxes" xfId="10950" xr:uid="{00000000-0005-0000-0000-0000E8290000}"/>
    <cellStyle name="Normal 2 3 3 3" xfId="10951" xr:uid="{00000000-0005-0000-0000-0000E9290000}"/>
    <cellStyle name="Normal 2 3 3 3 2" xfId="10952" xr:uid="{00000000-0005-0000-0000-0000EA290000}"/>
    <cellStyle name="Normal 2 3 3 3 2 2" xfId="10953" xr:uid="{00000000-0005-0000-0000-0000EB290000}"/>
    <cellStyle name="Normal 2 3 3 3 2 2 2" xfId="10954" xr:uid="{00000000-0005-0000-0000-0000EC290000}"/>
    <cellStyle name="Normal 2 3 3 3 2_Deferred Income Taxes" xfId="10955" xr:uid="{00000000-0005-0000-0000-0000ED290000}"/>
    <cellStyle name="Normal 2 3 3 3 3" xfId="10956" xr:uid="{00000000-0005-0000-0000-0000EE290000}"/>
    <cellStyle name="Normal 2 3 3 3 3 2" xfId="10957" xr:uid="{00000000-0005-0000-0000-0000EF290000}"/>
    <cellStyle name="Normal 2 3 3 3_Deferred Income Taxes" xfId="10958" xr:uid="{00000000-0005-0000-0000-0000F0290000}"/>
    <cellStyle name="Normal 2 3 3 4" xfId="10959" xr:uid="{00000000-0005-0000-0000-0000F1290000}"/>
    <cellStyle name="Normal 2 3 3 4 2" xfId="10960" xr:uid="{00000000-0005-0000-0000-0000F2290000}"/>
    <cellStyle name="Normal 2 3 3 4 2 2" xfId="10961" xr:uid="{00000000-0005-0000-0000-0000F3290000}"/>
    <cellStyle name="Normal 2 3 3 4 2 2 2" xfId="10962" xr:uid="{00000000-0005-0000-0000-0000F4290000}"/>
    <cellStyle name="Normal 2 3 3 4 2_Deferred Income Taxes" xfId="10963" xr:uid="{00000000-0005-0000-0000-0000F5290000}"/>
    <cellStyle name="Normal 2 3 3 4 3" xfId="10964" xr:uid="{00000000-0005-0000-0000-0000F6290000}"/>
    <cellStyle name="Normal 2 3 3 4 3 2" xfId="10965" xr:uid="{00000000-0005-0000-0000-0000F7290000}"/>
    <cellStyle name="Normal 2 3 3 4_Deferred Income Taxes" xfId="10966" xr:uid="{00000000-0005-0000-0000-0000F8290000}"/>
    <cellStyle name="Normal 2 3 3 5" xfId="10967" xr:uid="{00000000-0005-0000-0000-0000F9290000}"/>
    <cellStyle name="Normal 2 3 3 5 2" xfId="10968" xr:uid="{00000000-0005-0000-0000-0000FA290000}"/>
    <cellStyle name="Normal 2 3 3 5 2 2" xfId="10969" xr:uid="{00000000-0005-0000-0000-0000FB290000}"/>
    <cellStyle name="Normal 2 3 3 5_Deferred Income Taxes" xfId="10970" xr:uid="{00000000-0005-0000-0000-0000FC290000}"/>
    <cellStyle name="Normal 2 3 3 6" xfId="10971" xr:uid="{00000000-0005-0000-0000-0000FD290000}"/>
    <cellStyle name="Normal 2 3 3 6 2" xfId="10972" xr:uid="{00000000-0005-0000-0000-0000FE290000}"/>
    <cellStyle name="Normal 2 3 3 7" xfId="15532" xr:uid="{00000000-0005-0000-0000-0000FF290000}"/>
    <cellStyle name="Normal 2 3 3_Deferred Income Taxes" xfId="10973" xr:uid="{00000000-0005-0000-0000-0000002A0000}"/>
    <cellStyle name="Normal 2 3 4" xfId="427" xr:uid="{00000000-0005-0000-0000-0000012A0000}"/>
    <cellStyle name="Normal 2 3 4 2" xfId="10974" xr:uid="{00000000-0005-0000-0000-0000022A0000}"/>
    <cellStyle name="Normal 2 3 4 2 2" xfId="10975" xr:uid="{00000000-0005-0000-0000-0000032A0000}"/>
    <cellStyle name="Normal 2 3 4 2 2 2" xfId="10976" xr:uid="{00000000-0005-0000-0000-0000042A0000}"/>
    <cellStyle name="Normal 2 3 4 2 2 2 2" xfId="10977" xr:uid="{00000000-0005-0000-0000-0000052A0000}"/>
    <cellStyle name="Normal 2 3 4 2 2_Deferred Income Taxes" xfId="10978" xr:uid="{00000000-0005-0000-0000-0000062A0000}"/>
    <cellStyle name="Normal 2 3 4 2 3" xfId="10979" xr:uid="{00000000-0005-0000-0000-0000072A0000}"/>
    <cellStyle name="Normal 2 3 4 2 3 2" xfId="10980" xr:uid="{00000000-0005-0000-0000-0000082A0000}"/>
    <cellStyle name="Normal 2 3 4 2_Deferred Income Taxes" xfId="10981" xr:uid="{00000000-0005-0000-0000-0000092A0000}"/>
    <cellStyle name="Normal 2 3 4 3" xfId="10982" xr:uid="{00000000-0005-0000-0000-00000A2A0000}"/>
    <cellStyle name="Normal 2 3 4 3 2" xfId="10983" xr:uid="{00000000-0005-0000-0000-00000B2A0000}"/>
    <cellStyle name="Normal 2 3 4 3 2 2" xfId="10984" xr:uid="{00000000-0005-0000-0000-00000C2A0000}"/>
    <cellStyle name="Normal 2 3 4 3 2 2 2" xfId="10985" xr:uid="{00000000-0005-0000-0000-00000D2A0000}"/>
    <cellStyle name="Normal 2 3 4 3 2_Deferred Income Taxes" xfId="10986" xr:uid="{00000000-0005-0000-0000-00000E2A0000}"/>
    <cellStyle name="Normal 2 3 4 3 3" xfId="10987" xr:uid="{00000000-0005-0000-0000-00000F2A0000}"/>
    <cellStyle name="Normal 2 3 4 3 3 2" xfId="10988" xr:uid="{00000000-0005-0000-0000-0000102A0000}"/>
    <cellStyle name="Normal 2 3 4 3_Deferred Income Taxes" xfId="10989" xr:uid="{00000000-0005-0000-0000-0000112A0000}"/>
    <cellStyle name="Normal 2 3 4 4" xfId="10990" xr:uid="{00000000-0005-0000-0000-0000122A0000}"/>
    <cellStyle name="Normal 2 3 4 4 2" xfId="10991" xr:uid="{00000000-0005-0000-0000-0000132A0000}"/>
    <cellStyle name="Normal 2 3 4 4 2 2" xfId="10992" xr:uid="{00000000-0005-0000-0000-0000142A0000}"/>
    <cellStyle name="Normal 2 3 4 4_Deferred Income Taxes" xfId="10993" xr:uid="{00000000-0005-0000-0000-0000152A0000}"/>
    <cellStyle name="Normal 2 3 4 5" xfId="10994" xr:uid="{00000000-0005-0000-0000-0000162A0000}"/>
    <cellStyle name="Normal 2 3 4 5 2" xfId="10995" xr:uid="{00000000-0005-0000-0000-0000172A0000}"/>
    <cellStyle name="Normal 2 3 4_Deferred Income Taxes" xfId="10996" xr:uid="{00000000-0005-0000-0000-0000182A0000}"/>
    <cellStyle name="Normal 2 3 5" xfId="428" xr:uid="{00000000-0005-0000-0000-0000192A0000}"/>
    <cellStyle name="Normal 2 3 5 2" xfId="10997" xr:uid="{00000000-0005-0000-0000-00001A2A0000}"/>
    <cellStyle name="Normal 2 3 5 2 2" xfId="10998" xr:uid="{00000000-0005-0000-0000-00001B2A0000}"/>
    <cellStyle name="Normal 2 3 5 2 2 2" xfId="10999" xr:uid="{00000000-0005-0000-0000-00001C2A0000}"/>
    <cellStyle name="Normal 2 3 5 2_Deferred Income Taxes" xfId="11000" xr:uid="{00000000-0005-0000-0000-00001D2A0000}"/>
    <cellStyle name="Normal 2 3 5 3" xfId="11001" xr:uid="{00000000-0005-0000-0000-00001E2A0000}"/>
    <cellStyle name="Normal 2 3 5 3 2" xfId="11002" xr:uid="{00000000-0005-0000-0000-00001F2A0000}"/>
    <cellStyle name="Normal 2 3 5_Deferred Income Taxes" xfId="11003" xr:uid="{00000000-0005-0000-0000-0000202A0000}"/>
    <cellStyle name="Normal 2 3 6" xfId="429" xr:uid="{00000000-0005-0000-0000-0000212A0000}"/>
    <cellStyle name="Normal 2 3 6 2" xfId="11004" xr:uid="{00000000-0005-0000-0000-0000222A0000}"/>
    <cellStyle name="Normal 2 3 7" xfId="11005" xr:uid="{00000000-0005-0000-0000-0000232A0000}"/>
    <cellStyle name="Normal 2 3 7 2" xfId="11006" xr:uid="{00000000-0005-0000-0000-0000242A0000}"/>
    <cellStyle name="Normal 2 3 7 2 2" xfId="11007" xr:uid="{00000000-0005-0000-0000-0000252A0000}"/>
    <cellStyle name="Normal 2 3 7 2 2 2" xfId="11008" xr:uid="{00000000-0005-0000-0000-0000262A0000}"/>
    <cellStyle name="Normal 2 3 7 2_Deferred Income Taxes" xfId="11009" xr:uid="{00000000-0005-0000-0000-0000272A0000}"/>
    <cellStyle name="Normal 2 3 7 3" xfId="11010" xr:uid="{00000000-0005-0000-0000-0000282A0000}"/>
    <cellStyle name="Normal 2 3 7 3 2" xfId="11011" xr:uid="{00000000-0005-0000-0000-0000292A0000}"/>
    <cellStyle name="Normal 2 3 7_Deferred Income Taxes" xfId="11012" xr:uid="{00000000-0005-0000-0000-00002A2A0000}"/>
    <cellStyle name="Normal 2 3 8" xfId="11013" xr:uid="{00000000-0005-0000-0000-00002B2A0000}"/>
    <cellStyle name="Normal 2 3 8 2" xfId="11014" xr:uid="{00000000-0005-0000-0000-00002C2A0000}"/>
    <cellStyle name="Normal 2 3 8 2 2" xfId="11015" xr:uid="{00000000-0005-0000-0000-00002D2A0000}"/>
    <cellStyle name="Normal 2 3 8_Deferred Income Taxes" xfId="11016" xr:uid="{00000000-0005-0000-0000-00002E2A0000}"/>
    <cellStyle name="Normal 2 3 9" xfId="11017" xr:uid="{00000000-0005-0000-0000-00002F2A0000}"/>
    <cellStyle name="Normal 2 3 9 2" xfId="11018" xr:uid="{00000000-0005-0000-0000-0000302A0000}"/>
    <cellStyle name="Normal 2 3 9 2 2" xfId="11019" xr:uid="{00000000-0005-0000-0000-0000312A0000}"/>
    <cellStyle name="Normal 2 3 9_Deferred Income Taxes" xfId="11020" xr:uid="{00000000-0005-0000-0000-0000322A0000}"/>
    <cellStyle name="Normal 2 3_Deferred Income Taxes" xfId="11021" xr:uid="{00000000-0005-0000-0000-0000332A0000}"/>
    <cellStyle name="Normal 2 4" xfId="120" xr:uid="{00000000-0005-0000-0000-0000342A0000}"/>
    <cellStyle name="Normal 2 4 2" xfId="11022" xr:uid="{00000000-0005-0000-0000-0000352A0000}"/>
    <cellStyle name="Normal 2 4 2 2" xfId="11023" xr:uid="{00000000-0005-0000-0000-0000362A0000}"/>
    <cellStyle name="Normal 2 4 2 2 2" xfId="11024" xr:uid="{00000000-0005-0000-0000-0000372A0000}"/>
    <cellStyle name="Normal 2 4 2 2 2 2" xfId="11025" xr:uid="{00000000-0005-0000-0000-0000382A0000}"/>
    <cellStyle name="Normal 2 4 2 2 2 2 2" xfId="11026" xr:uid="{00000000-0005-0000-0000-0000392A0000}"/>
    <cellStyle name="Normal 2 4 2 2 2 2 2 2" xfId="11027" xr:uid="{00000000-0005-0000-0000-00003A2A0000}"/>
    <cellStyle name="Normal 2 4 2 2 2 2_Deferred Income Taxes" xfId="11028" xr:uid="{00000000-0005-0000-0000-00003B2A0000}"/>
    <cellStyle name="Normal 2 4 2 2 2 3" xfId="11029" xr:uid="{00000000-0005-0000-0000-00003C2A0000}"/>
    <cellStyle name="Normal 2 4 2 2 2 3 2" xfId="11030" xr:uid="{00000000-0005-0000-0000-00003D2A0000}"/>
    <cellStyle name="Normal 2 4 2 2 2_Deferred Income Taxes" xfId="11031" xr:uid="{00000000-0005-0000-0000-00003E2A0000}"/>
    <cellStyle name="Normal 2 4 2 2 3" xfId="11032" xr:uid="{00000000-0005-0000-0000-00003F2A0000}"/>
    <cellStyle name="Normal 2 4 2 2 3 2" xfId="11033" xr:uid="{00000000-0005-0000-0000-0000402A0000}"/>
    <cellStyle name="Normal 2 4 2 2 3 2 2" xfId="11034" xr:uid="{00000000-0005-0000-0000-0000412A0000}"/>
    <cellStyle name="Normal 2 4 2 2 3 2 2 2" xfId="11035" xr:uid="{00000000-0005-0000-0000-0000422A0000}"/>
    <cellStyle name="Normal 2 4 2 2 3 2_Deferred Income Taxes" xfId="11036" xr:uid="{00000000-0005-0000-0000-0000432A0000}"/>
    <cellStyle name="Normal 2 4 2 2 3 3" xfId="11037" xr:uid="{00000000-0005-0000-0000-0000442A0000}"/>
    <cellStyle name="Normal 2 4 2 2 3 3 2" xfId="11038" xr:uid="{00000000-0005-0000-0000-0000452A0000}"/>
    <cellStyle name="Normal 2 4 2 2 3_Deferred Income Taxes" xfId="11039" xr:uid="{00000000-0005-0000-0000-0000462A0000}"/>
    <cellStyle name="Normal 2 4 2 2 4" xfId="11040" xr:uid="{00000000-0005-0000-0000-0000472A0000}"/>
    <cellStyle name="Normal 2 4 2 2 4 2" xfId="11041" xr:uid="{00000000-0005-0000-0000-0000482A0000}"/>
    <cellStyle name="Normal 2 4 2 2 4 2 2" xfId="11042" xr:uid="{00000000-0005-0000-0000-0000492A0000}"/>
    <cellStyle name="Normal 2 4 2 2 4_Deferred Income Taxes" xfId="11043" xr:uid="{00000000-0005-0000-0000-00004A2A0000}"/>
    <cellStyle name="Normal 2 4 2 2 5" xfId="11044" xr:uid="{00000000-0005-0000-0000-00004B2A0000}"/>
    <cellStyle name="Normal 2 4 2 2 5 2" xfId="11045" xr:uid="{00000000-0005-0000-0000-00004C2A0000}"/>
    <cellStyle name="Normal 2 4 2 2_Deferred Income Taxes" xfId="11046" xr:uid="{00000000-0005-0000-0000-00004D2A0000}"/>
    <cellStyle name="Normal 2 4 2 3" xfId="11047" xr:uid="{00000000-0005-0000-0000-00004E2A0000}"/>
    <cellStyle name="Normal 2 4 2 3 2" xfId="11048" xr:uid="{00000000-0005-0000-0000-00004F2A0000}"/>
    <cellStyle name="Normal 2 4 2 3 2 2" xfId="11049" xr:uid="{00000000-0005-0000-0000-0000502A0000}"/>
    <cellStyle name="Normal 2 4 2 3 2 2 2" xfId="11050" xr:uid="{00000000-0005-0000-0000-0000512A0000}"/>
    <cellStyle name="Normal 2 4 2 3 2_Deferred Income Taxes" xfId="11051" xr:uid="{00000000-0005-0000-0000-0000522A0000}"/>
    <cellStyle name="Normal 2 4 2 3 3" xfId="11052" xr:uid="{00000000-0005-0000-0000-0000532A0000}"/>
    <cellStyle name="Normal 2 4 2 3 3 2" xfId="11053" xr:uid="{00000000-0005-0000-0000-0000542A0000}"/>
    <cellStyle name="Normal 2 4 2 3 4" xfId="11054" xr:uid="{00000000-0005-0000-0000-0000552A0000}"/>
    <cellStyle name="Normal 2 4 2 3_Deferred Income Taxes" xfId="11055" xr:uid="{00000000-0005-0000-0000-0000562A0000}"/>
    <cellStyle name="Normal 2 4 2 4" xfId="11056" xr:uid="{00000000-0005-0000-0000-0000572A0000}"/>
    <cellStyle name="Normal 2 4 2 4 2" xfId="11057" xr:uid="{00000000-0005-0000-0000-0000582A0000}"/>
    <cellStyle name="Normal 2 4 2 4 2 2" xfId="11058" xr:uid="{00000000-0005-0000-0000-0000592A0000}"/>
    <cellStyle name="Normal 2 4 2 4 2 2 2" xfId="11059" xr:uid="{00000000-0005-0000-0000-00005A2A0000}"/>
    <cellStyle name="Normal 2 4 2 4 2_Deferred Income Taxes" xfId="11060" xr:uid="{00000000-0005-0000-0000-00005B2A0000}"/>
    <cellStyle name="Normal 2 4 2 4 3" xfId="11061" xr:uid="{00000000-0005-0000-0000-00005C2A0000}"/>
    <cellStyle name="Normal 2 4 2 4 3 2" xfId="11062" xr:uid="{00000000-0005-0000-0000-00005D2A0000}"/>
    <cellStyle name="Normal 2 4 2 4_Deferred Income Taxes" xfId="11063" xr:uid="{00000000-0005-0000-0000-00005E2A0000}"/>
    <cellStyle name="Normal 2 4 2 5" xfId="11064" xr:uid="{00000000-0005-0000-0000-00005F2A0000}"/>
    <cellStyle name="Normal 2 4 2 5 2" xfId="11065" xr:uid="{00000000-0005-0000-0000-0000602A0000}"/>
    <cellStyle name="Normal 2 4 2 5 2 2" xfId="11066" xr:uid="{00000000-0005-0000-0000-0000612A0000}"/>
    <cellStyle name="Normal 2 4 2 5_Deferred Income Taxes" xfId="11067" xr:uid="{00000000-0005-0000-0000-0000622A0000}"/>
    <cellStyle name="Normal 2 4 2 6" xfId="11068" xr:uid="{00000000-0005-0000-0000-0000632A0000}"/>
    <cellStyle name="Normal 2 4 2 6 2" xfId="11069" xr:uid="{00000000-0005-0000-0000-0000642A0000}"/>
    <cellStyle name="Normal 2 4 2 6 2 2" xfId="11070" xr:uid="{00000000-0005-0000-0000-0000652A0000}"/>
    <cellStyle name="Normal 2 4 2 6_Deferred Income Taxes" xfId="11071" xr:uid="{00000000-0005-0000-0000-0000662A0000}"/>
    <cellStyle name="Normal 2 4 2 7" xfId="11072" xr:uid="{00000000-0005-0000-0000-0000672A0000}"/>
    <cellStyle name="Normal 2 4 2 7 2" xfId="11073" xr:uid="{00000000-0005-0000-0000-0000682A0000}"/>
    <cellStyle name="Normal 2 4 2_Deferred Income Taxes" xfId="11074" xr:uid="{00000000-0005-0000-0000-0000692A0000}"/>
    <cellStyle name="Normal 2 4 3" xfId="11075" xr:uid="{00000000-0005-0000-0000-00006A2A0000}"/>
    <cellStyle name="Normal 2 4 3 2" xfId="11076" xr:uid="{00000000-0005-0000-0000-00006B2A0000}"/>
    <cellStyle name="Normal 2 4 3 2 2" xfId="11077" xr:uid="{00000000-0005-0000-0000-00006C2A0000}"/>
    <cellStyle name="Normal 2 4 3 2 2 2" xfId="11078" xr:uid="{00000000-0005-0000-0000-00006D2A0000}"/>
    <cellStyle name="Normal 2 4 3 2 2 2 2" xfId="11079" xr:uid="{00000000-0005-0000-0000-00006E2A0000}"/>
    <cellStyle name="Normal 2 4 3 2 2_Deferred Income Taxes" xfId="11080" xr:uid="{00000000-0005-0000-0000-00006F2A0000}"/>
    <cellStyle name="Normal 2 4 3 2 3" xfId="11081" xr:uid="{00000000-0005-0000-0000-0000702A0000}"/>
    <cellStyle name="Normal 2 4 3 2 3 2" xfId="11082" xr:uid="{00000000-0005-0000-0000-0000712A0000}"/>
    <cellStyle name="Normal 2 4 3 2 4" xfId="11083" xr:uid="{00000000-0005-0000-0000-0000722A0000}"/>
    <cellStyle name="Normal 2 4 3 2_Deferred Income Taxes" xfId="11084" xr:uid="{00000000-0005-0000-0000-0000732A0000}"/>
    <cellStyle name="Normal 2 4 3 3" xfId="11085" xr:uid="{00000000-0005-0000-0000-0000742A0000}"/>
    <cellStyle name="Normal 2 4 3 3 2" xfId="11086" xr:uid="{00000000-0005-0000-0000-0000752A0000}"/>
    <cellStyle name="Normal 2 4 3 3 2 2" xfId="11087" xr:uid="{00000000-0005-0000-0000-0000762A0000}"/>
    <cellStyle name="Normal 2 4 3 3 2 2 2" xfId="11088" xr:uid="{00000000-0005-0000-0000-0000772A0000}"/>
    <cellStyle name="Normal 2 4 3 3 2_Deferred Income Taxes" xfId="11089" xr:uid="{00000000-0005-0000-0000-0000782A0000}"/>
    <cellStyle name="Normal 2 4 3 3 3" xfId="11090" xr:uid="{00000000-0005-0000-0000-0000792A0000}"/>
    <cellStyle name="Normal 2 4 3 3 3 2" xfId="11091" xr:uid="{00000000-0005-0000-0000-00007A2A0000}"/>
    <cellStyle name="Normal 2 4 3 3_Deferred Income Taxes" xfId="11092" xr:uid="{00000000-0005-0000-0000-00007B2A0000}"/>
    <cellStyle name="Normal 2 4 3 4" xfId="11093" xr:uid="{00000000-0005-0000-0000-00007C2A0000}"/>
    <cellStyle name="Normal 2 4 3 4 2" xfId="11094" xr:uid="{00000000-0005-0000-0000-00007D2A0000}"/>
    <cellStyle name="Normal 2 4 3 4 2 2" xfId="11095" xr:uid="{00000000-0005-0000-0000-00007E2A0000}"/>
    <cellStyle name="Normal 2 4 3 4_Deferred Income Taxes" xfId="11096" xr:uid="{00000000-0005-0000-0000-00007F2A0000}"/>
    <cellStyle name="Normal 2 4 3 5" xfId="11097" xr:uid="{00000000-0005-0000-0000-0000802A0000}"/>
    <cellStyle name="Normal 2 4 3 5 2" xfId="11098" xr:uid="{00000000-0005-0000-0000-0000812A0000}"/>
    <cellStyle name="Normal 2 4 3_Deferred Income Taxes" xfId="11099" xr:uid="{00000000-0005-0000-0000-0000822A0000}"/>
    <cellStyle name="Normal 2 4 4" xfId="11100" xr:uid="{00000000-0005-0000-0000-0000832A0000}"/>
    <cellStyle name="Normal 2 4 4 2" xfId="11101" xr:uid="{00000000-0005-0000-0000-0000842A0000}"/>
    <cellStyle name="Normal 2 4 4 2 2" xfId="11102" xr:uid="{00000000-0005-0000-0000-0000852A0000}"/>
    <cellStyle name="Normal 2 4 4 2 2 2" xfId="11103" xr:uid="{00000000-0005-0000-0000-0000862A0000}"/>
    <cellStyle name="Normal 2 4 4 2_Deferred Income Taxes" xfId="11104" xr:uid="{00000000-0005-0000-0000-0000872A0000}"/>
    <cellStyle name="Normal 2 4 4 3" xfId="11105" xr:uid="{00000000-0005-0000-0000-0000882A0000}"/>
    <cellStyle name="Normal 2 4 4 3 2" xfId="11106" xr:uid="{00000000-0005-0000-0000-0000892A0000}"/>
    <cellStyle name="Normal 2 4 4 4" xfId="11107" xr:uid="{00000000-0005-0000-0000-00008A2A0000}"/>
    <cellStyle name="Normal 2 4 4_Deferred Income Taxes" xfId="11108" xr:uid="{00000000-0005-0000-0000-00008B2A0000}"/>
    <cellStyle name="Normal 2 4 5" xfId="11109" xr:uid="{00000000-0005-0000-0000-00008C2A0000}"/>
    <cellStyle name="Normal 2 4 5 2" xfId="11110" xr:uid="{00000000-0005-0000-0000-00008D2A0000}"/>
    <cellStyle name="Normal 2 4 5 2 2" xfId="11111" xr:uid="{00000000-0005-0000-0000-00008E2A0000}"/>
    <cellStyle name="Normal 2 4 5 2 2 2" xfId="11112" xr:uid="{00000000-0005-0000-0000-00008F2A0000}"/>
    <cellStyle name="Normal 2 4 5 2_Deferred Income Taxes" xfId="11113" xr:uid="{00000000-0005-0000-0000-0000902A0000}"/>
    <cellStyle name="Normal 2 4 5 3" xfId="11114" xr:uid="{00000000-0005-0000-0000-0000912A0000}"/>
    <cellStyle name="Normal 2 4 5 3 2" xfId="11115" xr:uid="{00000000-0005-0000-0000-0000922A0000}"/>
    <cellStyle name="Normal 2 4 5 4" xfId="11116" xr:uid="{00000000-0005-0000-0000-0000932A0000}"/>
    <cellStyle name="Normal 2 4 5_Deferred Income Taxes" xfId="11117" xr:uid="{00000000-0005-0000-0000-0000942A0000}"/>
    <cellStyle name="Normal 2 4 6" xfId="11118" xr:uid="{00000000-0005-0000-0000-0000952A0000}"/>
    <cellStyle name="Normal 2 4 6 2" xfId="11119" xr:uid="{00000000-0005-0000-0000-0000962A0000}"/>
    <cellStyle name="Normal 2 4 6 2 2" xfId="11120" xr:uid="{00000000-0005-0000-0000-0000972A0000}"/>
    <cellStyle name="Normal 2 4 6 3" xfId="11121" xr:uid="{00000000-0005-0000-0000-0000982A0000}"/>
    <cellStyle name="Normal 2 4 6 3 2" xfId="11122" xr:uid="{00000000-0005-0000-0000-0000992A0000}"/>
    <cellStyle name="Normal 2 4 6 4" xfId="11123" xr:uid="{00000000-0005-0000-0000-00009A2A0000}"/>
    <cellStyle name="Normal 2 4 6_Deferred Income Taxes" xfId="11124" xr:uid="{00000000-0005-0000-0000-00009B2A0000}"/>
    <cellStyle name="Normal 2 4 7" xfId="11125" xr:uid="{00000000-0005-0000-0000-00009C2A0000}"/>
    <cellStyle name="Normal 2 4 7 2" xfId="11126" xr:uid="{00000000-0005-0000-0000-00009D2A0000}"/>
    <cellStyle name="Normal 2 4 7 2 2" xfId="11127" xr:uid="{00000000-0005-0000-0000-00009E2A0000}"/>
    <cellStyle name="Normal 2 4 7_Deferred Income Taxes" xfId="11128" xr:uid="{00000000-0005-0000-0000-00009F2A0000}"/>
    <cellStyle name="Normal 2 4 8" xfId="11129" xr:uid="{00000000-0005-0000-0000-0000A02A0000}"/>
    <cellStyle name="Normal 2 4 8 2" xfId="11130" xr:uid="{00000000-0005-0000-0000-0000A12A0000}"/>
    <cellStyle name="Normal 2 4_Deferred Income Taxes" xfId="11131" xr:uid="{00000000-0005-0000-0000-0000A22A0000}"/>
    <cellStyle name="Normal 2 5" xfId="121" xr:uid="{00000000-0005-0000-0000-0000A32A0000}"/>
    <cellStyle name="Normal 2 5 2" xfId="430" xr:uid="{00000000-0005-0000-0000-0000A42A0000}"/>
    <cellStyle name="Normal 2 5 2 2" xfId="11132" xr:uid="{00000000-0005-0000-0000-0000A52A0000}"/>
    <cellStyle name="Normal 2 5 2 2 2" xfId="11133" xr:uid="{00000000-0005-0000-0000-0000A62A0000}"/>
    <cellStyle name="Normal 2 5 2 2 2 2" xfId="11134" xr:uid="{00000000-0005-0000-0000-0000A72A0000}"/>
    <cellStyle name="Normal 2 5 2 2 2 2 2" xfId="11135" xr:uid="{00000000-0005-0000-0000-0000A82A0000}"/>
    <cellStyle name="Normal 2 5 2 2 2_Deferred Income Taxes" xfId="11136" xr:uid="{00000000-0005-0000-0000-0000A92A0000}"/>
    <cellStyle name="Normal 2 5 2 2 3" xfId="11137" xr:uid="{00000000-0005-0000-0000-0000AA2A0000}"/>
    <cellStyle name="Normal 2 5 2 2 3 2" xfId="11138" xr:uid="{00000000-0005-0000-0000-0000AB2A0000}"/>
    <cellStyle name="Normal 2 5 2 2_Deferred Income Taxes" xfId="11139" xr:uid="{00000000-0005-0000-0000-0000AC2A0000}"/>
    <cellStyle name="Normal 2 5 2 3" xfId="11140" xr:uid="{00000000-0005-0000-0000-0000AD2A0000}"/>
    <cellStyle name="Normal 2 5 2 3 2" xfId="11141" xr:uid="{00000000-0005-0000-0000-0000AE2A0000}"/>
    <cellStyle name="Normal 2 5 2 3 2 2" xfId="11142" xr:uid="{00000000-0005-0000-0000-0000AF2A0000}"/>
    <cellStyle name="Normal 2 5 2 3 2 2 2" xfId="11143" xr:uid="{00000000-0005-0000-0000-0000B02A0000}"/>
    <cellStyle name="Normal 2 5 2 3 2_Deferred Income Taxes" xfId="11144" xr:uid="{00000000-0005-0000-0000-0000B12A0000}"/>
    <cellStyle name="Normal 2 5 2 3 3" xfId="11145" xr:uid="{00000000-0005-0000-0000-0000B22A0000}"/>
    <cellStyle name="Normal 2 5 2 3 3 2" xfId="11146" xr:uid="{00000000-0005-0000-0000-0000B32A0000}"/>
    <cellStyle name="Normal 2 5 2 3_Deferred Income Taxes" xfId="11147" xr:uid="{00000000-0005-0000-0000-0000B42A0000}"/>
    <cellStyle name="Normal 2 5 2 4" xfId="11148" xr:uid="{00000000-0005-0000-0000-0000B52A0000}"/>
    <cellStyle name="Normal 2 5 2 4 2" xfId="11149" xr:uid="{00000000-0005-0000-0000-0000B62A0000}"/>
    <cellStyle name="Normal 2 5 2 4 2 2" xfId="11150" xr:uid="{00000000-0005-0000-0000-0000B72A0000}"/>
    <cellStyle name="Normal 2 5 2 4_Deferred Income Taxes" xfId="11151" xr:uid="{00000000-0005-0000-0000-0000B82A0000}"/>
    <cellStyle name="Normal 2 5 2 5" xfId="11152" xr:uid="{00000000-0005-0000-0000-0000B92A0000}"/>
    <cellStyle name="Normal 2 5 2 5 2" xfId="11153" xr:uid="{00000000-0005-0000-0000-0000BA2A0000}"/>
    <cellStyle name="Normal 2 5 2 5 2 2" xfId="11154" xr:uid="{00000000-0005-0000-0000-0000BB2A0000}"/>
    <cellStyle name="Normal 2 5 2 5_Deferred Income Taxes" xfId="11155" xr:uid="{00000000-0005-0000-0000-0000BC2A0000}"/>
    <cellStyle name="Normal 2 5 2 6" xfId="11156" xr:uid="{00000000-0005-0000-0000-0000BD2A0000}"/>
    <cellStyle name="Normal 2 5 2 6 2" xfId="11157" xr:uid="{00000000-0005-0000-0000-0000BE2A0000}"/>
    <cellStyle name="Normal 2 5 2_Deferred Income Taxes" xfId="11158" xr:uid="{00000000-0005-0000-0000-0000BF2A0000}"/>
    <cellStyle name="Normal 2 5 3" xfId="11159" xr:uid="{00000000-0005-0000-0000-0000C02A0000}"/>
    <cellStyle name="Normal 2 5 3 2" xfId="11160" xr:uid="{00000000-0005-0000-0000-0000C12A0000}"/>
    <cellStyle name="Normal 2 5 3 2 2" xfId="11161" xr:uid="{00000000-0005-0000-0000-0000C22A0000}"/>
    <cellStyle name="Normal 2 5 3 2 2 2" xfId="11162" xr:uid="{00000000-0005-0000-0000-0000C32A0000}"/>
    <cellStyle name="Normal 2 5 3 2_Deferred Income Taxes" xfId="11163" xr:uid="{00000000-0005-0000-0000-0000C42A0000}"/>
    <cellStyle name="Normal 2 5 3 3" xfId="11164" xr:uid="{00000000-0005-0000-0000-0000C52A0000}"/>
    <cellStyle name="Normal 2 5 3 3 2" xfId="11165" xr:uid="{00000000-0005-0000-0000-0000C62A0000}"/>
    <cellStyle name="Normal 2 5 3_Deferred Income Taxes" xfId="11166" xr:uid="{00000000-0005-0000-0000-0000C72A0000}"/>
    <cellStyle name="Normal 2 5 4" xfId="11167" xr:uid="{00000000-0005-0000-0000-0000C82A0000}"/>
    <cellStyle name="Normal 2 5 4 2" xfId="11168" xr:uid="{00000000-0005-0000-0000-0000C92A0000}"/>
    <cellStyle name="Normal 2 5 4 2 2" xfId="11169" xr:uid="{00000000-0005-0000-0000-0000CA2A0000}"/>
    <cellStyle name="Normal 2 5 4 2 2 2" xfId="11170" xr:uid="{00000000-0005-0000-0000-0000CB2A0000}"/>
    <cellStyle name="Normal 2 5 4 2_Deferred Income Taxes" xfId="11171" xr:uid="{00000000-0005-0000-0000-0000CC2A0000}"/>
    <cellStyle name="Normal 2 5 4 3" xfId="11172" xr:uid="{00000000-0005-0000-0000-0000CD2A0000}"/>
    <cellStyle name="Normal 2 5 4 3 2" xfId="11173" xr:uid="{00000000-0005-0000-0000-0000CE2A0000}"/>
    <cellStyle name="Normal 2 5 4_Deferred Income Taxes" xfId="11174" xr:uid="{00000000-0005-0000-0000-0000CF2A0000}"/>
    <cellStyle name="Normal 2 5 5" xfId="11175" xr:uid="{00000000-0005-0000-0000-0000D02A0000}"/>
    <cellStyle name="Normal 2 5 5 2" xfId="11176" xr:uid="{00000000-0005-0000-0000-0000D12A0000}"/>
    <cellStyle name="Normal 2 5 5 2 2" xfId="11177" xr:uid="{00000000-0005-0000-0000-0000D22A0000}"/>
    <cellStyle name="Normal 2 5 5_Deferred Income Taxes" xfId="11178" xr:uid="{00000000-0005-0000-0000-0000D32A0000}"/>
    <cellStyle name="Normal 2 5 6" xfId="11179" xr:uid="{00000000-0005-0000-0000-0000D42A0000}"/>
    <cellStyle name="Normal 2 5 6 2" xfId="11180" xr:uid="{00000000-0005-0000-0000-0000D52A0000}"/>
    <cellStyle name="Normal 2 5 6 2 2" xfId="11181" xr:uid="{00000000-0005-0000-0000-0000D62A0000}"/>
    <cellStyle name="Normal 2 5 6_Deferred Income Taxes" xfId="11182" xr:uid="{00000000-0005-0000-0000-0000D72A0000}"/>
    <cellStyle name="Normal 2 5 7" xfId="11183" xr:uid="{00000000-0005-0000-0000-0000D82A0000}"/>
    <cellStyle name="Normal 2 5 7 2" xfId="11184" xr:uid="{00000000-0005-0000-0000-0000D92A0000}"/>
    <cellStyle name="Normal 2 5_Deferred Income Taxes" xfId="11185" xr:uid="{00000000-0005-0000-0000-0000DA2A0000}"/>
    <cellStyle name="Normal 2 6" xfId="431" xr:uid="{00000000-0005-0000-0000-0000DB2A0000}"/>
    <cellStyle name="Normal 2 6 2" xfId="11186" xr:uid="{00000000-0005-0000-0000-0000DC2A0000}"/>
    <cellStyle name="Normal 2 6 2 2" xfId="11187" xr:uid="{00000000-0005-0000-0000-0000DD2A0000}"/>
    <cellStyle name="Normal 2 6 2 2 2" xfId="11188" xr:uid="{00000000-0005-0000-0000-0000DE2A0000}"/>
    <cellStyle name="Normal 2 6 2 2 2 2" xfId="11189" xr:uid="{00000000-0005-0000-0000-0000DF2A0000}"/>
    <cellStyle name="Normal 2 6 2 2 3" xfId="11190" xr:uid="{00000000-0005-0000-0000-0000E02A0000}"/>
    <cellStyle name="Normal 2 6 2 2 3 2" xfId="11191" xr:uid="{00000000-0005-0000-0000-0000E12A0000}"/>
    <cellStyle name="Normal 2 6 2 2 4" xfId="11192" xr:uid="{00000000-0005-0000-0000-0000E22A0000}"/>
    <cellStyle name="Normal 2 6 2 2_Deferred Income Taxes" xfId="11193" xr:uid="{00000000-0005-0000-0000-0000E32A0000}"/>
    <cellStyle name="Normal 2 6 2 3" xfId="11194" xr:uid="{00000000-0005-0000-0000-0000E42A0000}"/>
    <cellStyle name="Normal 2 6 2 3 2" xfId="11195" xr:uid="{00000000-0005-0000-0000-0000E52A0000}"/>
    <cellStyle name="Normal 2 6 2 3 2 2" xfId="11196" xr:uid="{00000000-0005-0000-0000-0000E62A0000}"/>
    <cellStyle name="Normal 2 6 2 3 3" xfId="11197" xr:uid="{00000000-0005-0000-0000-0000E72A0000}"/>
    <cellStyle name="Normal 2 6 2 3 3 2" xfId="11198" xr:uid="{00000000-0005-0000-0000-0000E82A0000}"/>
    <cellStyle name="Normal 2 6 2 3 4" xfId="11199" xr:uid="{00000000-0005-0000-0000-0000E92A0000}"/>
    <cellStyle name="Normal 2 6 2 4" xfId="11200" xr:uid="{00000000-0005-0000-0000-0000EA2A0000}"/>
    <cellStyle name="Normal 2 6 2 4 2" xfId="11201" xr:uid="{00000000-0005-0000-0000-0000EB2A0000}"/>
    <cellStyle name="Normal 2 6 2 5" xfId="11202" xr:uid="{00000000-0005-0000-0000-0000EC2A0000}"/>
    <cellStyle name="Normal 2 6 2 5 2" xfId="11203" xr:uid="{00000000-0005-0000-0000-0000ED2A0000}"/>
    <cellStyle name="Normal 2 6 2 6" xfId="11204" xr:uid="{00000000-0005-0000-0000-0000EE2A0000}"/>
    <cellStyle name="Normal 2 6 2_Deferred Income Taxes" xfId="11205" xr:uid="{00000000-0005-0000-0000-0000EF2A0000}"/>
    <cellStyle name="Normal 2 6 3" xfId="11206" xr:uid="{00000000-0005-0000-0000-0000F02A0000}"/>
    <cellStyle name="Normal 2 6 3 2" xfId="11207" xr:uid="{00000000-0005-0000-0000-0000F12A0000}"/>
    <cellStyle name="Normal 2 6 3 2 2" xfId="11208" xr:uid="{00000000-0005-0000-0000-0000F22A0000}"/>
    <cellStyle name="Normal 2 6 3 2 2 2" xfId="11209" xr:uid="{00000000-0005-0000-0000-0000F32A0000}"/>
    <cellStyle name="Normal 2 6 3 2 3" xfId="11210" xr:uid="{00000000-0005-0000-0000-0000F42A0000}"/>
    <cellStyle name="Normal 2 6 3 2 3 2" xfId="11211" xr:uid="{00000000-0005-0000-0000-0000F52A0000}"/>
    <cellStyle name="Normal 2 6 3 2 4" xfId="11212" xr:uid="{00000000-0005-0000-0000-0000F62A0000}"/>
    <cellStyle name="Normal 2 6 3 2_Deferred Income Taxes" xfId="11213" xr:uid="{00000000-0005-0000-0000-0000F72A0000}"/>
    <cellStyle name="Normal 2 6 3 3" xfId="11214" xr:uid="{00000000-0005-0000-0000-0000F82A0000}"/>
    <cellStyle name="Normal 2 6 3 3 2" xfId="11215" xr:uid="{00000000-0005-0000-0000-0000F92A0000}"/>
    <cellStyle name="Normal 2 6 3 4" xfId="11216" xr:uid="{00000000-0005-0000-0000-0000FA2A0000}"/>
    <cellStyle name="Normal 2 6 3 4 2" xfId="11217" xr:uid="{00000000-0005-0000-0000-0000FB2A0000}"/>
    <cellStyle name="Normal 2 6 3 5" xfId="11218" xr:uid="{00000000-0005-0000-0000-0000FC2A0000}"/>
    <cellStyle name="Normal 2 6 3_Deferred Income Taxes" xfId="11219" xr:uid="{00000000-0005-0000-0000-0000FD2A0000}"/>
    <cellStyle name="Normal 2 6 4" xfId="11220" xr:uid="{00000000-0005-0000-0000-0000FE2A0000}"/>
    <cellStyle name="Normal 2 6 4 2" xfId="11221" xr:uid="{00000000-0005-0000-0000-0000FF2A0000}"/>
    <cellStyle name="Normal 2 6 4 2 2" xfId="11222" xr:uid="{00000000-0005-0000-0000-0000002B0000}"/>
    <cellStyle name="Normal 2 6 4 3" xfId="11223" xr:uid="{00000000-0005-0000-0000-0000012B0000}"/>
    <cellStyle name="Normal 2 6 4 3 2" xfId="11224" xr:uid="{00000000-0005-0000-0000-0000022B0000}"/>
    <cellStyle name="Normal 2 6 4 4" xfId="11225" xr:uid="{00000000-0005-0000-0000-0000032B0000}"/>
    <cellStyle name="Normal 2 6 4_Deferred Income Taxes" xfId="11226" xr:uid="{00000000-0005-0000-0000-0000042B0000}"/>
    <cellStyle name="Normal 2 6 5" xfId="11227" xr:uid="{00000000-0005-0000-0000-0000052B0000}"/>
    <cellStyle name="Normal 2 6 5 2" xfId="11228" xr:uid="{00000000-0005-0000-0000-0000062B0000}"/>
    <cellStyle name="Normal 2 6 5 2 2" xfId="11229" xr:uid="{00000000-0005-0000-0000-0000072B0000}"/>
    <cellStyle name="Normal 2 6 5 3" xfId="11230" xr:uid="{00000000-0005-0000-0000-0000082B0000}"/>
    <cellStyle name="Normal 2 6 5 3 2" xfId="11231" xr:uid="{00000000-0005-0000-0000-0000092B0000}"/>
    <cellStyle name="Normal 2 6 5 4" xfId="11232" xr:uid="{00000000-0005-0000-0000-00000A2B0000}"/>
    <cellStyle name="Normal 2 6 5_Deferred Income Taxes" xfId="11233" xr:uid="{00000000-0005-0000-0000-00000B2B0000}"/>
    <cellStyle name="Normal 2 6 6" xfId="11234" xr:uid="{00000000-0005-0000-0000-00000C2B0000}"/>
    <cellStyle name="Normal 2 6 6 2" xfId="11235" xr:uid="{00000000-0005-0000-0000-00000D2B0000}"/>
    <cellStyle name="Normal 2 6 6 2 2" xfId="11236" xr:uid="{00000000-0005-0000-0000-00000E2B0000}"/>
    <cellStyle name="Normal 2 6 6 3" xfId="11237" xr:uid="{00000000-0005-0000-0000-00000F2B0000}"/>
    <cellStyle name="Normal 2 6 6 3 2" xfId="11238" xr:uid="{00000000-0005-0000-0000-0000102B0000}"/>
    <cellStyle name="Normal 2 6 6 4" xfId="11239" xr:uid="{00000000-0005-0000-0000-0000112B0000}"/>
    <cellStyle name="Normal 2 6_Deferred Income Taxes" xfId="11240" xr:uid="{00000000-0005-0000-0000-0000122B0000}"/>
    <cellStyle name="Normal 2 7" xfId="432" xr:uid="{00000000-0005-0000-0000-0000132B0000}"/>
    <cellStyle name="Normal 2 7 2" xfId="11241" xr:uid="{00000000-0005-0000-0000-0000142B0000}"/>
    <cellStyle name="Normal 2 7 2 2" xfId="11242" xr:uid="{00000000-0005-0000-0000-0000152B0000}"/>
    <cellStyle name="Normal 2 7 2 2 2" xfId="11243" xr:uid="{00000000-0005-0000-0000-0000162B0000}"/>
    <cellStyle name="Normal 2 7 2 2 2 2" xfId="11244" xr:uid="{00000000-0005-0000-0000-0000172B0000}"/>
    <cellStyle name="Normal 2 7 2 2 3" xfId="11245" xr:uid="{00000000-0005-0000-0000-0000182B0000}"/>
    <cellStyle name="Normal 2 7 2 2 3 2" xfId="11246" xr:uid="{00000000-0005-0000-0000-0000192B0000}"/>
    <cellStyle name="Normal 2 7 2 2 4" xfId="11247" xr:uid="{00000000-0005-0000-0000-00001A2B0000}"/>
    <cellStyle name="Normal 2 7 2 3" xfId="11248" xr:uid="{00000000-0005-0000-0000-00001B2B0000}"/>
    <cellStyle name="Normal 2 7 2 3 2" xfId="11249" xr:uid="{00000000-0005-0000-0000-00001C2B0000}"/>
    <cellStyle name="Normal 2 7 2 3 2 2" xfId="11250" xr:uid="{00000000-0005-0000-0000-00001D2B0000}"/>
    <cellStyle name="Normal 2 7 2 3 3" xfId="11251" xr:uid="{00000000-0005-0000-0000-00001E2B0000}"/>
    <cellStyle name="Normal 2 7 2 3 3 2" xfId="11252" xr:uid="{00000000-0005-0000-0000-00001F2B0000}"/>
    <cellStyle name="Normal 2 7 2 3 4" xfId="11253" xr:uid="{00000000-0005-0000-0000-0000202B0000}"/>
    <cellStyle name="Normal 2 7 2 4" xfId="11254" xr:uid="{00000000-0005-0000-0000-0000212B0000}"/>
    <cellStyle name="Normal 2 7 2 4 2" xfId="11255" xr:uid="{00000000-0005-0000-0000-0000222B0000}"/>
    <cellStyle name="Normal 2 7 2 5" xfId="11256" xr:uid="{00000000-0005-0000-0000-0000232B0000}"/>
    <cellStyle name="Normal 2 7 2 5 2" xfId="11257" xr:uid="{00000000-0005-0000-0000-0000242B0000}"/>
    <cellStyle name="Normal 2 7 2 6" xfId="11258" xr:uid="{00000000-0005-0000-0000-0000252B0000}"/>
    <cellStyle name="Normal 2 7 2_Deferred Income Taxes" xfId="11259" xr:uid="{00000000-0005-0000-0000-0000262B0000}"/>
    <cellStyle name="Normal 2 7 3" xfId="11260" xr:uid="{00000000-0005-0000-0000-0000272B0000}"/>
    <cellStyle name="Normal 2 7 3 2" xfId="11261" xr:uid="{00000000-0005-0000-0000-0000282B0000}"/>
    <cellStyle name="Normal 2 7 3 2 2" xfId="11262" xr:uid="{00000000-0005-0000-0000-0000292B0000}"/>
    <cellStyle name="Normal 2 7 3 2 2 2" xfId="11263" xr:uid="{00000000-0005-0000-0000-00002A2B0000}"/>
    <cellStyle name="Normal 2 7 3 2 3" xfId="11264" xr:uid="{00000000-0005-0000-0000-00002B2B0000}"/>
    <cellStyle name="Normal 2 7 3 2 3 2" xfId="11265" xr:uid="{00000000-0005-0000-0000-00002C2B0000}"/>
    <cellStyle name="Normal 2 7 3 2 4" xfId="11266" xr:uid="{00000000-0005-0000-0000-00002D2B0000}"/>
    <cellStyle name="Normal 2 7 3 3" xfId="11267" xr:uid="{00000000-0005-0000-0000-00002E2B0000}"/>
    <cellStyle name="Normal 2 7 3 3 2" xfId="11268" xr:uid="{00000000-0005-0000-0000-00002F2B0000}"/>
    <cellStyle name="Normal 2 7 3 4" xfId="11269" xr:uid="{00000000-0005-0000-0000-0000302B0000}"/>
    <cellStyle name="Normal 2 7 3 4 2" xfId="11270" xr:uid="{00000000-0005-0000-0000-0000312B0000}"/>
    <cellStyle name="Normal 2 7 3 5" xfId="11271" xr:uid="{00000000-0005-0000-0000-0000322B0000}"/>
    <cellStyle name="Normal 2 7 4" xfId="11272" xr:uid="{00000000-0005-0000-0000-0000332B0000}"/>
    <cellStyle name="Normal 2 7 4 2" xfId="11273" xr:uid="{00000000-0005-0000-0000-0000342B0000}"/>
    <cellStyle name="Normal 2 7 4 2 2" xfId="11274" xr:uid="{00000000-0005-0000-0000-0000352B0000}"/>
    <cellStyle name="Normal 2 7 4 3" xfId="11275" xr:uid="{00000000-0005-0000-0000-0000362B0000}"/>
    <cellStyle name="Normal 2 7 4 3 2" xfId="11276" xr:uid="{00000000-0005-0000-0000-0000372B0000}"/>
    <cellStyle name="Normal 2 7 4 4" xfId="11277" xr:uid="{00000000-0005-0000-0000-0000382B0000}"/>
    <cellStyle name="Normal 2 7 5" xfId="11278" xr:uid="{00000000-0005-0000-0000-0000392B0000}"/>
    <cellStyle name="Normal 2 7 5 2" xfId="11279" xr:uid="{00000000-0005-0000-0000-00003A2B0000}"/>
    <cellStyle name="Normal 2 7 5 2 2" xfId="11280" xr:uid="{00000000-0005-0000-0000-00003B2B0000}"/>
    <cellStyle name="Normal 2 7 5 3" xfId="11281" xr:uid="{00000000-0005-0000-0000-00003C2B0000}"/>
    <cellStyle name="Normal 2 7 5 3 2" xfId="11282" xr:uid="{00000000-0005-0000-0000-00003D2B0000}"/>
    <cellStyle name="Normal 2 7 5 4" xfId="11283" xr:uid="{00000000-0005-0000-0000-00003E2B0000}"/>
    <cellStyle name="Normal 2 7 6" xfId="11284" xr:uid="{00000000-0005-0000-0000-00003F2B0000}"/>
    <cellStyle name="Normal 2 7 6 2" xfId="11285" xr:uid="{00000000-0005-0000-0000-0000402B0000}"/>
    <cellStyle name="Normal 2 7 6 2 2" xfId="11286" xr:uid="{00000000-0005-0000-0000-0000412B0000}"/>
    <cellStyle name="Normal 2 7 6 3" xfId="11287" xr:uid="{00000000-0005-0000-0000-0000422B0000}"/>
    <cellStyle name="Normal 2 7 6 3 2" xfId="11288" xr:uid="{00000000-0005-0000-0000-0000432B0000}"/>
    <cellStyle name="Normal 2 7 6 4" xfId="11289" xr:uid="{00000000-0005-0000-0000-0000442B0000}"/>
    <cellStyle name="Normal 2 7_Deferred Income Taxes" xfId="11290" xr:uid="{00000000-0005-0000-0000-0000452B0000}"/>
    <cellStyle name="Normal 2 8" xfId="433" xr:uid="{00000000-0005-0000-0000-0000462B0000}"/>
    <cellStyle name="Normal 2 8 2" xfId="11291" xr:uid="{00000000-0005-0000-0000-0000472B0000}"/>
    <cellStyle name="Normal 2 8 2 2" xfId="11292" xr:uid="{00000000-0005-0000-0000-0000482B0000}"/>
    <cellStyle name="Normal 2 8 2 2 2" xfId="11293" xr:uid="{00000000-0005-0000-0000-0000492B0000}"/>
    <cellStyle name="Normal 2 8 2 2 2 2" xfId="11294" xr:uid="{00000000-0005-0000-0000-00004A2B0000}"/>
    <cellStyle name="Normal 2 8 2 2 3" xfId="11295" xr:uid="{00000000-0005-0000-0000-00004B2B0000}"/>
    <cellStyle name="Normal 2 8 2 2 3 2" xfId="11296" xr:uid="{00000000-0005-0000-0000-00004C2B0000}"/>
    <cellStyle name="Normal 2 8 2 2 4" xfId="11297" xr:uid="{00000000-0005-0000-0000-00004D2B0000}"/>
    <cellStyle name="Normal 2 8 2 3" xfId="11298" xr:uid="{00000000-0005-0000-0000-00004E2B0000}"/>
    <cellStyle name="Normal 2 8 2 3 2" xfId="11299" xr:uid="{00000000-0005-0000-0000-00004F2B0000}"/>
    <cellStyle name="Normal 2 8 2 3 2 2" xfId="11300" xr:uid="{00000000-0005-0000-0000-0000502B0000}"/>
    <cellStyle name="Normal 2 8 2 3 3" xfId="11301" xr:uid="{00000000-0005-0000-0000-0000512B0000}"/>
    <cellStyle name="Normal 2 8 2 3 3 2" xfId="11302" xr:uid="{00000000-0005-0000-0000-0000522B0000}"/>
    <cellStyle name="Normal 2 8 2 3 4" xfId="11303" xr:uid="{00000000-0005-0000-0000-0000532B0000}"/>
    <cellStyle name="Normal 2 8 2 4" xfId="11304" xr:uid="{00000000-0005-0000-0000-0000542B0000}"/>
    <cellStyle name="Normal 2 8 2 4 2" xfId="11305" xr:uid="{00000000-0005-0000-0000-0000552B0000}"/>
    <cellStyle name="Normal 2 8 2 5" xfId="11306" xr:uid="{00000000-0005-0000-0000-0000562B0000}"/>
    <cellStyle name="Normal 2 8 2 5 2" xfId="11307" xr:uid="{00000000-0005-0000-0000-0000572B0000}"/>
    <cellStyle name="Normal 2 8 2 6" xfId="11308" xr:uid="{00000000-0005-0000-0000-0000582B0000}"/>
    <cellStyle name="Normal 2 8 2_Deferred Income Taxes" xfId="11309" xr:uid="{00000000-0005-0000-0000-0000592B0000}"/>
    <cellStyle name="Normal 2 8 3" xfId="11310" xr:uid="{00000000-0005-0000-0000-00005A2B0000}"/>
    <cellStyle name="Normal 2 8 3 2" xfId="11311" xr:uid="{00000000-0005-0000-0000-00005B2B0000}"/>
    <cellStyle name="Normal 2 8 3 2 2" xfId="11312" xr:uid="{00000000-0005-0000-0000-00005C2B0000}"/>
    <cellStyle name="Normal 2 8 3 2 2 2" xfId="11313" xr:uid="{00000000-0005-0000-0000-00005D2B0000}"/>
    <cellStyle name="Normal 2 8 3 2 3" xfId="11314" xr:uid="{00000000-0005-0000-0000-00005E2B0000}"/>
    <cellStyle name="Normal 2 8 3 2 3 2" xfId="11315" xr:uid="{00000000-0005-0000-0000-00005F2B0000}"/>
    <cellStyle name="Normal 2 8 3 2 4" xfId="11316" xr:uid="{00000000-0005-0000-0000-0000602B0000}"/>
    <cellStyle name="Normal 2 8 3 3" xfId="11317" xr:uid="{00000000-0005-0000-0000-0000612B0000}"/>
    <cellStyle name="Normal 2 8 3 3 2" xfId="11318" xr:uid="{00000000-0005-0000-0000-0000622B0000}"/>
    <cellStyle name="Normal 2 8 3 4" xfId="11319" xr:uid="{00000000-0005-0000-0000-0000632B0000}"/>
    <cellStyle name="Normal 2 8 3 4 2" xfId="11320" xr:uid="{00000000-0005-0000-0000-0000642B0000}"/>
    <cellStyle name="Normal 2 8 3 5" xfId="11321" xr:uid="{00000000-0005-0000-0000-0000652B0000}"/>
    <cellStyle name="Normal 2 8 4" xfId="11322" xr:uid="{00000000-0005-0000-0000-0000662B0000}"/>
    <cellStyle name="Normal 2 8 4 2" xfId="11323" xr:uid="{00000000-0005-0000-0000-0000672B0000}"/>
    <cellStyle name="Normal 2 8 4 2 2" xfId="11324" xr:uid="{00000000-0005-0000-0000-0000682B0000}"/>
    <cellStyle name="Normal 2 8 4 3" xfId="11325" xr:uid="{00000000-0005-0000-0000-0000692B0000}"/>
    <cellStyle name="Normal 2 8 4 3 2" xfId="11326" xr:uid="{00000000-0005-0000-0000-00006A2B0000}"/>
    <cellStyle name="Normal 2 8 4 4" xfId="11327" xr:uid="{00000000-0005-0000-0000-00006B2B0000}"/>
    <cellStyle name="Normal 2 8 5" xfId="11328" xr:uid="{00000000-0005-0000-0000-00006C2B0000}"/>
    <cellStyle name="Normal 2 8 5 2" xfId="11329" xr:uid="{00000000-0005-0000-0000-00006D2B0000}"/>
    <cellStyle name="Normal 2 8 5 2 2" xfId="11330" xr:uid="{00000000-0005-0000-0000-00006E2B0000}"/>
    <cellStyle name="Normal 2 8 5 3" xfId="11331" xr:uid="{00000000-0005-0000-0000-00006F2B0000}"/>
    <cellStyle name="Normal 2 8 5 3 2" xfId="11332" xr:uid="{00000000-0005-0000-0000-0000702B0000}"/>
    <cellStyle name="Normal 2 8 5 4" xfId="11333" xr:uid="{00000000-0005-0000-0000-0000712B0000}"/>
    <cellStyle name="Normal 2 8 6" xfId="11334" xr:uid="{00000000-0005-0000-0000-0000722B0000}"/>
    <cellStyle name="Normal 2 8 6 2" xfId="11335" xr:uid="{00000000-0005-0000-0000-0000732B0000}"/>
    <cellStyle name="Normal 2 8 6 2 2" xfId="11336" xr:uid="{00000000-0005-0000-0000-0000742B0000}"/>
    <cellStyle name="Normal 2 8 6 3" xfId="11337" xr:uid="{00000000-0005-0000-0000-0000752B0000}"/>
    <cellStyle name="Normal 2 8 6 3 2" xfId="11338" xr:uid="{00000000-0005-0000-0000-0000762B0000}"/>
    <cellStyle name="Normal 2 8 6 4" xfId="11339" xr:uid="{00000000-0005-0000-0000-0000772B0000}"/>
    <cellStyle name="Normal 2 8_Deferred Income Taxes" xfId="11340" xr:uid="{00000000-0005-0000-0000-0000782B0000}"/>
    <cellStyle name="Normal 2 9" xfId="11341" xr:uid="{00000000-0005-0000-0000-0000792B0000}"/>
    <cellStyle name="Normal 2 9 2" xfId="11342" xr:uid="{00000000-0005-0000-0000-00007A2B0000}"/>
    <cellStyle name="Normal 2 9 2 2" xfId="11343" xr:uid="{00000000-0005-0000-0000-00007B2B0000}"/>
    <cellStyle name="Normal 2 9 2 2 2" xfId="11344" xr:uid="{00000000-0005-0000-0000-00007C2B0000}"/>
    <cellStyle name="Normal 2 9 2 3" xfId="11345" xr:uid="{00000000-0005-0000-0000-00007D2B0000}"/>
    <cellStyle name="Normal 2 9 2 3 2" xfId="11346" xr:uid="{00000000-0005-0000-0000-00007E2B0000}"/>
    <cellStyle name="Normal 2 9 2 4" xfId="11347" xr:uid="{00000000-0005-0000-0000-00007F2B0000}"/>
    <cellStyle name="Normal 2 9 3" xfId="11348" xr:uid="{00000000-0005-0000-0000-0000802B0000}"/>
    <cellStyle name="Normal 2 9 3 2" xfId="11349" xr:uid="{00000000-0005-0000-0000-0000812B0000}"/>
    <cellStyle name="Normal 2 9 3 2 2" xfId="11350" xr:uid="{00000000-0005-0000-0000-0000822B0000}"/>
    <cellStyle name="Normal 2 9 3 3" xfId="11351" xr:uid="{00000000-0005-0000-0000-0000832B0000}"/>
    <cellStyle name="Normal 2 9 3 3 2" xfId="11352" xr:uid="{00000000-0005-0000-0000-0000842B0000}"/>
    <cellStyle name="Normal 2 9 3 4" xfId="11353" xr:uid="{00000000-0005-0000-0000-0000852B0000}"/>
    <cellStyle name="Normal 2 9 4" xfId="11354" xr:uid="{00000000-0005-0000-0000-0000862B0000}"/>
    <cellStyle name="Normal 2 9 4 2" xfId="11355" xr:uid="{00000000-0005-0000-0000-0000872B0000}"/>
    <cellStyle name="Normal 2 9 4 2 2" xfId="11356" xr:uid="{00000000-0005-0000-0000-0000882B0000}"/>
    <cellStyle name="Normal 2 9 4 3" xfId="11357" xr:uid="{00000000-0005-0000-0000-0000892B0000}"/>
    <cellStyle name="Normal 2 9 4 3 2" xfId="11358" xr:uid="{00000000-0005-0000-0000-00008A2B0000}"/>
    <cellStyle name="Normal 2 9 4 4" xfId="11359" xr:uid="{00000000-0005-0000-0000-00008B2B0000}"/>
    <cellStyle name="Normal 2 9_Deferred Income Taxes" xfId="11360" xr:uid="{00000000-0005-0000-0000-00008C2B0000}"/>
    <cellStyle name="Normal 2_Abel Presentation Materials (10 23 09C)" xfId="11361" xr:uid="{00000000-0005-0000-0000-00008D2B0000}"/>
    <cellStyle name="Normal 20" xfId="11362" xr:uid="{00000000-0005-0000-0000-00008E2B0000}"/>
    <cellStyle name="Normal 20 2" xfId="11363" xr:uid="{00000000-0005-0000-0000-00008F2B0000}"/>
    <cellStyle name="Normal 20 2 2" xfId="11364" xr:uid="{00000000-0005-0000-0000-0000902B0000}"/>
    <cellStyle name="Normal 20 2 3" xfId="11365" xr:uid="{00000000-0005-0000-0000-0000912B0000}"/>
    <cellStyle name="Normal 20 3" xfId="11366" xr:uid="{00000000-0005-0000-0000-0000922B0000}"/>
    <cellStyle name="Normal 20 3 2" xfId="11367" xr:uid="{00000000-0005-0000-0000-0000932B0000}"/>
    <cellStyle name="Normal 20 4" xfId="11368" xr:uid="{00000000-0005-0000-0000-0000942B0000}"/>
    <cellStyle name="Normal 20 4 2" xfId="11369" xr:uid="{00000000-0005-0000-0000-0000952B0000}"/>
    <cellStyle name="Normal 20 5" xfId="11370" xr:uid="{00000000-0005-0000-0000-0000962B0000}"/>
    <cellStyle name="Normal 20 5 2" xfId="11371" xr:uid="{00000000-0005-0000-0000-0000972B0000}"/>
    <cellStyle name="Normal 20 6" xfId="11372" xr:uid="{00000000-0005-0000-0000-0000982B0000}"/>
    <cellStyle name="Normal 200" xfId="11373" xr:uid="{00000000-0005-0000-0000-0000992B0000}"/>
    <cellStyle name="Normal 200 2" xfId="11374" xr:uid="{00000000-0005-0000-0000-00009A2B0000}"/>
    <cellStyle name="Normal 200 2 2" xfId="11375" xr:uid="{00000000-0005-0000-0000-00009B2B0000}"/>
    <cellStyle name="Normal 200 3" xfId="11376" xr:uid="{00000000-0005-0000-0000-00009C2B0000}"/>
    <cellStyle name="Normal 200 3 2" xfId="11377" xr:uid="{00000000-0005-0000-0000-00009D2B0000}"/>
    <cellStyle name="Normal 200 4" xfId="11378" xr:uid="{00000000-0005-0000-0000-00009E2B0000}"/>
    <cellStyle name="Normal 200 4 2" xfId="11379" xr:uid="{00000000-0005-0000-0000-00009F2B0000}"/>
    <cellStyle name="Normal 200 5" xfId="11380" xr:uid="{00000000-0005-0000-0000-0000A02B0000}"/>
    <cellStyle name="Normal 201" xfId="11381" xr:uid="{00000000-0005-0000-0000-0000A12B0000}"/>
    <cellStyle name="Normal 201 2" xfId="11382" xr:uid="{00000000-0005-0000-0000-0000A22B0000}"/>
    <cellStyle name="Normal 201 2 2" xfId="11383" xr:uid="{00000000-0005-0000-0000-0000A32B0000}"/>
    <cellStyle name="Normal 201 3" xfId="11384" xr:uid="{00000000-0005-0000-0000-0000A42B0000}"/>
    <cellStyle name="Normal 201 3 2" xfId="11385" xr:uid="{00000000-0005-0000-0000-0000A52B0000}"/>
    <cellStyle name="Normal 201 4" xfId="11386" xr:uid="{00000000-0005-0000-0000-0000A62B0000}"/>
    <cellStyle name="Normal 201 4 2" xfId="11387" xr:uid="{00000000-0005-0000-0000-0000A72B0000}"/>
    <cellStyle name="Normal 201 5" xfId="11388" xr:uid="{00000000-0005-0000-0000-0000A82B0000}"/>
    <cellStyle name="Normal 202" xfId="11389" xr:uid="{00000000-0005-0000-0000-0000A92B0000}"/>
    <cellStyle name="Normal 202 2" xfId="11390" xr:uid="{00000000-0005-0000-0000-0000AA2B0000}"/>
    <cellStyle name="Normal 202 2 2" xfId="11391" xr:uid="{00000000-0005-0000-0000-0000AB2B0000}"/>
    <cellStyle name="Normal 202 3" xfId="11392" xr:uid="{00000000-0005-0000-0000-0000AC2B0000}"/>
    <cellStyle name="Normal 202 3 2" xfId="11393" xr:uid="{00000000-0005-0000-0000-0000AD2B0000}"/>
    <cellStyle name="Normal 202 4" xfId="11394" xr:uid="{00000000-0005-0000-0000-0000AE2B0000}"/>
    <cellStyle name="Normal 202 4 2" xfId="11395" xr:uid="{00000000-0005-0000-0000-0000AF2B0000}"/>
    <cellStyle name="Normal 202 5" xfId="11396" xr:uid="{00000000-0005-0000-0000-0000B02B0000}"/>
    <cellStyle name="Normal 203" xfId="11397" xr:uid="{00000000-0005-0000-0000-0000B12B0000}"/>
    <cellStyle name="Normal 203 2" xfId="11398" xr:uid="{00000000-0005-0000-0000-0000B22B0000}"/>
    <cellStyle name="Normal 203 2 2" xfId="11399" xr:uid="{00000000-0005-0000-0000-0000B32B0000}"/>
    <cellStyle name="Normal 203 3" xfId="11400" xr:uid="{00000000-0005-0000-0000-0000B42B0000}"/>
    <cellStyle name="Normal 203 3 2" xfId="11401" xr:uid="{00000000-0005-0000-0000-0000B52B0000}"/>
    <cellStyle name="Normal 203 4" xfId="11402" xr:uid="{00000000-0005-0000-0000-0000B62B0000}"/>
    <cellStyle name="Normal 203 4 2" xfId="11403" xr:uid="{00000000-0005-0000-0000-0000B72B0000}"/>
    <cellStyle name="Normal 203 5" xfId="11404" xr:uid="{00000000-0005-0000-0000-0000B82B0000}"/>
    <cellStyle name="Normal 204" xfId="11405" xr:uid="{00000000-0005-0000-0000-0000B92B0000}"/>
    <cellStyle name="Normal 204 2" xfId="11406" xr:uid="{00000000-0005-0000-0000-0000BA2B0000}"/>
    <cellStyle name="Normal 204 2 2" xfId="11407" xr:uid="{00000000-0005-0000-0000-0000BB2B0000}"/>
    <cellStyle name="Normal 204 3" xfId="11408" xr:uid="{00000000-0005-0000-0000-0000BC2B0000}"/>
    <cellStyle name="Normal 204 3 2" xfId="11409" xr:uid="{00000000-0005-0000-0000-0000BD2B0000}"/>
    <cellStyle name="Normal 204 4" xfId="11410" xr:uid="{00000000-0005-0000-0000-0000BE2B0000}"/>
    <cellStyle name="Normal 204 4 2" xfId="11411" xr:uid="{00000000-0005-0000-0000-0000BF2B0000}"/>
    <cellStyle name="Normal 204 5" xfId="11412" xr:uid="{00000000-0005-0000-0000-0000C02B0000}"/>
    <cellStyle name="Normal 205" xfId="11413" xr:uid="{00000000-0005-0000-0000-0000C12B0000}"/>
    <cellStyle name="Normal 205 2" xfId="11414" xr:uid="{00000000-0005-0000-0000-0000C22B0000}"/>
    <cellStyle name="Normal 205 2 2" xfId="11415" xr:uid="{00000000-0005-0000-0000-0000C32B0000}"/>
    <cellStyle name="Normal 205 3" xfId="11416" xr:uid="{00000000-0005-0000-0000-0000C42B0000}"/>
    <cellStyle name="Normal 205 3 2" xfId="11417" xr:uid="{00000000-0005-0000-0000-0000C52B0000}"/>
    <cellStyle name="Normal 205 4" xfId="11418" xr:uid="{00000000-0005-0000-0000-0000C62B0000}"/>
    <cellStyle name="Normal 205 4 2" xfId="11419" xr:uid="{00000000-0005-0000-0000-0000C72B0000}"/>
    <cellStyle name="Normal 205 5" xfId="11420" xr:uid="{00000000-0005-0000-0000-0000C82B0000}"/>
    <cellStyle name="Normal 206" xfId="11421" xr:uid="{00000000-0005-0000-0000-0000C92B0000}"/>
    <cellStyle name="Normal 206 2" xfId="11422" xr:uid="{00000000-0005-0000-0000-0000CA2B0000}"/>
    <cellStyle name="Normal 206 2 2" xfId="11423" xr:uid="{00000000-0005-0000-0000-0000CB2B0000}"/>
    <cellStyle name="Normal 206 3" xfId="11424" xr:uid="{00000000-0005-0000-0000-0000CC2B0000}"/>
    <cellStyle name="Normal 206 3 2" xfId="11425" xr:uid="{00000000-0005-0000-0000-0000CD2B0000}"/>
    <cellStyle name="Normal 206 4" xfId="11426" xr:uid="{00000000-0005-0000-0000-0000CE2B0000}"/>
    <cellStyle name="Normal 206 4 2" xfId="11427" xr:uid="{00000000-0005-0000-0000-0000CF2B0000}"/>
    <cellStyle name="Normal 206 5" xfId="11428" xr:uid="{00000000-0005-0000-0000-0000D02B0000}"/>
    <cellStyle name="Normal 207" xfId="11429" xr:uid="{00000000-0005-0000-0000-0000D12B0000}"/>
    <cellStyle name="Normal 207 2" xfId="11430" xr:uid="{00000000-0005-0000-0000-0000D22B0000}"/>
    <cellStyle name="Normal 207 2 2" xfId="11431" xr:uid="{00000000-0005-0000-0000-0000D32B0000}"/>
    <cellStyle name="Normal 207 3" xfId="11432" xr:uid="{00000000-0005-0000-0000-0000D42B0000}"/>
    <cellStyle name="Normal 207 3 2" xfId="11433" xr:uid="{00000000-0005-0000-0000-0000D52B0000}"/>
    <cellStyle name="Normal 207 4" xfId="11434" xr:uid="{00000000-0005-0000-0000-0000D62B0000}"/>
    <cellStyle name="Normal 207 4 2" xfId="11435" xr:uid="{00000000-0005-0000-0000-0000D72B0000}"/>
    <cellStyle name="Normal 207 5" xfId="11436" xr:uid="{00000000-0005-0000-0000-0000D82B0000}"/>
    <cellStyle name="Normal 208" xfId="11437" xr:uid="{00000000-0005-0000-0000-0000D92B0000}"/>
    <cellStyle name="Normal 208 2" xfId="11438" xr:uid="{00000000-0005-0000-0000-0000DA2B0000}"/>
    <cellStyle name="Normal 208 2 2" xfId="11439" xr:uid="{00000000-0005-0000-0000-0000DB2B0000}"/>
    <cellStyle name="Normal 208 3" xfId="11440" xr:uid="{00000000-0005-0000-0000-0000DC2B0000}"/>
    <cellStyle name="Normal 208 3 2" xfId="11441" xr:uid="{00000000-0005-0000-0000-0000DD2B0000}"/>
    <cellStyle name="Normal 208 4" xfId="11442" xr:uid="{00000000-0005-0000-0000-0000DE2B0000}"/>
    <cellStyle name="Normal 208 4 2" xfId="11443" xr:uid="{00000000-0005-0000-0000-0000DF2B0000}"/>
    <cellStyle name="Normal 208 5" xfId="11444" xr:uid="{00000000-0005-0000-0000-0000E02B0000}"/>
    <cellStyle name="Normal 209" xfId="11445" xr:uid="{00000000-0005-0000-0000-0000E12B0000}"/>
    <cellStyle name="Normal 209 2" xfId="11446" xr:uid="{00000000-0005-0000-0000-0000E22B0000}"/>
    <cellStyle name="Normal 209 2 2" xfId="11447" xr:uid="{00000000-0005-0000-0000-0000E32B0000}"/>
    <cellStyle name="Normal 209 3" xfId="11448" xr:uid="{00000000-0005-0000-0000-0000E42B0000}"/>
    <cellStyle name="Normal 209 3 2" xfId="11449" xr:uid="{00000000-0005-0000-0000-0000E52B0000}"/>
    <cellStyle name="Normal 209 4" xfId="11450" xr:uid="{00000000-0005-0000-0000-0000E62B0000}"/>
    <cellStyle name="Normal 209 4 2" xfId="11451" xr:uid="{00000000-0005-0000-0000-0000E72B0000}"/>
    <cellStyle name="Normal 209 5" xfId="11452" xr:uid="{00000000-0005-0000-0000-0000E82B0000}"/>
    <cellStyle name="Normal 21" xfId="11453" xr:uid="{00000000-0005-0000-0000-0000E92B0000}"/>
    <cellStyle name="Normal 21 2" xfId="11454" xr:uid="{00000000-0005-0000-0000-0000EA2B0000}"/>
    <cellStyle name="Normal 21 2 2" xfId="11455" xr:uid="{00000000-0005-0000-0000-0000EB2B0000}"/>
    <cellStyle name="Normal 21 2 2 2" xfId="11456" xr:uid="{00000000-0005-0000-0000-0000EC2B0000}"/>
    <cellStyle name="Normal 21 2 3" xfId="11457" xr:uid="{00000000-0005-0000-0000-0000ED2B0000}"/>
    <cellStyle name="Normal 21 2_Deferred Income Taxes" xfId="11458" xr:uid="{00000000-0005-0000-0000-0000EE2B0000}"/>
    <cellStyle name="Normal 21 3" xfId="11459" xr:uid="{00000000-0005-0000-0000-0000EF2B0000}"/>
    <cellStyle name="Normal 21 3 2" xfId="11460" xr:uid="{00000000-0005-0000-0000-0000F02B0000}"/>
    <cellStyle name="Normal 21 4" xfId="11461" xr:uid="{00000000-0005-0000-0000-0000F12B0000}"/>
    <cellStyle name="Normal 21 4 2" xfId="11462" xr:uid="{00000000-0005-0000-0000-0000F22B0000}"/>
    <cellStyle name="Normal 21 5" xfId="11463" xr:uid="{00000000-0005-0000-0000-0000F32B0000}"/>
    <cellStyle name="Normal 21 5 2" xfId="11464" xr:uid="{00000000-0005-0000-0000-0000F42B0000}"/>
    <cellStyle name="Normal 21 6" xfId="11465" xr:uid="{00000000-0005-0000-0000-0000F52B0000}"/>
    <cellStyle name="Normal 21 6 2" xfId="11466" xr:uid="{00000000-0005-0000-0000-0000F62B0000}"/>
    <cellStyle name="Normal 21 7" xfId="11467" xr:uid="{00000000-0005-0000-0000-0000F72B0000}"/>
    <cellStyle name="Normal 21 8" xfId="11468" xr:uid="{00000000-0005-0000-0000-0000F82B0000}"/>
    <cellStyle name="Normal 21_Deferred Income Taxes" xfId="11469" xr:uid="{00000000-0005-0000-0000-0000F92B0000}"/>
    <cellStyle name="Normal 210" xfId="11470" xr:uid="{00000000-0005-0000-0000-0000FA2B0000}"/>
    <cellStyle name="Normal 210 2" xfId="11471" xr:uid="{00000000-0005-0000-0000-0000FB2B0000}"/>
    <cellStyle name="Normal 210 2 2" xfId="11472" xr:uid="{00000000-0005-0000-0000-0000FC2B0000}"/>
    <cellStyle name="Normal 210 3" xfId="11473" xr:uid="{00000000-0005-0000-0000-0000FD2B0000}"/>
    <cellStyle name="Normal 210 3 2" xfId="11474" xr:uid="{00000000-0005-0000-0000-0000FE2B0000}"/>
    <cellStyle name="Normal 210 4" xfId="11475" xr:uid="{00000000-0005-0000-0000-0000FF2B0000}"/>
    <cellStyle name="Normal 210 4 2" xfId="11476" xr:uid="{00000000-0005-0000-0000-0000002C0000}"/>
    <cellStyle name="Normal 210 5" xfId="11477" xr:uid="{00000000-0005-0000-0000-0000012C0000}"/>
    <cellStyle name="Normal 211" xfId="11478" xr:uid="{00000000-0005-0000-0000-0000022C0000}"/>
    <cellStyle name="Normal 211 2" xfId="11479" xr:uid="{00000000-0005-0000-0000-0000032C0000}"/>
    <cellStyle name="Normal 211 2 2" xfId="11480" xr:uid="{00000000-0005-0000-0000-0000042C0000}"/>
    <cellStyle name="Normal 211 3" xfId="11481" xr:uid="{00000000-0005-0000-0000-0000052C0000}"/>
    <cellStyle name="Normal 211 3 2" xfId="11482" xr:uid="{00000000-0005-0000-0000-0000062C0000}"/>
    <cellStyle name="Normal 211 4" xfId="11483" xr:uid="{00000000-0005-0000-0000-0000072C0000}"/>
    <cellStyle name="Normal 211 4 2" xfId="11484" xr:uid="{00000000-0005-0000-0000-0000082C0000}"/>
    <cellStyle name="Normal 211 5" xfId="11485" xr:uid="{00000000-0005-0000-0000-0000092C0000}"/>
    <cellStyle name="Normal 212" xfId="11486" xr:uid="{00000000-0005-0000-0000-00000A2C0000}"/>
    <cellStyle name="Normal 212 2" xfId="11487" xr:uid="{00000000-0005-0000-0000-00000B2C0000}"/>
    <cellStyle name="Normal 212 2 2" xfId="11488" xr:uid="{00000000-0005-0000-0000-00000C2C0000}"/>
    <cellStyle name="Normal 212 3" xfId="11489" xr:uid="{00000000-0005-0000-0000-00000D2C0000}"/>
    <cellStyle name="Normal 212 3 2" xfId="11490" xr:uid="{00000000-0005-0000-0000-00000E2C0000}"/>
    <cellStyle name="Normal 212 4" xfId="11491" xr:uid="{00000000-0005-0000-0000-00000F2C0000}"/>
    <cellStyle name="Normal 212 4 2" xfId="11492" xr:uid="{00000000-0005-0000-0000-0000102C0000}"/>
    <cellStyle name="Normal 212 5" xfId="11493" xr:uid="{00000000-0005-0000-0000-0000112C0000}"/>
    <cellStyle name="Normal 213" xfId="11494" xr:uid="{00000000-0005-0000-0000-0000122C0000}"/>
    <cellStyle name="Normal 213 2" xfId="11495" xr:uid="{00000000-0005-0000-0000-0000132C0000}"/>
    <cellStyle name="Normal 213 2 2" xfId="11496" xr:uid="{00000000-0005-0000-0000-0000142C0000}"/>
    <cellStyle name="Normal 213 3" xfId="11497" xr:uid="{00000000-0005-0000-0000-0000152C0000}"/>
    <cellStyle name="Normal 213 3 2" xfId="11498" xr:uid="{00000000-0005-0000-0000-0000162C0000}"/>
    <cellStyle name="Normal 213 4" xfId="11499" xr:uid="{00000000-0005-0000-0000-0000172C0000}"/>
    <cellStyle name="Normal 213 4 2" xfId="11500" xr:uid="{00000000-0005-0000-0000-0000182C0000}"/>
    <cellStyle name="Normal 213 5" xfId="11501" xr:uid="{00000000-0005-0000-0000-0000192C0000}"/>
    <cellStyle name="Normal 214" xfId="11502" xr:uid="{00000000-0005-0000-0000-00001A2C0000}"/>
    <cellStyle name="Normal 214 2" xfId="11503" xr:uid="{00000000-0005-0000-0000-00001B2C0000}"/>
    <cellStyle name="Normal 214 2 2" xfId="11504" xr:uid="{00000000-0005-0000-0000-00001C2C0000}"/>
    <cellStyle name="Normal 214 3" xfId="11505" xr:uid="{00000000-0005-0000-0000-00001D2C0000}"/>
    <cellStyle name="Normal 214 3 2" xfId="11506" xr:uid="{00000000-0005-0000-0000-00001E2C0000}"/>
    <cellStyle name="Normal 214 4" xfId="11507" xr:uid="{00000000-0005-0000-0000-00001F2C0000}"/>
    <cellStyle name="Normal 214 4 2" xfId="11508" xr:uid="{00000000-0005-0000-0000-0000202C0000}"/>
    <cellStyle name="Normal 214 5" xfId="11509" xr:uid="{00000000-0005-0000-0000-0000212C0000}"/>
    <cellStyle name="Normal 215" xfId="11510" xr:uid="{00000000-0005-0000-0000-0000222C0000}"/>
    <cellStyle name="Normal 215 2" xfId="11511" xr:uid="{00000000-0005-0000-0000-0000232C0000}"/>
    <cellStyle name="Normal 215 2 2" xfId="11512" xr:uid="{00000000-0005-0000-0000-0000242C0000}"/>
    <cellStyle name="Normal 215 3" xfId="11513" xr:uid="{00000000-0005-0000-0000-0000252C0000}"/>
    <cellStyle name="Normal 215 3 2" xfId="11514" xr:uid="{00000000-0005-0000-0000-0000262C0000}"/>
    <cellStyle name="Normal 215 4" xfId="11515" xr:uid="{00000000-0005-0000-0000-0000272C0000}"/>
    <cellStyle name="Normal 215 4 2" xfId="11516" xr:uid="{00000000-0005-0000-0000-0000282C0000}"/>
    <cellStyle name="Normal 215 5" xfId="11517" xr:uid="{00000000-0005-0000-0000-0000292C0000}"/>
    <cellStyle name="Normal 216" xfId="11518" xr:uid="{00000000-0005-0000-0000-00002A2C0000}"/>
    <cellStyle name="Normal 216 2" xfId="11519" xr:uid="{00000000-0005-0000-0000-00002B2C0000}"/>
    <cellStyle name="Normal 216 2 2" xfId="11520" xr:uid="{00000000-0005-0000-0000-00002C2C0000}"/>
    <cellStyle name="Normal 216 3" xfId="11521" xr:uid="{00000000-0005-0000-0000-00002D2C0000}"/>
    <cellStyle name="Normal 216 3 2" xfId="11522" xr:uid="{00000000-0005-0000-0000-00002E2C0000}"/>
    <cellStyle name="Normal 216 4" xfId="11523" xr:uid="{00000000-0005-0000-0000-00002F2C0000}"/>
    <cellStyle name="Normal 216 4 2" xfId="11524" xr:uid="{00000000-0005-0000-0000-0000302C0000}"/>
    <cellStyle name="Normal 216 5" xfId="11525" xr:uid="{00000000-0005-0000-0000-0000312C0000}"/>
    <cellStyle name="Normal 217" xfId="11526" xr:uid="{00000000-0005-0000-0000-0000322C0000}"/>
    <cellStyle name="Normal 217 2" xfId="11527" xr:uid="{00000000-0005-0000-0000-0000332C0000}"/>
    <cellStyle name="Normal 217 2 2" xfId="11528" xr:uid="{00000000-0005-0000-0000-0000342C0000}"/>
    <cellStyle name="Normal 217 3" xfId="11529" xr:uid="{00000000-0005-0000-0000-0000352C0000}"/>
    <cellStyle name="Normal 217 3 2" xfId="11530" xr:uid="{00000000-0005-0000-0000-0000362C0000}"/>
    <cellStyle name="Normal 217 4" xfId="11531" xr:uid="{00000000-0005-0000-0000-0000372C0000}"/>
    <cellStyle name="Normal 217 4 2" xfId="11532" xr:uid="{00000000-0005-0000-0000-0000382C0000}"/>
    <cellStyle name="Normal 217 5" xfId="11533" xr:uid="{00000000-0005-0000-0000-0000392C0000}"/>
    <cellStyle name="Normal 218" xfId="11534" xr:uid="{00000000-0005-0000-0000-00003A2C0000}"/>
    <cellStyle name="Normal 218 2" xfId="11535" xr:uid="{00000000-0005-0000-0000-00003B2C0000}"/>
    <cellStyle name="Normal 218 2 2" xfId="11536" xr:uid="{00000000-0005-0000-0000-00003C2C0000}"/>
    <cellStyle name="Normal 218 3" xfId="11537" xr:uid="{00000000-0005-0000-0000-00003D2C0000}"/>
    <cellStyle name="Normal 218 3 2" xfId="11538" xr:uid="{00000000-0005-0000-0000-00003E2C0000}"/>
    <cellStyle name="Normal 218 4" xfId="11539" xr:uid="{00000000-0005-0000-0000-00003F2C0000}"/>
    <cellStyle name="Normal 218 4 2" xfId="11540" xr:uid="{00000000-0005-0000-0000-0000402C0000}"/>
    <cellStyle name="Normal 218 5" xfId="11541" xr:uid="{00000000-0005-0000-0000-0000412C0000}"/>
    <cellStyle name="Normal 219" xfId="11542" xr:uid="{00000000-0005-0000-0000-0000422C0000}"/>
    <cellStyle name="Normal 219 2" xfId="11543" xr:uid="{00000000-0005-0000-0000-0000432C0000}"/>
    <cellStyle name="Normal 219 2 2" xfId="11544" xr:uid="{00000000-0005-0000-0000-0000442C0000}"/>
    <cellStyle name="Normal 219 3" xfId="11545" xr:uid="{00000000-0005-0000-0000-0000452C0000}"/>
    <cellStyle name="Normal 219 3 2" xfId="11546" xr:uid="{00000000-0005-0000-0000-0000462C0000}"/>
    <cellStyle name="Normal 219 4" xfId="11547" xr:uid="{00000000-0005-0000-0000-0000472C0000}"/>
    <cellStyle name="Normal 219 4 2" xfId="11548" xr:uid="{00000000-0005-0000-0000-0000482C0000}"/>
    <cellStyle name="Normal 219 5" xfId="11549" xr:uid="{00000000-0005-0000-0000-0000492C0000}"/>
    <cellStyle name="Normal 22" xfId="11550" xr:uid="{00000000-0005-0000-0000-00004A2C0000}"/>
    <cellStyle name="Normal 22 2" xfId="11551" xr:uid="{00000000-0005-0000-0000-00004B2C0000}"/>
    <cellStyle name="Normal 22 2 2" xfId="11552" xr:uid="{00000000-0005-0000-0000-00004C2C0000}"/>
    <cellStyle name="Normal 22 3" xfId="11553" xr:uid="{00000000-0005-0000-0000-00004D2C0000}"/>
    <cellStyle name="Normal 22 3 2" xfId="11554" xr:uid="{00000000-0005-0000-0000-00004E2C0000}"/>
    <cellStyle name="Normal 22 4" xfId="11555" xr:uid="{00000000-0005-0000-0000-00004F2C0000}"/>
    <cellStyle name="Normal 22 4 2" xfId="11556" xr:uid="{00000000-0005-0000-0000-0000502C0000}"/>
    <cellStyle name="Normal 22 5" xfId="11557" xr:uid="{00000000-0005-0000-0000-0000512C0000}"/>
    <cellStyle name="Normal 220" xfId="11558" xr:uid="{00000000-0005-0000-0000-0000522C0000}"/>
    <cellStyle name="Normal 220 2" xfId="11559" xr:uid="{00000000-0005-0000-0000-0000532C0000}"/>
    <cellStyle name="Normal 220 2 2" xfId="11560" xr:uid="{00000000-0005-0000-0000-0000542C0000}"/>
    <cellStyle name="Normal 220 3" xfId="11561" xr:uid="{00000000-0005-0000-0000-0000552C0000}"/>
    <cellStyle name="Normal 220 3 2" xfId="11562" xr:uid="{00000000-0005-0000-0000-0000562C0000}"/>
    <cellStyle name="Normal 220 4" xfId="11563" xr:uid="{00000000-0005-0000-0000-0000572C0000}"/>
    <cellStyle name="Normal 220 4 2" xfId="11564" xr:uid="{00000000-0005-0000-0000-0000582C0000}"/>
    <cellStyle name="Normal 220 5" xfId="11565" xr:uid="{00000000-0005-0000-0000-0000592C0000}"/>
    <cellStyle name="Normal 221" xfId="11566" xr:uid="{00000000-0005-0000-0000-00005A2C0000}"/>
    <cellStyle name="Normal 221 2" xfId="11567" xr:uid="{00000000-0005-0000-0000-00005B2C0000}"/>
    <cellStyle name="Normal 221 2 2" xfId="11568" xr:uid="{00000000-0005-0000-0000-00005C2C0000}"/>
    <cellStyle name="Normal 221 3" xfId="11569" xr:uid="{00000000-0005-0000-0000-00005D2C0000}"/>
    <cellStyle name="Normal 221 3 2" xfId="11570" xr:uid="{00000000-0005-0000-0000-00005E2C0000}"/>
    <cellStyle name="Normal 221 4" xfId="11571" xr:uid="{00000000-0005-0000-0000-00005F2C0000}"/>
    <cellStyle name="Normal 221 4 2" xfId="11572" xr:uid="{00000000-0005-0000-0000-0000602C0000}"/>
    <cellStyle name="Normal 221 5" xfId="11573" xr:uid="{00000000-0005-0000-0000-0000612C0000}"/>
    <cellStyle name="Normal 222" xfId="11574" xr:uid="{00000000-0005-0000-0000-0000622C0000}"/>
    <cellStyle name="Normal 222 2" xfId="11575" xr:uid="{00000000-0005-0000-0000-0000632C0000}"/>
    <cellStyle name="Normal 222 2 2" xfId="11576" xr:uid="{00000000-0005-0000-0000-0000642C0000}"/>
    <cellStyle name="Normal 222 3" xfId="11577" xr:uid="{00000000-0005-0000-0000-0000652C0000}"/>
    <cellStyle name="Normal 222 3 2" xfId="11578" xr:uid="{00000000-0005-0000-0000-0000662C0000}"/>
    <cellStyle name="Normal 222 4" xfId="11579" xr:uid="{00000000-0005-0000-0000-0000672C0000}"/>
    <cellStyle name="Normal 222 4 2" xfId="11580" xr:uid="{00000000-0005-0000-0000-0000682C0000}"/>
    <cellStyle name="Normal 222 5" xfId="11581" xr:uid="{00000000-0005-0000-0000-0000692C0000}"/>
    <cellStyle name="Normal 223" xfId="11582" xr:uid="{00000000-0005-0000-0000-00006A2C0000}"/>
    <cellStyle name="Normal 223 2" xfId="11583" xr:uid="{00000000-0005-0000-0000-00006B2C0000}"/>
    <cellStyle name="Normal 223 2 2" xfId="11584" xr:uid="{00000000-0005-0000-0000-00006C2C0000}"/>
    <cellStyle name="Normal 223 3" xfId="11585" xr:uid="{00000000-0005-0000-0000-00006D2C0000}"/>
    <cellStyle name="Normal 223 3 2" xfId="11586" xr:uid="{00000000-0005-0000-0000-00006E2C0000}"/>
    <cellStyle name="Normal 223 4" xfId="11587" xr:uid="{00000000-0005-0000-0000-00006F2C0000}"/>
    <cellStyle name="Normal 223 4 2" xfId="11588" xr:uid="{00000000-0005-0000-0000-0000702C0000}"/>
    <cellStyle name="Normal 223 5" xfId="11589" xr:uid="{00000000-0005-0000-0000-0000712C0000}"/>
    <cellStyle name="Normal 224" xfId="11590" xr:uid="{00000000-0005-0000-0000-0000722C0000}"/>
    <cellStyle name="Normal 224 2" xfId="11591" xr:uid="{00000000-0005-0000-0000-0000732C0000}"/>
    <cellStyle name="Normal 224 2 2" xfId="11592" xr:uid="{00000000-0005-0000-0000-0000742C0000}"/>
    <cellStyle name="Normal 224 3" xfId="11593" xr:uid="{00000000-0005-0000-0000-0000752C0000}"/>
    <cellStyle name="Normal 224 3 2" xfId="11594" xr:uid="{00000000-0005-0000-0000-0000762C0000}"/>
    <cellStyle name="Normal 224 4" xfId="11595" xr:uid="{00000000-0005-0000-0000-0000772C0000}"/>
    <cellStyle name="Normal 224 4 2" xfId="11596" xr:uid="{00000000-0005-0000-0000-0000782C0000}"/>
    <cellStyle name="Normal 224 5" xfId="11597" xr:uid="{00000000-0005-0000-0000-0000792C0000}"/>
    <cellStyle name="Normal 225" xfId="11598" xr:uid="{00000000-0005-0000-0000-00007A2C0000}"/>
    <cellStyle name="Normal 225 2" xfId="11599" xr:uid="{00000000-0005-0000-0000-00007B2C0000}"/>
    <cellStyle name="Normal 225 2 2" xfId="11600" xr:uid="{00000000-0005-0000-0000-00007C2C0000}"/>
    <cellStyle name="Normal 225 3" xfId="11601" xr:uid="{00000000-0005-0000-0000-00007D2C0000}"/>
    <cellStyle name="Normal 225 3 2" xfId="11602" xr:uid="{00000000-0005-0000-0000-00007E2C0000}"/>
    <cellStyle name="Normal 225 4" xfId="11603" xr:uid="{00000000-0005-0000-0000-00007F2C0000}"/>
    <cellStyle name="Normal 225 4 2" xfId="11604" xr:uid="{00000000-0005-0000-0000-0000802C0000}"/>
    <cellStyle name="Normal 225 5" xfId="11605" xr:uid="{00000000-0005-0000-0000-0000812C0000}"/>
    <cellStyle name="Normal 226" xfId="11606" xr:uid="{00000000-0005-0000-0000-0000822C0000}"/>
    <cellStyle name="Normal 226 2" xfId="11607" xr:uid="{00000000-0005-0000-0000-0000832C0000}"/>
    <cellStyle name="Normal 226 2 2" xfId="11608" xr:uid="{00000000-0005-0000-0000-0000842C0000}"/>
    <cellStyle name="Normal 226 3" xfId="11609" xr:uid="{00000000-0005-0000-0000-0000852C0000}"/>
    <cellStyle name="Normal 226 3 2" xfId="11610" xr:uid="{00000000-0005-0000-0000-0000862C0000}"/>
    <cellStyle name="Normal 226 4" xfId="11611" xr:uid="{00000000-0005-0000-0000-0000872C0000}"/>
    <cellStyle name="Normal 226 4 2" xfId="11612" xr:uid="{00000000-0005-0000-0000-0000882C0000}"/>
    <cellStyle name="Normal 226 5" xfId="11613" xr:uid="{00000000-0005-0000-0000-0000892C0000}"/>
    <cellStyle name="Normal 227" xfId="11614" xr:uid="{00000000-0005-0000-0000-00008A2C0000}"/>
    <cellStyle name="Normal 227 2" xfId="11615" xr:uid="{00000000-0005-0000-0000-00008B2C0000}"/>
    <cellStyle name="Normal 227 2 2" xfId="11616" xr:uid="{00000000-0005-0000-0000-00008C2C0000}"/>
    <cellStyle name="Normal 227 3" xfId="11617" xr:uid="{00000000-0005-0000-0000-00008D2C0000}"/>
    <cellStyle name="Normal 227 3 2" xfId="11618" xr:uid="{00000000-0005-0000-0000-00008E2C0000}"/>
    <cellStyle name="Normal 227 4" xfId="11619" xr:uid="{00000000-0005-0000-0000-00008F2C0000}"/>
    <cellStyle name="Normal 227 4 2" xfId="11620" xr:uid="{00000000-0005-0000-0000-0000902C0000}"/>
    <cellStyle name="Normal 227 5" xfId="11621" xr:uid="{00000000-0005-0000-0000-0000912C0000}"/>
    <cellStyle name="Normal 228" xfId="11622" xr:uid="{00000000-0005-0000-0000-0000922C0000}"/>
    <cellStyle name="Normal 228 2" xfId="11623" xr:uid="{00000000-0005-0000-0000-0000932C0000}"/>
    <cellStyle name="Normal 228 2 2" xfId="11624" xr:uid="{00000000-0005-0000-0000-0000942C0000}"/>
    <cellStyle name="Normal 228 3" xfId="11625" xr:uid="{00000000-0005-0000-0000-0000952C0000}"/>
    <cellStyle name="Normal 228 3 2" xfId="11626" xr:uid="{00000000-0005-0000-0000-0000962C0000}"/>
    <cellStyle name="Normal 228 4" xfId="11627" xr:uid="{00000000-0005-0000-0000-0000972C0000}"/>
    <cellStyle name="Normal 228 4 2" xfId="11628" xr:uid="{00000000-0005-0000-0000-0000982C0000}"/>
    <cellStyle name="Normal 228 5" xfId="11629" xr:uid="{00000000-0005-0000-0000-0000992C0000}"/>
    <cellStyle name="Normal 229" xfId="11630" xr:uid="{00000000-0005-0000-0000-00009A2C0000}"/>
    <cellStyle name="Normal 229 2" xfId="11631" xr:uid="{00000000-0005-0000-0000-00009B2C0000}"/>
    <cellStyle name="Normal 229 2 2" xfId="11632" xr:uid="{00000000-0005-0000-0000-00009C2C0000}"/>
    <cellStyle name="Normal 229 3" xfId="11633" xr:uid="{00000000-0005-0000-0000-00009D2C0000}"/>
    <cellStyle name="Normal 229 3 2" xfId="11634" xr:uid="{00000000-0005-0000-0000-00009E2C0000}"/>
    <cellStyle name="Normal 229 4" xfId="11635" xr:uid="{00000000-0005-0000-0000-00009F2C0000}"/>
    <cellStyle name="Normal 229 4 2" xfId="11636" xr:uid="{00000000-0005-0000-0000-0000A02C0000}"/>
    <cellStyle name="Normal 229 5" xfId="11637" xr:uid="{00000000-0005-0000-0000-0000A12C0000}"/>
    <cellStyle name="Normal 23" xfId="11638" xr:uid="{00000000-0005-0000-0000-0000A22C0000}"/>
    <cellStyle name="Normal 23 2" xfId="11639" xr:uid="{00000000-0005-0000-0000-0000A32C0000}"/>
    <cellStyle name="Normal 23 2 2" xfId="11640" xr:uid="{00000000-0005-0000-0000-0000A42C0000}"/>
    <cellStyle name="Normal 23 2 3" xfId="11641" xr:uid="{00000000-0005-0000-0000-0000A52C0000}"/>
    <cellStyle name="Normal 23 3" xfId="11642" xr:uid="{00000000-0005-0000-0000-0000A62C0000}"/>
    <cellStyle name="Normal 23 4" xfId="11643" xr:uid="{00000000-0005-0000-0000-0000A72C0000}"/>
    <cellStyle name="Normal 23 4 2" xfId="11644" xr:uid="{00000000-0005-0000-0000-0000A82C0000}"/>
    <cellStyle name="Normal 23 5" xfId="11645" xr:uid="{00000000-0005-0000-0000-0000A92C0000}"/>
    <cellStyle name="Normal 23 5 2" xfId="11646" xr:uid="{00000000-0005-0000-0000-0000AA2C0000}"/>
    <cellStyle name="Normal 23 6" xfId="11647" xr:uid="{00000000-0005-0000-0000-0000AB2C0000}"/>
    <cellStyle name="Normal 23 6 2" xfId="11648" xr:uid="{00000000-0005-0000-0000-0000AC2C0000}"/>
    <cellStyle name="Normal 23 7" xfId="11649" xr:uid="{00000000-0005-0000-0000-0000AD2C0000}"/>
    <cellStyle name="Normal 230" xfId="11650" xr:uid="{00000000-0005-0000-0000-0000AE2C0000}"/>
    <cellStyle name="Normal 230 2" xfId="11651" xr:uid="{00000000-0005-0000-0000-0000AF2C0000}"/>
    <cellStyle name="Normal 230 2 2" xfId="11652" xr:uid="{00000000-0005-0000-0000-0000B02C0000}"/>
    <cellStyle name="Normal 230 3" xfId="11653" xr:uid="{00000000-0005-0000-0000-0000B12C0000}"/>
    <cellStyle name="Normal 230 3 2" xfId="11654" xr:uid="{00000000-0005-0000-0000-0000B22C0000}"/>
    <cellStyle name="Normal 230 4" xfId="11655" xr:uid="{00000000-0005-0000-0000-0000B32C0000}"/>
    <cellStyle name="Normal 230 4 2" xfId="11656" xr:uid="{00000000-0005-0000-0000-0000B42C0000}"/>
    <cellStyle name="Normal 230 5" xfId="11657" xr:uid="{00000000-0005-0000-0000-0000B52C0000}"/>
    <cellStyle name="Normal 231" xfId="11658" xr:uid="{00000000-0005-0000-0000-0000B62C0000}"/>
    <cellStyle name="Normal 231 2" xfId="11659" xr:uid="{00000000-0005-0000-0000-0000B72C0000}"/>
    <cellStyle name="Normal 231 2 2" xfId="11660" xr:uid="{00000000-0005-0000-0000-0000B82C0000}"/>
    <cellStyle name="Normal 231 3" xfId="11661" xr:uid="{00000000-0005-0000-0000-0000B92C0000}"/>
    <cellStyle name="Normal 231 3 2" xfId="11662" xr:uid="{00000000-0005-0000-0000-0000BA2C0000}"/>
    <cellStyle name="Normal 231 4" xfId="11663" xr:uid="{00000000-0005-0000-0000-0000BB2C0000}"/>
    <cellStyle name="Normal 231 4 2" xfId="11664" xr:uid="{00000000-0005-0000-0000-0000BC2C0000}"/>
    <cellStyle name="Normal 231 5" xfId="11665" xr:uid="{00000000-0005-0000-0000-0000BD2C0000}"/>
    <cellStyle name="Normal 232" xfId="11666" xr:uid="{00000000-0005-0000-0000-0000BE2C0000}"/>
    <cellStyle name="Normal 232 2" xfId="11667" xr:uid="{00000000-0005-0000-0000-0000BF2C0000}"/>
    <cellStyle name="Normal 232 2 2" xfId="11668" xr:uid="{00000000-0005-0000-0000-0000C02C0000}"/>
    <cellStyle name="Normal 232 3" xfId="11669" xr:uid="{00000000-0005-0000-0000-0000C12C0000}"/>
    <cellStyle name="Normal 232 3 2" xfId="11670" xr:uid="{00000000-0005-0000-0000-0000C22C0000}"/>
    <cellStyle name="Normal 232 4" xfId="11671" xr:uid="{00000000-0005-0000-0000-0000C32C0000}"/>
    <cellStyle name="Normal 232 4 2" xfId="11672" xr:uid="{00000000-0005-0000-0000-0000C42C0000}"/>
    <cellStyle name="Normal 232 5" xfId="11673" xr:uid="{00000000-0005-0000-0000-0000C52C0000}"/>
    <cellStyle name="Normal 233" xfId="11674" xr:uid="{00000000-0005-0000-0000-0000C62C0000}"/>
    <cellStyle name="Normal 233 2" xfId="11675" xr:uid="{00000000-0005-0000-0000-0000C72C0000}"/>
    <cellStyle name="Normal 233 2 2" xfId="11676" xr:uid="{00000000-0005-0000-0000-0000C82C0000}"/>
    <cellStyle name="Normal 233 3" xfId="11677" xr:uid="{00000000-0005-0000-0000-0000C92C0000}"/>
    <cellStyle name="Normal 233 3 2" xfId="11678" xr:uid="{00000000-0005-0000-0000-0000CA2C0000}"/>
    <cellStyle name="Normal 233 4" xfId="11679" xr:uid="{00000000-0005-0000-0000-0000CB2C0000}"/>
    <cellStyle name="Normal 233 4 2" xfId="11680" xr:uid="{00000000-0005-0000-0000-0000CC2C0000}"/>
    <cellStyle name="Normal 233 5" xfId="11681" xr:uid="{00000000-0005-0000-0000-0000CD2C0000}"/>
    <cellStyle name="Normal 234" xfId="11682" xr:uid="{00000000-0005-0000-0000-0000CE2C0000}"/>
    <cellStyle name="Normal 234 2" xfId="11683" xr:uid="{00000000-0005-0000-0000-0000CF2C0000}"/>
    <cellStyle name="Normal 234 2 2" xfId="11684" xr:uid="{00000000-0005-0000-0000-0000D02C0000}"/>
    <cellStyle name="Normal 234 3" xfId="11685" xr:uid="{00000000-0005-0000-0000-0000D12C0000}"/>
    <cellStyle name="Normal 234 3 2" xfId="11686" xr:uid="{00000000-0005-0000-0000-0000D22C0000}"/>
    <cellStyle name="Normal 234 4" xfId="11687" xr:uid="{00000000-0005-0000-0000-0000D32C0000}"/>
    <cellStyle name="Normal 234 4 2" xfId="11688" xr:uid="{00000000-0005-0000-0000-0000D42C0000}"/>
    <cellStyle name="Normal 234 5" xfId="11689" xr:uid="{00000000-0005-0000-0000-0000D52C0000}"/>
    <cellStyle name="Normal 235" xfId="11690" xr:uid="{00000000-0005-0000-0000-0000D62C0000}"/>
    <cellStyle name="Normal 235 2" xfId="11691" xr:uid="{00000000-0005-0000-0000-0000D72C0000}"/>
    <cellStyle name="Normal 235 2 2" xfId="11692" xr:uid="{00000000-0005-0000-0000-0000D82C0000}"/>
    <cellStyle name="Normal 235 3" xfId="11693" xr:uid="{00000000-0005-0000-0000-0000D92C0000}"/>
    <cellStyle name="Normal 235 3 2" xfId="11694" xr:uid="{00000000-0005-0000-0000-0000DA2C0000}"/>
    <cellStyle name="Normal 235 4" xfId="11695" xr:uid="{00000000-0005-0000-0000-0000DB2C0000}"/>
    <cellStyle name="Normal 235 4 2" xfId="11696" xr:uid="{00000000-0005-0000-0000-0000DC2C0000}"/>
    <cellStyle name="Normal 235 5" xfId="11697" xr:uid="{00000000-0005-0000-0000-0000DD2C0000}"/>
    <cellStyle name="Normal 236" xfId="11698" xr:uid="{00000000-0005-0000-0000-0000DE2C0000}"/>
    <cellStyle name="Normal 236 2" xfId="11699" xr:uid="{00000000-0005-0000-0000-0000DF2C0000}"/>
    <cellStyle name="Normal 236 2 2" xfId="11700" xr:uid="{00000000-0005-0000-0000-0000E02C0000}"/>
    <cellStyle name="Normal 236 3" xfId="11701" xr:uid="{00000000-0005-0000-0000-0000E12C0000}"/>
    <cellStyle name="Normal 236 3 2" xfId="11702" xr:uid="{00000000-0005-0000-0000-0000E22C0000}"/>
    <cellStyle name="Normal 236 4" xfId="11703" xr:uid="{00000000-0005-0000-0000-0000E32C0000}"/>
    <cellStyle name="Normal 236 4 2" xfId="11704" xr:uid="{00000000-0005-0000-0000-0000E42C0000}"/>
    <cellStyle name="Normal 236 5" xfId="11705" xr:uid="{00000000-0005-0000-0000-0000E52C0000}"/>
    <cellStyle name="Normal 237" xfId="11706" xr:uid="{00000000-0005-0000-0000-0000E62C0000}"/>
    <cellStyle name="Normal 237 2" xfId="11707" xr:uid="{00000000-0005-0000-0000-0000E72C0000}"/>
    <cellStyle name="Normal 237 2 2" xfId="11708" xr:uid="{00000000-0005-0000-0000-0000E82C0000}"/>
    <cellStyle name="Normal 237 3" xfId="11709" xr:uid="{00000000-0005-0000-0000-0000E92C0000}"/>
    <cellStyle name="Normal 237 3 2" xfId="11710" xr:uid="{00000000-0005-0000-0000-0000EA2C0000}"/>
    <cellStyle name="Normal 237 4" xfId="11711" xr:uid="{00000000-0005-0000-0000-0000EB2C0000}"/>
    <cellStyle name="Normal 237 4 2" xfId="11712" xr:uid="{00000000-0005-0000-0000-0000EC2C0000}"/>
    <cellStyle name="Normal 237 5" xfId="11713" xr:uid="{00000000-0005-0000-0000-0000ED2C0000}"/>
    <cellStyle name="Normal 238" xfId="11714" xr:uid="{00000000-0005-0000-0000-0000EE2C0000}"/>
    <cellStyle name="Normal 238 2" xfId="11715" xr:uid="{00000000-0005-0000-0000-0000EF2C0000}"/>
    <cellStyle name="Normal 238 2 2" xfId="11716" xr:uid="{00000000-0005-0000-0000-0000F02C0000}"/>
    <cellStyle name="Normal 238 3" xfId="11717" xr:uid="{00000000-0005-0000-0000-0000F12C0000}"/>
    <cellStyle name="Normal 238 3 2" xfId="11718" xr:uid="{00000000-0005-0000-0000-0000F22C0000}"/>
    <cellStyle name="Normal 238 4" xfId="11719" xr:uid="{00000000-0005-0000-0000-0000F32C0000}"/>
    <cellStyle name="Normal 238 4 2" xfId="11720" xr:uid="{00000000-0005-0000-0000-0000F42C0000}"/>
    <cellStyle name="Normal 238 5" xfId="11721" xr:uid="{00000000-0005-0000-0000-0000F52C0000}"/>
    <cellStyle name="Normal 239" xfId="11722" xr:uid="{00000000-0005-0000-0000-0000F62C0000}"/>
    <cellStyle name="Normal 239 2" xfId="11723" xr:uid="{00000000-0005-0000-0000-0000F72C0000}"/>
    <cellStyle name="Normal 239 2 2" xfId="11724" xr:uid="{00000000-0005-0000-0000-0000F82C0000}"/>
    <cellStyle name="Normal 239 3" xfId="11725" xr:uid="{00000000-0005-0000-0000-0000F92C0000}"/>
    <cellStyle name="Normal 239 3 2" xfId="11726" xr:uid="{00000000-0005-0000-0000-0000FA2C0000}"/>
    <cellStyle name="Normal 239 4" xfId="11727" xr:uid="{00000000-0005-0000-0000-0000FB2C0000}"/>
    <cellStyle name="Normal 239 4 2" xfId="11728" xr:uid="{00000000-0005-0000-0000-0000FC2C0000}"/>
    <cellStyle name="Normal 239 5" xfId="11729" xr:uid="{00000000-0005-0000-0000-0000FD2C0000}"/>
    <cellStyle name="Normal 24" xfId="11730" xr:uid="{00000000-0005-0000-0000-0000FE2C0000}"/>
    <cellStyle name="Normal 24 2" xfId="11731" xr:uid="{00000000-0005-0000-0000-0000FF2C0000}"/>
    <cellStyle name="Normal 24 2 2" xfId="11732" xr:uid="{00000000-0005-0000-0000-0000002D0000}"/>
    <cellStyle name="Normal 24 2 2 2" xfId="11733" xr:uid="{00000000-0005-0000-0000-0000012D0000}"/>
    <cellStyle name="Normal 24 2 3" xfId="11734" xr:uid="{00000000-0005-0000-0000-0000022D0000}"/>
    <cellStyle name="Normal 24 2 3 2" xfId="11735" xr:uid="{00000000-0005-0000-0000-0000032D0000}"/>
    <cellStyle name="Normal 24 2 4" xfId="11736" xr:uid="{00000000-0005-0000-0000-0000042D0000}"/>
    <cellStyle name="Normal 24 2 4 2" xfId="11737" xr:uid="{00000000-0005-0000-0000-0000052D0000}"/>
    <cellStyle name="Normal 24 2 5" xfId="11738" xr:uid="{00000000-0005-0000-0000-0000062D0000}"/>
    <cellStyle name="Normal 24 3" xfId="11739" xr:uid="{00000000-0005-0000-0000-0000072D0000}"/>
    <cellStyle name="Normal 24 3 2" xfId="11740" xr:uid="{00000000-0005-0000-0000-0000082D0000}"/>
    <cellStyle name="Normal 24 3 3" xfId="11741" xr:uid="{00000000-0005-0000-0000-0000092D0000}"/>
    <cellStyle name="Normal 24 4" xfId="11742" xr:uid="{00000000-0005-0000-0000-00000A2D0000}"/>
    <cellStyle name="Normal 24 5" xfId="11743" xr:uid="{00000000-0005-0000-0000-00000B2D0000}"/>
    <cellStyle name="Normal 240" xfId="11744" xr:uid="{00000000-0005-0000-0000-00000C2D0000}"/>
    <cellStyle name="Normal 240 2" xfId="11745" xr:uid="{00000000-0005-0000-0000-00000D2D0000}"/>
    <cellStyle name="Normal 240 2 2" xfId="11746" xr:uid="{00000000-0005-0000-0000-00000E2D0000}"/>
    <cellStyle name="Normal 240 2 2 2" xfId="11747" xr:uid="{00000000-0005-0000-0000-00000F2D0000}"/>
    <cellStyle name="Normal 240 2 3" xfId="11748" xr:uid="{00000000-0005-0000-0000-0000102D0000}"/>
    <cellStyle name="Normal 240 2 4" xfId="11749" xr:uid="{00000000-0005-0000-0000-0000112D0000}"/>
    <cellStyle name="Normal 240 3" xfId="11750" xr:uid="{00000000-0005-0000-0000-0000122D0000}"/>
    <cellStyle name="Normal 240 3 2" xfId="11751" xr:uid="{00000000-0005-0000-0000-0000132D0000}"/>
    <cellStyle name="Normal 240 3 3" xfId="11752" xr:uid="{00000000-0005-0000-0000-0000142D0000}"/>
    <cellStyle name="Normal 240 4" xfId="11753" xr:uid="{00000000-0005-0000-0000-0000152D0000}"/>
    <cellStyle name="Normal 240 4 2" xfId="11754" xr:uid="{00000000-0005-0000-0000-0000162D0000}"/>
    <cellStyle name="Normal 240 5" xfId="11755" xr:uid="{00000000-0005-0000-0000-0000172D0000}"/>
    <cellStyle name="Normal 241" xfId="11756" xr:uid="{00000000-0005-0000-0000-0000182D0000}"/>
    <cellStyle name="Normal 241 2" xfId="11757" xr:uid="{00000000-0005-0000-0000-0000192D0000}"/>
    <cellStyle name="Normal 241 3" xfId="11758" xr:uid="{00000000-0005-0000-0000-00001A2D0000}"/>
    <cellStyle name="Normal 241 3 2" xfId="11759" xr:uid="{00000000-0005-0000-0000-00001B2D0000}"/>
    <cellStyle name="Normal 241 3 2 2" xfId="11760" xr:uid="{00000000-0005-0000-0000-00001C2D0000}"/>
    <cellStyle name="Normal 241 3 3" xfId="11761" xr:uid="{00000000-0005-0000-0000-00001D2D0000}"/>
    <cellStyle name="Normal 241 3 3 2" xfId="11762" xr:uid="{00000000-0005-0000-0000-00001E2D0000}"/>
    <cellStyle name="Normal 241 3 4" xfId="11763" xr:uid="{00000000-0005-0000-0000-00001F2D0000}"/>
    <cellStyle name="Normal 241 3 4 2" xfId="11764" xr:uid="{00000000-0005-0000-0000-0000202D0000}"/>
    <cellStyle name="Normal 241 3 5" xfId="11765" xr:uid="{00000000-0005-0000-0000-0000212D0000}"/>
    <cellStyle name="Normal 241 4" xfId="11766" xr:uid="{00000000-0005-0000-0000-0000222D0000}"/>
    <cellStyle name="Normal 241 4 2" xfId="11767" xr:uid="{00000000-0005-0000-0000-0000232D0000}"/>
    <cellStyle name="Normal 241 5" xfId="11768" xr:uid="{00000000-0005-0000-0000-0000242D0000}"/>
    <cellStyle name="Normal 241 5 2" xfId="11769" xr:uid="{00000000-0005-0000-0000-0000252D0000}"/>
    <cellStyle name="Normal 241 6" xfId="11770" xr:uid="{00000000-0005-0000-0000-0000262D0000}"/>
    <cellStyle name="Normal 241 6 2" xfId="11771" xr:uid="{00000000-0005-0000-0000-0000272D0000}"/>
    <cellStyle name="Normal 241 7" xfId="11772" xr:uid="{00000000-0005-0000-0000-0000282D0000}"/>
    <cellStyle name="Normal 242" xfId="11773" xr:uid="{00000000-0005-0000-0000-0000292D0000}"/>
    <cellStyle name="Normal 242 2" xfId="11774" xr:uid="{00000000-0005-0000-0000-00002A2D0000}"/>
    <cellStyle name="Normal 243" xfId="11775" xr:uid="{00000000-0005-0000-0000-00002B2D0000}"/>
    <cellStyle name="Normal 243 2" xfId="11776" xr:uid="{00000000-0005-0000-0000-00002C2D0000}"/>
    <cellStyle name="Normal 243 2 2" xfId="11777" xr:uid="{00000000-0005-0000-0000-00002D2D0000}"/>
    <cellStyle name="Normal 243 3" xfId="11778" xr:uid="{00000000-0005-0000-0000-00002E2D0000}"/>
    <cellStyle name="Normal 243 4" xfId="11779" xr:uid="{00000000-0005-0000-0000-00002F2D0000}"/>
    <cellStyle name="Normal 244" xfId="11780" xr:uid="{00000000-0005-0000-0000-0000302D0000}"/>
    <cellStyle name="Normal 244 2" xfId="11781" xr:uid="{00000000-0005-0000-0000-0000312D0000}"/>
    <cellStyle name="Normal 245" xfId="11782" xr:uid="{00000000-0005-0000-0000-0000322D0000}"/>
    <cellStyle name="Normal 245 2" xfId="11783" xr:uid="{00000000-0005-0000-0000-0000332D0000}"/>
    <cellStyle name="Normal 246" xfId="11784" xr:uid="{00000000-0005-0000-0000-0000342D0000}"/>
    <cellStyle name="Normal 247" xfId="11785" xr:uid="{00000000-0005-0000-0000-0000352D0000}"/>
    <cellStyle name="Normal 248" xfId="11786" xr:uid="{00000000-0005-0000-0000-0000362D0000}"/>
    <cellStyle name="Normal 249" xfId="11787" xr:uid="{00000000-0005-0000-0000-0000372D0000}"/>
    <cellStyle name="Normal 25" xfId="11788" xr:uid="{00000000-0005-0000-0000-0000382D0000}"/>
    <cellStyle name="Normal 25 2" xfId="11789" xr:uid="{00000000-0005-0000-0000-0000392D0000}"/>
    <cellStyle name="Normal 25 2 2" xfId="11790" xr:uid="{00000000-0005-0000-0000-00003A2D0000}"/>
    <cellStyle name="Normal 25 2 3" xfId="11791" xr:uid="{00000000-0005-0000-0000-00003B2D0000}"/>
    <cellStyle name="Normal 25 3" xfId="11792" xr:uid="{00000000-0005-0000-0000-00003C2D0000}"/>
    <cellStyle name="Normal 25 4" xfId="11793" xr:uid="{00000000-0005-0000-0000-00003D2D0000}"/>
    <cellStyle name="Normal 25 5" xfId="11794" xr:uid="{00000000-0005-0000-0000-00003E2D0000}"/>
    <cellStyle name="Normal 25_Deferred Income Taxes" xfId="11795" xr:uid="{00000000-0005-0000-0000-00003F2D0000}"/>
    <cellStyle name="Normal 250" xfId="11796" xr:uid="{00000000-0005-0000-0000-0000402D0000}"/>
    <cellStyle name="Normal 251" xfId="11797" xr:uid="{00000000-0005-0000-0000-0000412D0000}"/>
    <cellStyle name="Normal 252" xfId="11798" xr:uid="{00000000-0005-0000-0000-0000422D0000}"/>
    <cellStyle name="Normal 253" xfId="11799" xr:uid="{00000000-0005-0000-0000-0000432D0000}"/>
    <cellStyle name="Normal 254" xfId="11800" xr:uid="{00000000-0005-0000-0000-0000442D0000}"/>
    <cellStyle name="Normal 255" xfId="11801" xr:uid="{00000000-0005-0000-0000-0000452D0000}"/>
    <cellStyle name="Normal 256" xfId="11802" xr:uid="{00000000-0005-0000-0000-0000462D0000}"/>
    <cellStyle name="Normal 257" xfId="11803" xr:uid="{00000000-0005-0000-0000-0000472D0000}"/>
    <cellStyle name="Normal 258" xfId="11804" xr:uid="{00000000-0005-0000-0000-0000482D0000}"/>
    <cellStyle name="Normal 259" xfId="11805" xr:uid="{00000000-0005-0000-0000-0000492D0000}"/>
    <cellStyle name="Normal 26" xfId="11806" xr:uid="{00000000-0005-0000-0000-00004A2D0000}"/>
    <cellStyle name="Normal 26 2" xfId="11807" xr:uid="{00000000-0005-0000-0000-00004B2D0000}"/>
    <cellStyle name="Normal 26 2 2" xfId="11808" xr:uid="{00000000-0005-0000-0000-00004C2D0000}"/>
    <cellStyle name="Normal 26 2 3" xfId="11809" xr:uid="{00000000-0005-0000-0000-00004D2D0000}"/>
    <cellStyle name="Normal 26 3" xfId="11810" xr:uid="{00000000-0005-0000-0000-00004E2D0000}"/>
    <cellStyle name="Normal 26 4" xfId="11811" xr:uid="{00000000-0005-0000-0000-00004F2D0000}"/>
    <cellStyle name="Normal 26 5" xfId="11812" xr:uid="{00000000-0005-0000-0000-0000502D0000}"/>
    <cellStyle name="Normal 260" xfId="11813" xr:uid="{00000000-0005-0000-0000-0000512D0000}"/>
    <cellStyle name="Normal 261" xfId="11814" xr:uid="{00000000-0005-0000-0000-0000522D0000}"/>
    <cellStyle name="Normal 262" xfId="11815" xr:uid="{00000000-0005-0000-0000-0000532D0000}"/>
    <cellStyle name="Normal 263" xfId="11816" xr:uid="{00000000-0005-0000-0000-0000542D0000}"/>
    <cellStyle name="Normal 264" xfId="11817" xr:uid="{00000000-0005-0000-0000-0000552D0000}"/>
    <cellStyle name="Normal 265" xfId="11818" xr:uid="{00000000-0005-0000-0000-0000562D0000}"/>
    <cellStyle name="Normal 266" xfId="11819" xr:uid="{00000000-0005-0000-0000-0000572D0000}"/>
    <cellStyle name="Normal 267" xfId="11820" xr:uid="{00000000-0005-0000-0000-0000582D0000}"/>
    <cellStyle name="Normal 268" xfId="11821" xr:uid="{00000000-0005-0000-0000-0000592D0000}"/>
    <cellStyle name="Normal 269" xfId="11822" xr:uid="{00000000-0005-0000-0000-00005A2D0000}"/>
    <cellStyle name="Normal 269 2" xfId="11823" xr:uid="{00000000-0005-0000-0000-00005B2D0000}"/>
    <cellStyle name="Normal 269 2 2" xfId="11824" xr:uid="{00000000-0005-0000-0000-00005C2D0000}"/>
    <cellStyle name="Normal 269 3" xfId="11825" xr:uid="{00000000-0005-0000-0000-00005D2D0000}"/>
    <cellStyle name="Normal 269 3 2" xfId="11826" xr:uid="{00000000-0005-0000-0000-00005E2D0000}"/>
    <cellStyle name="Normal 269 4" xfId="11827" xr:uid="{00000000-0005-0000-0000-00005F2D0000}"/>
    <cellStyle name="Normal 269 4 2" xfId="11828" xr:uid="{00000000-0005-0000-0000-0000602D0000}"/>
    <cellStyle name="Normal 269 5" xfId="11829" xr:uid="{00000000-0005-0000-0000-0000612D0000}"/>
    <cellStyle name="Normal 27" xfId="11830" xr:uid="{00000000-0005-0000-0000-0000622D0000}"/>
    <cellStyle name="Normal 27 2" xfId="11831" xr:uid="{00000000-0005-0000-0000-0000632D0000}"/>
    <cellStyle name="Normal 27 2 2" xfId="11832" xr:uid="{00000000-0005-0000-0000-0000642D0000}"/>
    <cellStyle name="Normal 27 2 3" xfId="11833" xr:uid="{00000000-0005-0000-0000-0000652D0000}"/>
    <cellStyle name="Normal 27 3" xfId="11834" xr:uid="{00000000-0005-0000-0000-0000662D0000}"/>
    <cellStyle name="Normal 27 4" xfId="11835" xr:uid="{00000000-0005-0000-0000-0000672D0000}"/>
    <cellStyle name="Normal 27 4 2" xfId="11836" xr:uid="{00000000-0005-0000-0000-0000682D0000}"/>
    <cellStyle name="Normal 27 5" xfId="11837" xr:uid="{00000000-0005-0000-0000-0000692D0000}"/>
    <cellStyle name="Normal 27 5 2" xfId="11838" xr:uid="{00000000-0005-0000-0000-00006A2D0000}"/>
    <cellStyle name="Normal 27 6" xfId="11839" xr:uid="{00000000-0005-0000-0000-00006B2D0000}"/>
    <cellStyle name="Normal 27 6 2" xfId="11840" xr:uid="{00000000-0005-0000-0000-00006C2D0000}"/>
    <cellStyle name="Normal 27 7" xfId="11841" xr:uid="{00000000-0005-0000-0000-00006D2D0000}"/>
    <cellStyle name="Normal 270" xfId="11842" xr:uid="{00000000-0005-0000-0000-00006E2D0000}"/>
    <cellStyle name="Normal 270 2" xfId="11843" xr:uid="{00000000-0005-0000-0000-00006F2D0000}"/>
    <cellStyle name="Normal 270 2 2" xfId="11844" xr:uid="{00000000-0005-0000-0000-0000702D0000}"/>
    <cellStyle name="Normal 270 3" xfId="11845" xr:uid="{00000000-0005-0000-0000-0000712D0000}"/>
    <cellStyle name="Normal 270 3 2" xfId="11846" xr:uid="{00000000-0005-0000-0000-0000722D0000}"/>
    <cellStyle name="Normal 270 4" xfId="11847" xr:uid="{00000000-0005-0000-0000-0000732D0000}"/>
    <cellStyle name="Normal 270 4 2" xfId="11848" xr:uid="{00000000-0005-0000-0000-0000742D0000}"/>
    <cellStyle name="Normal 270 5" xfId="11849" xr:uid="{00000000-0005-0000-0000-0000752D0000}"/>
    <cellStyle name="Normal 271" xfId="11850" xr:uid="{00000000-0005-0000-0000-0000762D0000}"/>
    <cellStyle name="Normal 271 2" xfId="11851" xr:uid="{00000000-0005-0000-0000-0000772D0000}"/>
    <cellStyle name="Normal 271 2 2" xfId="11852" xr:uid="{00000000-0005-0000-0000-0000782D0000}"/>
    <cellStyle name="Normal 271 3" xfId="11853" xr:uid="{00000000-0005-0000-0000-0000792D0000}"/>
    <cellStyle name="Normal 272" xfId="11854" xr:uid="{00000000-0005-0000-0000-00007A2D0000}"/>
    <cellStyle name="Normal 272 2" xfId="11855" xr:uid="{00000000-0005-0000-0000-00007B2D0000}"/>
    <cellStyle name="Normal 273" xfId="11856" xr:uid="{00000000-0005-0000-0000-00007C2D0000}"/>
    <cellStyle name="Normal 273 2" xfId="11857" xr:uid="{00000000-0005-0000-0000-00007D2D0000}"/>
    <cellStyle name="Normal 274" xfId="11858" xr:uid="{00000000-0005-0000-0000-00007E2D0000}"/>
    <cellStyle name="Normal 274 2" xfId="11859" xr:uid="{00000000-0005-0000-0000-00007F2D0000}"/>
    <cellStyle name="Normal 275" xfId="11860" xr:uid="{00000000-0005-0000-0000-0000802D0000}"/>
    <cellStyle name="Normal 275 2" xfId="11861" xr:uid="{00000000-0005-0000-0000-0000812D0000}"/>
    <cellStyle name="Normal 276" xfId="11862" xr:uid="{00000000-0005-0000-0000-0000822D0000}"/>
    <cellStyle name="Normal 276 2" xfId="11863" xr:uid="{00000000-0005-0000-0000-0000832D0000}"/>
    <cellStyle name="Normal 277" xfId="11864" xr:uid="{00000000-0005-0000-0000-0000842D0000}"/>
    <cellStyle name="Normal 277 2" xfId="11865" xr:uid="{00000000-0005-0000-0000-0000852D0000}"/>
    <cellStyle name="Normal 278" xfId="11866" xr:uid="{00000000-0005-0000-0000-0000862D0000}"/>
    <cellStyle name="Normal 278 2" xfId="11867" xr:uid="{00000000-0005-0000-0000-0000872D0000}"/>
    <cellStyle name="Normal 279" xfId="11868" xr:uid="{00000000-0005-0000-0000-0000882D0000}"/>
    <cellStyle name="Normal 279 2" xfId="11869" xr:uid="{00000000-0005-0000-0000-0000892D0000}"/>
    <cellStyle name="Normal 28" xfId="11870" xr:uid="{00000000-0005-0000-0000-00008A2D0000}"/>
    <cellStyle name="Normal 28 2" xfId="11871" xr:uid="{00000000-0005-0000-0000-00008B2D0000}"/>
    <cellStyle name="Normal 28 2 2" xfId="11872" xr:uid="{00000000-0005-0000-0000-00008C2D0000}"/>
    <cellStyle name="Normal 28 2 3" xfId="11873" xr:uid="{00000000-0005-0000-0000-00008D2D0000}"/>
    <cellStyle name="Normal 28 3" xfId="11874" xr:uid="{00000000-0005-0000-0000-00008E2D0000}"/>
    <cellStyle name="Normal 28 4" xfId="11875" xr:uid="{00000000-0005-0000-0000-00008F2D0000}"/>
    <cellStyle name="Normal 28 4 2" xfId="11876" xr:uid="{00000000-0005-0000-0000-0000902D0000}"/>
    <cellStyle name="Normal 28 5" xfId="11877" xr:uid="{00000000-0005-0000-0000-0000912D0000}"/>
    <cellStyle name="Normal 28 5 2" xfId="11878" xr:uid="{00000000-0005-0000-0000-0000922D0000}"/>
    <cellStyle name="Normal 28 6" xfId="11879" xr:uid="{00000000-0005-0000-0000-0000932D0000}"/>
    <cellStyle name="Normal 28 6 2" xfId="11880" xr:uid="{00000000-0005-0000-0000-0000942D0000}"/>
    <cellStyle name="Normal 28 7" xfId="11881" xr:uid="{00000000-0005-0000-0000-0000952D0000}"/>
    <cellStyle name="Normal 28_Deferred Income Taxes" xfId="11882" xr:uid="{00000000-0005-0000-0000-0000962D0000}"/>
    <cellStyle name="Normal 280" xfId="11883" xr:uid="{00000000-0005-0000-0000-0000972D0000}"/>
    <cellStyle name="Normal 280 2" xfId="11884" xr:uid="{00000000-0005-0000-0000-0000982D0000}"/>
    <cellStyle name="Normal 281" xfId="11885" xr:uid="{00000000-0005-0000-0000-0000992D0000}"/>
    <cellStyle name="Normal 281 2" xfId="11886" xr:uid="{00000000-0005-0000-0000-00009A2D0000}"/>
    <cellStyle name="Normal 282" xfId="11887" xr:uid="{00000000-0005-0000-0000-00009B2D0000}"/>
    <cellStyle name="Normal 283" xfId="11888" xr:uid="{00000000-0005-0000-0000-00009C2D0000}"/>
    <cellStyle name="Normal 284" xfId="15570" xr:uid="{00000000-0005-0000-0000-00009D2D0000}"/>
    <cellStyle name="Normal 29" xfId="11889" xr:uid="{00000000-0005-0000-0000-00009E2D0000}"/>
    <cellStyle name="Normal 29 2" xfId="11890" xr:uid="{00000000-0005-0000-0000-00009F2D0000}"/>
    <cellStyle name="Normal 29 2 2" xfId="11891" xr:uid="{00000000-0005-0000-0000-0000A02D0000}"/>
    <cellStyle name="Normal 29 2 3" xfId="11892" xr:uid="{00000000-0005-0000-0000-0000A12D0000}"/>
    <cellStyle name="Normal 29 3" xfId="11893" xr:uid="{00000000-0005-0000-0000-0000A22D0000}"/>
    <cellStyle name="Normal 29 4" xfId="11894" xr:uid="{00000000-0005-0000-0000-0000A32D0000}"/>
    <cellStyle name="Normal 29 4 2" xfId="11895" xr:uid="{00000000-0005-0000-0000-0000A42D0000}"/>
    <cellStyle name="Normal 29 5" xfId="11896" xr:uid="{00000000-0005-0000-0000-0000A52D0000}"/>
    <cellStyle name="Normal 29 5 2" xfId="11897" xr:uid="{00000000-0005-0000-0000-0000A62D0000}"/>
    <cellStyle name="Normal 29 6" xfId="11898" xr:uid="{00000000-0005-0000-0000-0000A72D0000}"/>
    <cellStyle name="Normal 29 6 2" xfId="11899" xr:uid="{00000000-0005-0000-0000-0000A82D0000}"/>
    <cellStyle name="Normal 29 7" xfId="11900" xr:uid="{00000000-0005-0000-0000-0000A92D0000}"/>
    <cellStyle name="Normal 3" xfId="122" xr:uid="{00000000-0005-0000-0000-0000AA2D0000}"/>
    <cellStyle name="Normal 3 10" xfId="11901" xr:uid="{00000000-0005-0000-0000-0000AB2D0000}"/>
    <cellStyle name="Normal 3 11" xfId="11902" xr:uid="{00000000-0005-0000-0000-0000AC2D0000}"/>
    <cellStyle name="Normal 3 12" xfId="11903" xr:uid="{00000000-0005-0000-0000-0000AD2D0000}"/>
    <cellStyle name="Normal 3 12 2" xfId="11904" xr:uid="{00000000-0005-0000-0000-0000AE2D0000}"/>
    <cellStyle name="Normal 3 2" xfId="123" xr:uid="{00000000-0005-0000-0000-0000AF2D0000}"/>
    <cellStyle name="Normal 3 2 2" xfId="434" xr:uid="{00000000-0005-0000-0000-0000B02D0000}"/>
    <cellStyle name="Normal 3 2 2 2" xfId="435" xr:uid="{00000000-0005-0000-0000-0000B12D0000}"/>
    <cellStyle name="Normal 3 2 2 2 2" xfId="11905" xr:uid="{00000000-0005-0000-0000-0000B22D0000}"/>
    <cellStyle name="Normal 3 2 2 2 2 2" xfId="11906" xr:uid="{00000000-0005-0000-0000-0000B32D0000}"/>
    <cellStyle name="Normal 3 2 2 2 2 2 2" xfId="11907" xr:uid="{00000000-0005-0000-0000-0000B42D0000}"/>
    <cellStyle name="Normal 3 2 2 2 2 3" xfId="11908" xr:uid="{00000000-0005-0000-0000-0000B52D0000}"/>
    <cellStyle name="Normal 3 2 2 2 2 3 2" xfId="11909" xr:uid="{00000000-0005-0000-0000-0000B62D0000}"/>
    <cellStyle name="Normal 3 2 2 2 2 4" xfId="11910" xr:uid="{00000000-0005-0000-0000-0000B72D0000}"/>
    <cellStyle name="Normal 3 2 2 2 3" xfId="11911" xr:uid="{00000000-0005-0000-0000-0000B82D0000}"/>
    <cellStyle name="Normal 3 2 2 2 3 2" xfId="11912" xr:uid="{00000000-0005-0000-0000-0000B92D0000}"/>
    <cellStyle name="Normal 3 2 2 2 3 2 2" xfId="11913" xr:uid="{00000000-0005-0000-0000-0000BA2D0000}"/>
    <cellStyle name="Normal 3 2 2 2 3 3" xfId="11914" xr:uid="{00000000-0005-0000-0000-0000BB2D0000}"/>
    <cellStyle name="Normal 3 2 2 2 3 3 2" xfId="11915" xr:uid="{00000000-0005-0000-0000-0000BC2D0000}"/>
    <cellStyle name="Normal 3 2 2 2 3 4" xfId="11916" xr:uid="{00000000-0005-0000-0000-0000BD2D0000}"/>
    <cellStyle name="Normal 3 2 2 2 4" xfId="11917" xr:uid="{00000000-0005-0000-0000-0000BE2D0000}"/>
    <cellStyle name="Normal 3 2 2 2 4 2" xfId="11918" xr:uid="{00000000-0005-0000-0000-0000BF2D0000}"/>
    <cellStyle name="Normal 3 2 2 2 5" xfId="11919" xr:uid="{00000000-0005-0000-0000-0000C02D0000}"/>
    <cellStyle name="Normal 3 2 2 2 5 2" xfId="11920" xr:uid="{00000000-0005-0000-0000-0000C12D0000}"/>
    <cellStyle name="Normal 3 2 2 2 6" xfId="11921" xr:uid="{00000000-0005-0000-0000-0000C22D0000}"/>
    <cellStyle name="Normal 3 2 2 3" xfId="11922" xr:uid="{00000000-0005-0000-0000-0000C32D0000}"/>
    <cellStyle name="Normal 3 2 2 3 2" xfId="11923" xr:uid="{00000000-0005-0000-0000-0000C42D0000}"/>
    <cellStyle name="Normal 3 2 2 3 2 2" xfId="11924" xr:uid="{00000000-0005-0000-0000-0000C52D0000}"/>
    <cellStyle name="Normal 3 2 2 3 2 2 2" xfId="11925" xr:uid="{00000000-0005-0000-0000-0000C62D0000}"/>
    <cellStyle name="Normal 3 2 2 3 2 3" xfId="11926" xr:uid="{00000000-0005-0000-0000-0000C72D0000}"/>
    <cellStyle name="Normal 3 2 2 3 2 3 2" xfId="11927" xr:uid="{00000000-0005-0000-0000-0000C82D0000}"/>
    <cellStyle name="Normal 3 2 2 3 2 4" xfId="11928" xr:uid="{00000000-0005-0000-0000-0000C92D0000}"/>
    <cellStyle name="Normal 3 2 2 3 3" xfId="11929" xr:uid="{00000000-0005-0000-0000-0000CA2D0000}"/>
    <cellStyle name="Normal 3 2 2 3 3 2" xfId="11930" xr:uid="{00000000-0005-0000-0000-0000CB2D0000}"/>
    <cellStyle name="Normal 3 2 2 3 4" xfId="11931" xr:uid="{00000000-0005-0000-0000-0000CC2D0000}"/>
    <cellStyle name="Normal 3 2 2 3 4 2" xfId="11932" xr:uid="{00000000-0005-0000-0000-0000CD2D0000}"/>
    <cellStyle name="Normal 3 2 2 3 5" xfId="11933" xr:uid="{00000000-0005-0000-0000-0000CE2D0000}"/>
    <cellStyle name="Normal 3 2 2 4" xfId="11934" xr:uid="{00000000-0005-0000-0000-0000CF2D0000}"/>
    <cellStyle name="Normal 3 2 2 4 2" xfId="11935" xr:uid="{00000000-0005-0000-0000-0000D02D0000}"/>
    <cellStyle name="Normal 3 2 2 4 2 2" xfId="11936" xr:uid="{00000000-0005-0000-0000-0000D12D0000}"/>
    <cellStyle name="Normal 3 2 2 4 3" xfId="11937" xr:uid="{00000000-0005-0000-0000-0000D22D0000}"/>
    <cellStyle name="Normal 3 2 2 4 3 2" xfId="11938" xr:uid="{00000000-0005-0000-0000-0000D32D0000}"/>
    <cellStyle name="Normal 3 2 2 4 4" xfId="11939" xr:uid="{00000000-0005-0000-0000-0000D42D0000}"/>
    <cellStyle name="Normal 3 2 2 5" xfId="11940" xr:uid="{00000000-0005-0000-0000-0000D52D0000}"/>
    <cellStyle name="Normal 3 2 2 5 2" xfId="11941" xr:uid="{00000000-0005-0000-0000-0000D62D0000}"/>
    <cellStyle name="Normal 3 2 2 5 2 2" xfId="11942" xr:uid="{00000000-0005-0000-0000-0000D72D0000}"/>
    <cellStyle name="Normal 3 2 2 5 3" xfId="11943" xr:uid="{00000000-0005-0000-0000-0000D82D0000}"/>
    <cellStyle name="Normal 3 2 2 5 3 2" xfId="11944" xr:uid="{00000000-0005-0000-0000-0000D92D0000}"/>
    <cellStyle name="Normal 3 2 2 5 4" xfId="11945" xr:uid="{00000000-0005-0000-0000-0000DA2D0000}"/>
    <cellStyle name="Normal 3 2 2 6" xfId="11946" xr:uid="{00000000-0005-0000-0000-0000DB2D0000}"/>
    <cellStyle name="Normal 3 2 2 6 2" xfId="11947" xr:uid="{00000000-0005-0000-0000-0000DC2D0000}"/>
    <cellStyle name="Normal 3 2 2 6 2 2" xfId="11948" xr:uid="{00000000-0005-0000-0000-0000DD2D0000}"/>
    <cellStyle name="Normal 3 2 2 6 3" xfId="11949" xr:uid="{00000000-0005-0000-0000-0000DE2D0000}"/>
    <cellStyle name="Normal 3 2 2 6 3 2" xfId="11950" xr:uid="{00000000-0005-0000-0000-0000DF2D0000}"/>
    <cellStyle name="Normal 3 2 2 6 4" xfId="11951" xr:uid="{00000000-0005-0000-0000-0000E02D0000}"/>
    <cellStyle name="Normal 3 2 2 7" xfId="11952" xr:uid="{00000000-0005-0000-0000-0000E12D0000}"/>
    <cellStyle name="Normal 3 2 2 7 2" xfId="11953" xr:uid="{00000000-0005-0000-0000-0000E22D0000}"/>
    <cellStyle name="Normal 3 2 2 8" xfId="11954" xr:uid="{00000000-0005-0000-0000-0000E32D0000}"/>
    <cellStyle name="Normal 3 2 2 8 2" xfId="11955" xr:uid="{00000000-0005-0000-0000-0000E42D0000}"/>
    <cellStyle name="Normal 3 2 2 9" xfId="11956" xr:uid="{00000000-0005-0000-0000-0000E52D0000}"/>
    <cellStyle name="Normal 3 2 3" xfId="436" xr:uid="{00000000-0005-0000-0000-0000E62D0000}"/>
    <cellStyle name="Normal 3 2 4" xfId="437" xr:uid="{00000000-0005-0000-0000-0000E72D0000}"/>
    <cellStyle name="Normal 3 2 5" xfId="438" xr:uid="{00000000-0005-0000-0000-0000E82D0000}"/>
    <cellStyle name="Normal 3 2 6" xfId="439" xr:uid="{00000000-0005-0000-0000-0000E92D0000}"/>
    <cellStyle name="Normal 3 2 7" xfId="11957" xr:uid="{00000000-0005-0000-0000-0000EA2D0000}"/>
    <cellStyle name="Normal 3 3" xfId="124" xr:uid="{00000000-0005-0000-0000-0000EB2D0000}"/>
    <cellStyle name="Normal 3 3 2" xfId="11958" xr:uid="{00000000-0005-0000-0000-0000EC2D0000}"/>
    <cellStyle name="Normal 3 3 3" xfId="11959" xr:uid="{00000000-0005-0000-0000-0000ED2D0000}"/>
    <cellStyle name="Normal 3 3 4" xfId="11960" xr:uid="{00000000-0005-0000-0000-0000EE2D0000}"/>
    <cellStyle name="Normal 3 3 4 2" xfId="11961" xr:uid="{00000000-0005-0000-0000-0000EF2D0000}"/>
    <cellStyle name="Normal 3 4" xfId="440" xr:uid="{00000000-0005-0000-0000-0000F02D0000}"/>
    <cellStyle name="Normal 3 4 2" xfId="11962" xr:uid="{00000000-0005-0000-0000-0000F12D0000}"/>
    <cellStyle name="Normal 3 4 2 2" xfId="11963" xr:uid="{00000000-0005-0000-0000-0000F22D0000}"/>
    <cellStyle name="Normal 3 4 2 2 2" xfId="11964" xr:uid="{00000000-0005-0000-0000-0000F32D0000}"/>
    <cellStyle name="Normal 3 4 2 2 2 2" xfId="11965" xr:uid="{00000000-0005-0000-0000-0000F42D0000}"/>
    <cellStyle name="Normal 3 4 2 2 3" xfId="11966" xr:uid="{00000000-0005-0000-0000-0000F52D0000}"/>
    <cellStyle name="Normal 3 4 2 2 3 2" xfId="11967" xr:uid="{00000000-0005-0000-0000-0000F62D0000}"/>
    <cellStyle name="Normal 3 4 2 2 4" xfId="11968" xr:uid="{00000000-0005-0000-0000-0000F72D0000}"/>
    <cellStyle name="Normal 3 4 2 3" xfId="11969" xr:uid="{00000000-0005-0000-0000-0000F82D0000}"/>
    <cellStyle name="Normal 3 4 2 3 2" xfId="11970" xr:uid="{00000000-0005-0000-0000-0000F92D0000}"/>
    <cellStyle name="Normal 3 4 2 3 2 2" xfId="11971" xr:uid="{00000000-0005-0000-0000-0000FA2D0000}"/>
    <cellStyle name="Normal 3 4 2 3 3" xfId="11972" xr:uid="{00000000-0005-0000-0000-0000FB2D0000}"/>
    <cellStyle name="Normal 3 4 2 3 3 2" xfId="11973" xr:uid="{00000000-0005-0000-0000-0000FC2D0000}"/>
    <cellStyle name="Normal 3 4 2 3 4" xfId="11974" xr:uid="{00000000-0005-0000-0000-0000FD2D0000}"/>
    <cellStyle name="Normal 3 4 2 4" xfId="11975" xr:uid="{00000000-0005-0000-0000-0000FE2D0000}"/>
    <cellStyle name="Normal 3 4 2 4 2" xfId="11976" xr:uid="{00000000-0005-0000-0000-0000FF2D0000}"/>
    <cellStyle name="Normal 3 4 2 5" xfId="11977" xr:uid="{00000000-0005-0000-0000-0000002E0000}"/>
    <cellStyle name="Normal 3 4 2 5 2" xfId="11978" xr:uid="{00000000-0005-0000-0000-0000012E0000}"/>
    <cellStyle name="Normal 3 4 2 6" xfId="11979" xr:uid="{00000000-0005-0000-0000-0000022E0000}"/>
    <cellStyle name="Normal 3 4 3" xfId="11980" xr:uid="{00000000-0005-0000-0000-0000032E0000}"/>
    <cellStyle name="Normal 3 4 3 2" xfId="11981" xr:uid="{00000000-0005-0000-0000-0000042E0000}"/>
    <cellStyle name="Normal 3 4 3 2 2" xfId="11982" xr:uid="{00000000-0005-0000-0000-0000052E0000}"/>
    <cellStyle name="Normal 3 4 3 2 2 2" xfId="11983" xr:uid="{00000000-0005-0000-0000-0000062E0000}"/>
    <cellStyle name="Normal 3 4 3 2 3" xfId="11984" xr:uid="{00000000-0005-0000-0000-0000072E0000}"/>
    <cellStyle name="Normal 3 4 3 2 3 2" xfId="11985" xr:uid="{00000000-0005-0000-0000-0000082E0000}"/>
    <cellStyle name="Normal 3 4 3 2 4" xfId="11986" xr:uid="{00000000-0005-0000-0000-0000092E0000}"/>
    <cellStyle name="Normal 3 4 3 3" xfId="11987" xr:uid="{00000000-0005-0000-0000-00000A2E0000}"/>
    <cellStyle name="Normal 3 4 3 3 2" xfId="11988" xr:uid="{00000000-0005-0000-0000-00000B2E0000}"/>
    <cellStyle name="Normal 3 4 3 4" xfId="11989" xr:uid="{00000000-0005-0000-0000-00000C2E0000}"/>
    <cellStyle name="Normal 3 4 3 4 2" xfId="11990" xr:uid="{00000000-0005-0000-0000-00000D2E0000}"/>
    <cellStyle name="Normal 3 4 3 5" xfId="11991" xr:uid="{00000000-0005-0000-0000-00000E2E0000}"/>
    <cellStyle name="Normal 3 4 4" xfId="11992" xr:uid="{00000000-0005-0000-0000-00000F2E0000}"/>
    <cellStyle name="Normal 3 4 4 2" xfId="11993" xr:uid="{00000000-0005-0000-0000-0000102E0000}"/>
    <cellStyle name="Normal 3 4 4 2 2" xfId="11994" xr:uid="{00000000-0005-0000-0000-0000112E0000}"/>
    <cellStyle name="Normal 3 4 4 3" xfId="11995" xr:uid="{00000000-0005-0000-0000-0000122E0000}"/>
    <cellStyle name="Normal 3 4 4 3 2" xfId="11996" xr:uid="{00000000-0005-0000-0000-0000132E0000}"/>
    <cellStyle name="Normal 3 4 4 4" xfId="11997" xr:uid="{00000000-0005-0000-0000-0000142E0000}"/>
    <cellStyle name="Normal 3 4 5" xfId="11998" xr:uid="{00000000-0005-0000-0000-0000152E0000}"/>
    <cellStyle name="Normal 3 4 5 2" xfId="11999" xr:uid="{00000000-0005-0000-0000-0000162E0000}"/>
    <cellStyle name="Normal 3 4 5 2 2" xfId="12000" xr:uid="{00000000-0005-0000-0000-0000172E0000}"/>
    <cellStyle name="Normal 3 4 5 3" xfId="12001" xr:uid="{00000000-0005-0000-0000-0000182E0000}"/>
    <cellStyle name="Normal 3 4 5 3 2" xfId="12002" xr:uid="{00000000-0005-0000-0000-0000192E0000}"/>
    <cellStyle name="Normal 3 4 5 4" xfId="12003" xr:uid="{00000000-0005-0000-0000-00001A2E0000}"/>
    <cellStyle name="Normal 3 4 6" xfId="12004" xr:uid="{00000000-0005-0000-0000-00001B2E0000}"/>
    <cellStyle name="Normal 3 4 6 2" xfId="12005" xr:uid="{00000000-0005-0000-0000-00001C2E0000}"/>
    <cellStyle name="Normal 3 4 6 2 2" xfId="12006" xr:uid="{00000000-0005-0000-0000-00001D2E0000}"/>
    <cellStyle name="Normal 3 4 6 3" xfId="12007" xr:uid="{00000000-0005-0000-0000-00001E2E0000}"/>
    <cellStyle name="Normal 3 4 6 3 2" xfId="12008" xr:uid="{00000000-0005-0000-0000-00001F2E0000}"/>
    <cellStyle name="Normal 3 4 6 4" xfId="12009" xr:uid="{00000000-0005-0000-0000-0000202E0000}"/>
    <cellStyle name="Normal 3 5" xfId="441" xr:uid="{00000000-0005-0000-0000-0000212E0000}"/>
    <cellStyle name="Normal 3 5 2" xfId="442" xr:uid="{00000000-0005-0000-0000-0000222E0000}"/>
    <cellStyle name="Normal 3 5 2 2" xfId="12010" xr:uid="{00000000-0005-0000-0000-0000232E0000}"/>
    <cellStyle name="Normal 3 5 2 2 2" xfId="12011" xr:uid="{00000000-0005-0000-0000-0000242E0000}"/>
    <cellStyle name="Normal 3 5 2 3" xfId="12012" xr:uid="{00000000-0005-0000-0000-0000252E0000}"/>
    <cellStyle name="Normal 3 5 2 3 2" xfId="12013" xr:uid="{00000000-0005-0000-0000-0000262E0000}"/>
    <cellStyle name="Normal 3 5 2 4" xfId="12014" xr:uid="{00000000-0005-0000-0000-0000272E0000}"/>
    <cellStyle name="Normal 3 5 3" xfId="12015" xr:uid="{00000000-0005-0000-0000-0000282E0000}"/>
    <cellStyle name="Normal 3 5 3 2" xfId="12016" xr:uid="{00000000-0005-0000-0000-0000292E0000}"/>
    <cellStyle name="Normal 3 5 3 2 2" xfId="12017" xr:uid="{00000000-0005-0000-0000-00002A2E0000}"/>
    <cellStyle name="Normal 3 5 3 3" xfId="12018" xr:uid="{00000000-0005-0000-0000-00002B2E0000}"/>
    <cellStyle name="Normal 3 5 3 3 2" xfId="12019" xr:uid="{00000000-0005-0000-0000-00002C2E0000}"/>
    <cellStyle name="Normal 3 5 3 4" xfId="12020" xr:uid="{00000000-0005-0000-0000-00002D2E0000}"/>
    <cellStyle name="Normal 3 5 4" xfId="12021" xr:uid="{00000000-0005-0000-0000-00002E2E0000}"/>
    <cellStyle name="Normal 3 5 4 2" xfId="12022" xr:uid="{00000000-0005-0000-0000-00002F2E0000}"/>
    <cellStyle name="Normal 3 5 4 2 2" xfId="12023" xr:uid="{00000000-0005-0000-0000-0000302E0000}"/>
    <cellStyle name="Normal 3 5 4 3" xfId="12024" xr:uid="{00000000-0005-0000-0000-0000312E0000}"/>
    <cellStyle name="Normal 3 5 4 3 2" xfId="12025" xr:uid="{00000000-0005-0000-0000-0000322E0000}"/>
    <cellStyle name="Normal 3 5 4 4" xfId="12026" xr:uid="{00000000-0005-0000-0000-0000332E0000}"/>
    <cellStyle name="Normal 3 5 5" xfId="12027" xr:uid="{00000000-0005-0000-0000-0000342E0000}"/>
    <cellStyle name="Normal 3 5 5 2" xfId="12028" xr:uid="{00000000-0005-0000-0000-0000352E0000}"/>
    <cellStyle name="Normal 3 5 6" xfId="12029" xr:uid="{00000000-0005-0000-0000-0000362E0000}"/>
    <cellStyle name="Normal 3 5 6 2" xfId="12030" xr:uid="{00000000-0005-0000-0000-0000372E0000}"/>
    <cellStyle name="Normal 3 5 7" xfId="12031" xr:uid="{00000000-0005-0000-0000-0000382E0000}"/>
    <cellStyle name="Normal 3 6" xfId="443" xr:uid="{00000000-0005-0000-0000-0000392E0000}"/>
    <cellStyle name="Normal 3 6 2" xfId="12032" xr:uid="{00000000-0005-0000-0000-00003A2E0000}"/>
    <cellStyle name="Normal 3 6 2 2" xfId="12033" xr:uid="{00000000-0005-0000-0000-00003B2E0000}"/>
    <cellStyle name="Normal 3 6 2 2 2" xfId="12034" xr:uid="{00000000-0005-0000-0000-00003C2E0000}"/>
    <cellStyle name="Normal 3 6 2 3" xfId="12035" xr:uid="{00000000-0005-0000-0000-00003D2E0000}"/>
    <cellStyle name="Normal 3 6 2 3 2" xfId="12036" xr:uid="{00000000-0005-0000-0000-00003E2E0000}"/>
    <cellStyle name="Normal 3 6 2 4" xfId="12037" xr:uid="{00000000-0005-0000-0000-00003F2E0000}"/>
    <cellStyle name="Normal 3 6 3" xfId="12038" xr:uid="{00000000-0005-0000-0000-0000402E0000}"/>
    <cellStyle name="Normal 3 6 3 2" xfId="12039" xr:uid="{00000000-0005-0000-0000-0000412E0000}"/>
    <cellStyle name="Normal 3 6 4" xfId="12040" xr:uid="{00000000-0005-0000-0000-0000422E0000}"/>
    <cellStyle name="Normal 3 6 4 2" xfId="12041" xr:uid="{00000000-0005-0000-0000-0000432E0000}"/>
    <cellStyle name="Normal 3 6 5" xfId="12042" xr:uid="{00000000-0005-0000-0000-0000442E0000}"/>
    <cellStyle name="Normal 3 7" xfId="444" xr:uid="{00000000-0005-0000-0000-0000452E0000}"/>
    <cellStyle name="Normal 3 7 2" xfId="12043" xr:uid="{00000000-0005-0000-0000-0000462E0000}"/>
    <cellStyle name="Normal 3 7 2 2" xfId="12044" xr:uid="{00000000-0005-0000-0000-0000472E0000}"/>
    <cellStyle name="Normal 3 7 3" xfId="12045" xr:uid="{00000000-0005-0000-0000-0000482E0000}"/>
    <cellStyle name="Normal 3 7 3 2" xfId="12046" xr:uid="{00000000-0005-0000-0000-0000492E0000}"/>
    <cellStyle name="Normal 3 7 4" xfId="12047" xr:uid="{00000000-0005-0000-0000-00004A2E0000}"/>
    <cellStyle name="Normal 3 8" xfId="445" xr:uid="{00000000-0005-0000-0000-00004B2E0000}"/>
    <cellStyle name="Normal 3 8 2" xfId="12048" xr:uid="{00000000-0005-0000-0000-00004C2E0000}"/>
    <cellStyle name="Normal 3 8 2 2" xfId="12049" xr:uid="{00000000-0005-0000-0000-00004D2E0000}"/>
    <cellStyle name="Normal 3 8 3" xfId="12050" xr:uid="{00000000-0005-0000-0000-00004E2E0000}"/>
    <cellStyle name="Normal 3 8 3 2" xfId="12051" xr:uid="{00000000-0005-0000-0000-00004F2E0000}"/>
    <cellStyle name="Normal 3 8 4" xfId="12052" xr:uid="{00000000-0005-0000-0000-0000502E0000}"/>
    <cellStyle name="Normal 3 9" xfId="12053" xr:uid="{00000000-0005-0000-0000-0000512E0000}"/>
    <cellStyle name="Normal 3 9 2" xfId="12054" xr:uid="{00000000-0005-0000-0000-0000522E0000}"/>
    <cellStyle name="Normal 3 9 2 2" xfId="12055" xr:uid="{00000000-0005-0000-0000-0000532E0000}"/>
    <cellStyle name="Normal 3 9 3" xfId="12056" xr:uid="{00000000-0005-0000-0000-0000542E0000}"/>
    <cellStyle name="Normal 3 9 3 2" xfId="12057" xr:uid="{00000000-0005-0000-0000-0000552E0000}"/>
    <cellStyle name="Normal 3 9 4" xfId="12058" xr:uid="{00000000-0005-0000-0000-0000562E0000}"/>
    <cellStyle name="Normal 3_Deferred Income Taxes" xfId="12059" xr:uid="{00000000-0005-0000-0000-0000572E0000}"/>
    <cellStyle name="Normal 30" xfId="12060" xr:uid="{00000000-0005-0000-0000-0000582E0000}"/>
    <cellStyle name="Normal 30 2" xfId="12061" xr:uid="{00000000-0005-0000-0000-0000592E0000}"/>
    <cellStyle name="Normal 30 2 2" xfId="12062" xr:uid="{00000000-0005-0000-0000-00005A2E0000}"/>
    <cellStyle name="Normal 30 2 3" xfId="12063" xr:uid="{00000000-0005-0000-0000-00005B2E0000}"/>
    <cellStyle name="Normal 30 3" xfId="12064" xr:uid="{00000000-0005-0000-0000-00005C2E0000}"/>
    <cellStyle name="Normal 30 4" xfId="12065" xr:uid="{00000000-0005-0000-0000-00005D2E0000}"/>
    <cellStyle name="Normal 30 4 2" xfId="12066" xr:uid="{00000000-0005-0000-0000-00005E2E0000}"/>
    <cellStyle name="Normal 30 5" xfId="12067" xr:uid="{00000000-0005-0000-0000-00005F2E0000}"/>
    <cellStyle name="Normal 30 5 2" xfId="12068" xr:uid="{00000000-0005-0000-0000-0000602E0000}"/>
    <cellStyle name="Normal 30 6" xfId="12069" xr:uid="{00000000-0005-0000-0000-0000612E0000}"/>
    <cellStyle name="Normal 30 6 2" xfId="12070" xr:uid="{00000000-0005-0000-0000-0000622E0000}"/>
    <cellStyle name="Normal 30 7" xfId="12071" xr:uid="{00000000-0005-0000-0000-0000632E0000}"/>
    <cellStyle name="Normal 31" xfId="12072" xr:uid="{00000000-0005-0000-0000-0000642E0000}"/>
    <cellStyle name="Normal 31 2" xfId="12073" xr:uid="{00000000-0005-0000-0000-0000652E0000}"/>
    <cellStyle name="Normal 31 2 2" xfId="12074" xr:uid="{00000000-0005-0000-0000-0000662E0000}"/>
    <cellStyle name="Normal 31 2 3" xfId="12075" xr:uid="{00000000-0005-0000-0000-0000672E0000}"/>
    <cellStyle name="Normal 31 3" xfId="12076" xr:uid="{00000000-0005-0000-0000-0000682E0000}"/>
    <cellStyle name="Normal 31 4" xfId="12077" xr:uid="{00000000-0005-0000-0000-0000692E0000}"/>
    <cellStyle name="Normal 31 4 2" xfId="12078" xr:uid="{00000000-0005-0000-0000-00006A2E0000}"/>
    <cellStyle name="Normal 31 5" xfId="12079" xr:uid="{00000000-0005-0000-0000-00006B2E0000}"/>
    <cellStyle name="Normal 31 5 2" xfId="12080" xr:uid="{00000000-0005-0000-0000-00006C2E0000}"/>
    <cellStyle name="Normal 31 6" xfId="12081" xr:uid="{00000000-0005-0000-0000-00006D2E0000}"/>
    <cellStyle name="Normal 31 6 2" xfId="12082" xr:uid="{00000000-0005-0000-0000-00006E2E0000}"/>
    <cellStyle name="Normal 31 7" xfId="12083" xr:uid="{00000000-0005-0000-0000-00006F2E0000}"/>
    <cellStyle name="Normal 32" xfId="12084" xr:uid="{00000000-0005-0000-0000-0000702E0000}"/>
    <cellStyle name="Normal 32 2" xfId="12085" xr:uid="{00000000-0005-0000-0000-0000712E0000}"/>
    <cellStyle name="Normal 32 2 2" xfId="12086" xr:uid="{00000000-0005-0000-0000-0000722E0000}"/>
    <cellStyle name="Normal 32 2 3" xfId="12087" xr:uid="{00000000-0005-0000-0000-0000732E0000}"/>
    <cellStyle name="Normal 32 3" xfId="12088" xr:uid="{00000000-0005-0000-0000-0000742E0000}"/>
    <cellStyle name="Normal 32 4" xfId="12089" xr:uid="{00000000-0005-0000-0000-0000752E0000}"/>
    <cellStyle name="Normal 32 5" xfId="12090" xr:uid="{00000000-0005-0000-0000-0000762E0000}"/>
    <cellStyle name="Normal 32 5 2" xfId="12091" xr:uid="{00000000-0005-0000-0000-0000772E0000}"/>
    <cellStyle name="Normal 32 6" xfId="12092" xr:uid="{00000000-0005-0000-0000-0000782E0000}"/>
    <cellStyle name="Normal 32 6 2" xfId="12093" xr:uid="{00000000-0005-0000-0000-0000792E0000}"/>
    <cellStyle name="Normal 32 7" xfId="12094" xr:uid="{00000000-0005-0000-0000-00007A2E0000}"/>
    <cellStyle name="Normal 32 7 2" xfId="12095" xr:uid="{00000000-0005-0000-0000-00007B2E0000}"/>
    <cellStyle name="Normal 32 8" xfId="12096" xr:uid="{00000000-0005-0000-0000-00007C2E0000}"/>
    <cellStyle name="Normal 33" xfId="12097" xr:uid="{00000000-0005-0000-0000-00007D2E0000}"/>
    <cellStyle name="Normal 33 2" xfId="12098" xr:uid="{00000000-0005-0000-0000-00007E2E0000}"/>
    <cellStyle name="Normal 33 2 2" xfId="12099" xr:uid="{00000000-0005-0000-0000-00007F2E0000}"/>
    <cellStyle name="Normal 33 2 3" xfId="12100" xr:uid="{00000000-0005-0000-0000-0000802E0000}"/>
    <cellStyle name="Normal 33 3" xfId="12101" xr:uid="{00000000-0005-0000-0000-0000812E0000}"/>
    <cellStyle name="Normal 33 4" xfId="12102" xr:uid="{00000000-0005-0000-0000-0000822E0000}"/>
    <cellStyle name="Normal 33 4 2" xfId="12103" xr:uid="{00000000-0005-0000-0000-0000832E0000}"/>
    <cellStyle name="Normal 33 5" xfId="12104" xr:uid="{00000000-0005-0000-0000-0000842E0000}"/>
    <cellStyle name="Normal 33 5 2" xfId="12105" xr:uid="{00000000-0005-0000-0000-0000852E0000}"/>
    <cellStyle name="Normal 33 6" xfId="12106" xr:uid="{00000000-0005-0000-0000-0000862E0000}"/>
    <cellStyle name="Normal 33 6 2" xfId="12107" xr:uid="{00000000-0005-0000-0000-0000872E0000}"/>
    <cellStyle name="Normal 33 7" xfId="12108" xr:uid="{00000000-0005-0000-0000-0000882E0000}"/>
    <cellStyle name="Normal 34" xfId="12109" xr:uid="{00000000-0005-0000-0000-0000892E0000}"/>
    <cellStyle name="Normal 34 2" xfId="12110" xr:uid="{00000000-0005-0000-0000-00008A2E0000}"/>
    <cellStyle name="Normal 34 2 2" xfId="12111" xr:uid="{00000000-0005-0000-0000-00008B2E0000}"/>
    <cellStyle name="Normal 34 2 3" xfId="12112" xr:uid="{00000000-0005-0000-0000-00008C2E0000}"/>
    <cellStyle name="Normal 34 3" xfId="12113" xr:uid="{00000000-0005-0000-0000-00008D2E0000}"/>
    <cellStyle name="Normal 34 4" xfId="12114" xr:uid="{00000000-0005-0000-0000-00008E2E0000}"/>
    <cellStyle name="Normal 34 4 2" xfId="12115" xr:uid="{00000000-0005-0000-0000-00008F2E0000}"/>
    <cellStyle name="Normal 34 5" xfId="12116" xr:uid="{00000000-0005-0000-0000-0000902E0000}"/>
    <cellStyle name="Normal 34 5 2" xfId="12117" xr:uid="{00000000-0005-0000-0000-0000912E0000}"/>
    <cellStyle name="Normal 34 6" xfId="12118" xr:uid="{00000000-0005-0000-0000-0000922E0000}"/>
    <cellStyle name="Normal 34 6 2" xfId="12119" xr:uid="{00000000-0005-0000-0000-0000932E0000}"/>
    <cellStyle name="Normal 34 7" xfId="12120" xr:uid="{00000000-0005-0000-0000-0000942E0000}"/>
    <cellStyle name="Normal 35" xfId="12121" xr:uid="{00000000-0005-0000-0000-0000952E0000}"/>
    <cellStyle name="Normal 35 2" xfId="12122" xr:uid="{00000000-0005-0000-0000-0000962E0000}"/>
    <cellStyle name="Normal 35 2 2" xfId="12123" xr:uid="{00000000-0005-0000-0000-0000972E0000}"/>
    <cellStyle name="Normal 35 2 3" xfId="12124" xr:uid="{00000000-0005-0000-0000-0000982E0000}"/>
    <cellStyle name="Normal 35 3" xfId="12125" xr:uid="{00000000-0005-0000-0000-0000992E0000}"/>
    <cellStyle name="Normal 35 4" xfId="12126" xr:uid="{00000000-0005-0000-0000-00009A2E0000}"/>
    <cellStyle name="Normal 35 4 2" xfId="12127" xr:uid="{00000000-0005-0000-0000-00009B2E0000}"/>
    <cellStyle name="Normal 35 5" xfId="12128" xr:uid="{00000000-0005-0000-0000-00009C2E0000}"/>
    <cellStyle name="Normal 35 5 2" xfId="12129" xr:uid="{00000000-0005-0000-0000-00009D2E0000}"/>
    <cellStyle name="Normal 35 6" xfId="12130" xr:uid="{00000000-0005-0000-0000-00009E2E0000}"/>
    <cellStyle name="Normal 35 6 2" xfId="12131" xr:uid="{00000000-0005-0000-0000-00009F2E0000}"/>
    <cellStyle name="Normal 35 7" xfId="12132" xr:uid="{00000000-0005-0000-0000-0000A02E0000}"/>
    <cellStyle name="Normal 36" xfId="12133" xr:uid="{00000000-0005-0000-0000-0000A12E0000}"/>
    <cellStyle name="Normal 36 2" xfId="12134" xr:uid="{00000000-0005-0000-0000-0000A22E0000}"/>
    <cellStyle name="Normal 36 2 2" xfId="12135" xr:uid="{00000000-0005-0000-0000-0000A32E0000}"/>
    <cellStyle name="Normal 36 2 3" xfId="12136" xr:uid="{00000000-0005-0000-0000-0000A42E0000}"/>
    <cellStyle name="Normal 36 3" xfId="12137" xr:uid="{00000000-0005-0000-0000-0000A52E0000}"/>
    <cellStyle name="Normal 36 4" xfId="12138" xr:uid="{00000000-0005-0000-0000-0000A62E0000}"/>
    <cellStyle name="Normal 36 4 2" xfId="12139" xr:uid="{00000000-0005-0000-0000-0000A72E0000}"/>
    <cellStyle name="Normal 36 5" xfId="12140" xr:uid="{00000000-0005-0000-0000-0000A82E0000}"/>
    <cellStyle name="Normal 36 5 2" xfId="12141" xr:uid="{00000000-0005-0000-0000-0000A92E0000}"/>
    <cellStyle name="Normal 36 6" xfId="12142" xr:uid="{00000000-0005-0000-0000-0000AA2E0000}"/>
    <cellStyle name="Normal 36 6 2" xfId="12143" xr:uid="{00000000-0005-0000-0000-0000AB2E0000}"/>
    <cellStyle name="Normal 36 7" xfId="12144" xr:uid="{00000000-0005-0000-0000-0000AC2E0000}"/>
    <cellStyle name="Normal 37" xfId="12145" xr:uid="{00000000-0005-0000-0000-0000AD2E0000}"/>
    <cellStyle name="Normal 37 2" xfId="12146" xr:uid="{00000000-0005-0000-0000-0000AE2E0000}"/>
    <cellStyle name="Normal 37 2 2" xfId="12147" xr:uid="{00000000-0005-0000-0000-0000AF2E0000}"/>
    <cellStyle name="Normal 37 2 3" xfId="12148" xr:uid="{00000000-0005-0000-0000-0000B02E0000}"/>
    <cellStyle name="Normal 37 3" xfId="12149" xr:uid="{00000000-0005-0000-0000-0000B12E0000}"/>
    <cellStyle name="Normal 37 4" xfId="12150" xr:uid="{00000000-0005-0000-0000-0000B22E0000}"/>
    <cellStyle name="Normal 37 4 2" xfId="12151" xr:uid="{00000000-0005-0000-0000-0000B32E0000}"/>
    <cellStyle name="Normal 37 5" xfId="12152" xr:uid="{00000000-0005-0000-0000-0000B42E0000}"/>
    <cellStyle name="Normal 37 5 2" xfId="12153" xr:uid="{00000000-0005-0000-0000-0000B52E0000}"/>
    <cellStyle name="Normal 37 6" xfId="12154" xr:uid="{00000000-0005-0000-0000-0000B62E0000}"/>
    <cellStyle name="Normal 37 6 2" xfId="12155" xr:uid="{00000000-0005-0000-0000-0000B72E0000}"/>
    <cellStyle name="Normal 37 7" xfId="12156" xr:uid="{00000000-0005-0000-0000-0000B82E0000}"/>
    <cellStyle name="Normal 38" xfId="12157" xr:uid="{00000000-0005-0000-0000-0000B92E0000}"/>
    <cellStyle name="Normal 38 2" xfId="12158" xr:uid="{00000000-0005-0000-0000-0000BA2E0000}"/>
    <cellStyle name="Normal 38 2 2" xfId="12159" xr:uid="{00000000-0005-0000-0000-0000BB2E0000}"/>
    <cellStyle name="Normal 38 2 3" xfId="12160" xr:uid="{00000000-0005-0000-0000-0000BC2E0000}"/>
    <cellStyle name="Normal 38 3" xfId="12161" xr:uid="{00000000-0005-0000-0000-0000BD2E0000}"/>
    <cellStyle name="Normal 38 4" xfId="12162" xr:uid="{00000000-0005-0000-0000-0000BE2E0000}"/>
    <cellStyle name="Normal 38 4 2" xfId="12163" xr:uid="{00000000-0005-0000-0000-0000BF2E0000}"/>
    <cellStyle name="Normal 38 5" xfId="12164" xr:uid="{00000000-0005-0000-0000-0000C02E0000}"/>
    <cellStyle name="Normal 38 5 2" xfId="12165" xr:uid="{00000000-0005-0000-0000-0000C12E0000}"/>
    <cellStyle name="Normal 38 6" xfId="12166" xr:uid="{00000000-0005-0000-0000-0000C22E0000}"/>
    <cellStyle name="Normal 38 6 2" xfId="12167" xr:uid="{00000000-0005-0000-0000-0000C32E0000}"/>
    <cellStyle name="Normal 38 7" xfId="12168" xr:uid="{00000000-0005-0000-0000-0000C42E0000}"/>
    <cellStyle name="Normal 39" xfId="12169" xr:uid="{00000000-0005-0000-0000-0000C52E0000}"/>
    <cellStyle name="Normal 39 2" xfId="12170" xr:uid="{00000000-0005-0000-0000-0000C62E0000}"/>
    <cellStyle name="Normal 39 2 2" xfId="12171" xr:uid="{00000000-0005-0000-0000-0000C72E0000}"/>
    <cellStyle name="Normal 39 2 3" xfId="12172" xr:uid="{00000000-0005-0000-0000-0000C82E0000}"/>
    <cellStyle name="Normal 39 3" xfId="12173" xr:uid="{00000000-0005-0000-0000-0000C92E0000}"/>
    <cellStyle name="Normal 39 4" xfId="12174" xr:uid="{00000000-0005-0000-0000-0000CA2E0000}"/>
    <cellStyle name="Normal 39 4 2" xfId="12175" xr:uid="{00000000-0005-0000-0000-0000CB2E0000}"/>
    <cellStyle name="Normal 39 5" xfId="12176" xr:uid="{00000000-0005-0000-0000-0000CC2E0000}"/>
    <cellStyle name="Normal 39 5 2" xfId="12177" xr:uid="{00000000-0005-0000-0000-0000CD2E0000}"/>
    <cellStyle name="Normal 39 6" xfId="12178" xr:uid="{00000000-0005-0000-0000-0000CE2E0000}"/>
    <cellStyle name="Normal 39 6 2" xfId="12179" xr:uid="{00000000-0005-0000-0000-0000CF2E0000}"/>
    <cellStyle name="Normal 39 7" xfId="12180" xr:uid="{00000000-0005-0000-0000-0000D02E0000}"/>
    <cellStyle name="Normal 4" xfId="125" xr:uid="{00000000-0005-0000-0000-0000D12E0000}"/>
    <cellStyle name="Normal 4 10" xfId="12181" xr:uid="{00000000-0005-0000-0000-0000D22E0000}"/>
    <cellStyle name="Normal 4 2" xfId="126" xr:uid="{00000000-0005-0000-0000-0000D32E0000}"/>
    <cellStyle name="Normal 4 2 2" xfId="127" xr:uid="{00000000-0005-0000-0000-0000D42E0000}"/>
    <cellStyle name="Normal 4 2 2 2" xfId="128" xr:uid="{00000000-0005-0000-0000-0000D52E0000}"/>
    <cellStyle name="Normal 4 2 2 3" xfId="129" xr:uid="{00000000-0005-0000-0000-0000D62E0000}"/>
    <cellStyle name="Normal 4 2 3" xfId="130" xr:uid="{00000000-0005-0000-0000-0000D72E0000}"/>
    <cellStyle name="Normal 4 2 4" xfId="131" xr:uid="{00000000-0005-0000-0000-0000D82E0000}"/>
    <cellStyle name="Normal 4 2_Deferred Income Taxes" xfId="12182" xr:uid="{00000000-0005-0000-0000-0000D92E0000}"/>
    <cellStyle name="Normal 4 3" xfId="446" xr:uid="{00000000-0005-0000-0000-0000DA2E0000}"/>
    <cellStyle name="Normal 4 3 10" xfId="12183" xr:uid="{00000000-0005-0000-0000-0000DB2E0000}"/>
    <cellStyle name="Normal 4 3 2" xfId="12184" xr:uid="{00000000-0005-0000-0000-0000DC2E0000}"/>
    <cellStyle name="Normal 4 3 2 2" xfId="12185" xr:uid="{00000000-0005-0000-0000-0000DD2E0000}"/>
    <cellStyle name="Normal 4 3 2 2 2" xfId="12186" xr:uid="{00000000-0005-0000-0000-0000DE2E0000}"/>
    <cellStyle name="Normal 4 3 2 2 2 2" xfId="12187" xr:uid="{00000000-0005-0000-0000-0000DF2E0000}"/>
    <cellStyle name="Normal 4 3 2 2 2 2 2" xfId="12188" xr:uid="{00000000-0005-0000-0000-0000E02E0000}"/>
    <cellStyle name="Normal 4 3 2 2 2 2 2 2" xfId="12189" xr:uid="{00000000-0005-0000-0000-0000E12E0000}"/>
    <cellStyle name="Normal 4 3 2 2 2 2_Deferred Income Taxes" xfId="12190" xr:uid="{00000000-0005-0000-0000-0000E22E0000}"/>
    <cellStyle name="Normal 4 3 2 2 2 3" xfId="12191" xr:uid="{00000000-0005-0000-0000-0000E32E0000}"/>
    <cellStyle name="Normal 4 3 2 2 2 3 2" xfId="12192" xr:uid="{00000000-0005-0000-0000-0000E42E0000}"/>
    <cellStyle name="Normal 4 3 2 2 2_Deferred Income Taxes" xfId="12193" xr:uid="{00000000-0005-0000-0000-0000E52E0000}"/>
    <cellStyle name="Normal 4 3 2 2 3" xfId="12194" xr:uid="{00000000-0005-0000-0000-0000E62E0000}"/>
    <cellStyle name="Normal 4 3 2 2 3 2" xfId="12195" xr:uid="{00000000-0005-0000-0000-0000E72E0000}"/>
    <cellStyle name="Normal 4 3 2 2 3 2 2" xfId="12196" xr:uid="{00000000-0005-0000-0000-0000E82E0000}"/>
    <cellStyle name="Normal 4 3 2 2 3 2 2 2" xfId="12197" xr:uid="{00000000-0005-0000-0000-0000E92E0000}"/>
    <cellStyle name="Normal 4 3 2 2 3 2_Deferred Income Taxes" xfId="12198" xr:uid="{00000000-0005-0000-0000-0000EA2E0000}"/>
    <cellStyle name="Normal 4 3 2 2 3 3" xfId="12199" xr:uid="{00000000-0005-0000-0000-0000EB2E0000}"/>
    <cellStyle name="Normal 4 3 2 2 3 3 2" xfId="12200" xr:uid="{00000000-0005-0000-0000-0000EC2E0000}"/>
    <cellStyle name="Normal 4 3 2 2 3_Deferred Income Taxes" xfId="12201" xr:uid="{00000000-0005-0000-0000-0000ED2E0000}"/>
    <cellStyle name="Normal 4 3 2 2 4" xfId="12202" xr:uid="{00000000-0005-0000-0000-0000EE2E0000}"/>
    <cellStyle name="Normal 4 3 2 2 4 2" xfId="12203" xr:uid="{00000000-0005-0000-0000-0000EF2E0000}"/>
    <cellStyle name="Normal 4 3 2 2 4 2 2" xfId="12204" xr:uid="{00000000-0005-0000-0000-0000F02E0000}"/>
    <cellStyle name="Normal 4 3 2 2 4_Deferred Income Taxes" xfId="12205" xr:uid="{00000000-0005-0000-0000-0000F12E0000}"/>
    <cellStyle name="Normal 4 3 2 2 5" xfId="12206" xr:uid="{00000000-0005-0000-0000-0000F22E0000}"/>
    <cellStyle name="Normal 4 3 2 2 5 2" xfId="12207" xr:uid="{00000000-0005-0000-0000-0000F32E0000}"/>
    <cellStyle name="Normal 4 3 2 2_Deferred Income Taxes" xfId="12208" xr:uid="{00000000-0005-0000-0000-0000F42E0000}"/>
    <cellStyle name="Normal 4 3 2 3" xfId="12209" xr:uid="{00000000-0005-0000-0000-0000F52E0000}"/>
    <cellStyle name="Normal 4 3 2 3 2" xfId="12210" xr:uid="{00000000-0005-0000-0000-0000F62E0000}"/>
    <cellStyle name="Normal 4 3 2 3 2 2" xfId="12211" xr:uid="{00000000-0005-0000-0000-0000F72E0000}"/>
    <cellStyle name="Normal 4 3 2 3 2 2 2" xfId="12212" xr:uid="{00000000-0005-0000-0000-0000F82E0000}"/>
    <cellStyle name="Normal 4 3 2 3 2_Deferred Income Taxes" xfId="12213" xr:uid="{00000000-0005-0000-0000-0000F92E0000}"/>
    <cellStyle name="Normal 4 3 2 3 3" xfId="12214" xr:uid="{00000000-0005-0000-0000-0000FA2E0000}"/>
    <cellStyle name="Normal 4 3 2 3 3 2" xfId="12215" xr:uid="{00000000-0005-0000-0000-0000FB2E0000}"/>
    <cellStyle name="Normal 4 3 2 3 4" xfId="12216" xr:uid="{00000000-0005-0000-0000-0000FC2E0000}"/>
    <cellStyle name="Normal 4 3 2 3_Deferred Income Taxes" xfId="12217" xr:uid="{00000000-0005-0000-0000-0000FD2E0000}"/>
    <cellStyle name="Normal 4 3 2 4" xfId="12218" xr:uid="{00000000-0005-0000-0000-0000FE2E0000}"/>
    <cellStyle name="Normal 4 3 2 4 2" xfId="12219" xr:uid="{00000000-0005-0000-0000-0000FF2E0000}"/>
    <cellStyle name="Normal 4 3 2 4 2 2" xfId="12220" xr:uid="{00000000-0005-0000-0000-0000002F0000}"/>
    <cellStyle name="Normal 4 3 2 4 2 2 2" xfId="12221" xr:uid="{00000000-0005-0000-0000-0000012F0000}"/>
    <cellStyle name="Normal 4 3 2 4 2_Deferred Income Taxes" xfId="12222" xr:uid="{00000000-0005-0000-0000-0000022F0000}"/>
    <cellStyle name="Normal 4 3 2 4 3" xfId="12223" xr:uid="{00000000-0005-0000-0000-0000032F0000}"/>
    <cellStyle name="Normal 4 3 2 4 3 2" xfId="12224" xr:uid="{00000000-0005-0000-0000-0000042F0000}"/>
    <cellStyle name="Normal 4 3 2 4_Deferred Income Taxes" xfId="12225" xr:uid="{00000000-0005-0000-0000-0000052F0000}"/>
    <cellStyle name="Normal 4 3 2 5" xfId="12226" xr:uid="{00000000-0005-0000-0000-0000062F0000}"/>
    <cellStyle name="Normal 4 3 2 5 2" xfId="12227" xr:uid="{00000000-0005-0000-0000-0000072F0000}"/>
    <cellStyle name="Normal 4 3 2 5 2 2" xfId="12228" xr:uid="{00000000-0005-0000-0000-0000082F0000}"/>
    <cellStyle name="Normal 4 3 2 5_Deferred Income Taxes" xfId="12229" xr:uid="{00000000-0005-0000-0000-0000092F0000}"/>
    <cellStyle name="Normal 4 3 2 6" xfId="12230" xr:uid="{00000000-0005-0000-0000-00000A2F0000}"/>
    <cellStyle name="Normal 4 3 2 6 2" xfId="12231" xr:uid="{00000000-0005-0000-0000-00000B2F0000}"/>
    <cellStyle name="Normal 4 3 2_Deferred Income Taxes" xfId="12232" xr:uid="{00000000-0005-0000-0000-00000C2F0000}"/>
    <cellStyle name="Normal 4 3 3" xfId="12233" xr:uid="{00000000-0005-0000-0000-00000D2F0000}"/>
    <cellStyle name="Normal 4 3 3 2" xfId="12234" xr:uid="{00000000-0005-0000-0000-00000E2F0000}"/>
    <cellStyle name="Normal 4 3 3 2 2" xfId="12235" xr:uid="{00000000-0005-0000-0000-00000F2F0000}"/>
    <cellStyle name="Normal 4 3 3 2 2 2" xfId="12236" xr:uid="{00000000-0005-0000-0000-0000102F0000}"/>
    <cellStyle name="Normal 4 3 3 2 2 2 2" xfId="12237" xr:uid="{00000000-0005-0000-0000-0000112F0000}"/>
    <cellStyle name="Normal 4 3 3 2 2_Deferred Income Taxes" xfId="12238" xr:uid="{00000000-0005-0000-0000-0000122F0000}"/>
    <cellStyle name="Normal 4 3 3 2 3" xfId="12239" xr:uid="{00000000-0005-0000-0000-0000132F0000}"/>
    <cellStyle name="Normal 4 3 3 2 3 2" xfId="12240" xr:uid="{00000000-0005-0000-0000-0000142F0000}"/>
    <cellStyle name="Normal 4 3 3 2 4" xfId="12241" xr:uid="{00000000-0005-0000-0000-0000152F0000}"/>
    <cellStyle name="Normal 4 3 3 2_Deferred Income Taxes" xfId="12242" xr:uid="{00000000-0005-0000-0000-0000162F0000}"/>
    <cellStyle name="Normal 4 3 3 3" xfId="12243" xr:uid="{00000000-0005-0000-0000-0000172F0000}"/>
    <cellStyle name="Normal 4 3 3 3 2" xfId="12244" xr:uid="{00000000-0005-0000-0000-0000182F0000}"/>
    <cellStyle name="Normal 4 3 3 3 2 2" xfId="12245" xr:uid="{00000000-0005-0000-0000-0000192F0000}"/>
    <cellStyle name="Normal 4 3 3 3 2 2 2" xfId="12246" xr:uid="{00000000-0005-0000-0000-00001A2F0000}"/>
    <cellStyle name="Normal 4 3 3 3 2_Deferred Income Taxes" xfId="12247" xr:uid="{00000000-0005-0000-0000-00001B2F0000}"/>
    <cellStyle name="Normal 4 3 3 3 3" xfId="12248" xr:uid="{00000000-0005-0000-0000-00001C2F0000}"/>
    <cellStyle name="Normal 4 3 3 3 3 2" xfId="12249" xr:uid="{00000000-0005-0000-0000-00001D2F0000}"/>
    <cellStyle name="Normal 4 3 3 3_Deferred Income Taxes" xfId="12250" xr:uid="{00000000-0005-0000-0000-00001E2F0000}"/>
    <cellStyle name="Normal 4 3 3 4" xfId="12251" xr:uid="{00000000-0005-0000-0000-00001F2F0000}"/>
    <cellStyle name="Normal 4 3 3 4 2" xfId="12252" xr:uid="{00000000-0005-0000-0000-0000202F0000}"/>
    <cellStyle name="Normal 4 3 3 4 2 2" xfId="12253" xr:uid="{00000000-0005-0000-0000-0000212F0000}"/>
    <cellStyle name="Normal 4 3 3 4_Deferred Income Taxes" xfId="12254" xr:uid="{00000000-0005-0000-0000-0000222F0000}"/>
    <cellStyle name="Normal 4 3 3 5" xfId="12255" xr:uid="{00000000-0005-0000-0000-0000232F0000}"/>
    <cellStyle name="Normal 4 3 3 5 2" xfId="12256" xr:uid="{00000000-0005-0000-0000-0000242F0000}"/>
    <cellStyle name="Normal 4 3 3_Deferred Income Taxes" xfId="12257" xr:uid="{00000000-0005-0000-0000-0000252F0000}"/>
    <cellStyle name="Normal 4 3 4" xfId="12258" xr:uid="{00000000-0005-0000-0000-0000262F0000}"/>
    <cellStyle name="Normal 4 3 4 2" xfId="12259" xr:uid="{00000000-0005-0000-0000-0000272F0000}"/>
    <cellStyle name="Normal 4 3 4 2 2" xfId="12260" xr:uid="{00000000-0005-0000-0000-0000282F0000}"/>
    <cellStyle name="Normal 4 3 4 2 2 2" xfId="12261" xr:uid="{00000000-0005-0000-0000-0000292F0000}"/>
    <cellStyle name="Normal 4 3 4 2_Deferred Income Taxes" xfId="12262" xr:uid="{00000000-0005-0000-0000-00002A2F0000}"/>
    <cellStyle name="Normal 4 3 4 3" xfId="12263" xr:uid="{00000000-0005-0000-0000-00002B2F0000}"/>
    <cellStyle name="Normal 4 3 4 3 2" xfId="12264" xr:uid="{00000000-0005-0000-0000-00002C2F0000}"/>
    <cellStyle name="Normal 4 3 4 4" xfId="12265" xr:uid="{00000000-0005-0000-0000-00002D2F0000}"/>
    <cellStyle name="Normal 4 3 4_Deferred Income Taxes" xfId="12266" xr:uid="{00000000-0005-0000-0000-00002E2F0000}"/>
    <cellStyle name="Normal 4 3 5" xfId="12267" xr:uid="{00000000-0005-0000-0000-00002F2F0000}"/>
    <cellStyle name="Normal 4 3 5 2" xfId="12268" xr:uid="{00000000-0005-0000-0000-0000302F0000}"/>
    <cellStyle name="Normal 4 3 5 2 2" xfId="12269" xr:uid="{00000000-0005-0000-0000-0000312F0000}"/>
    <cellStyle name="Normal 4 3 5 2 2 2" xfId="12270" xr:uid="{00000000-0005-0000-0000-0000322F0000}"/>
    <cellStyle name="Normal 4 3 5 2_Deferred Income Taxes" xfId="12271" xr:uid="{00000000-0005-0000-0000-0000332F0000}"/>
    <cellStyle name="Normal 4 3 5 3" xfId="12272" xr:uid="{00000000-0005-0000-0000-0000342F0000}"/>
    <cellStyle name="Normal 4 3 5 3 2" xfId="12273" xr:uid="{00000000-0005-0000-0000-0000352F0000}"/>
    <cellStyle name="Normal 4 3 5 4" xfId="12274" xr:uid="{00000000-0005-0000-0000-0000362F0000}"/>
    <cellStyle name="Normal 4 3 5_Deferred Income Taxes" xfId="12275" xr:uid="{00000000-0005-0000-0000-0000372F0000}"/>
    <cellStyle name="Normal 4 3 6" xfId="12276" xr:uid="{00000000-0005-0000-0000-0000382F0000}"/>
    <cellStyle name="Normal 4 3 6 2" xfId="12277" xr:uid="{00000000-0005-0000-0000-0000392F0000}"/>
    <cellStyle name="Normal 4 3 6 2 2" xfId="12278" xr:uid="{00000000-0005-0000-0000-00003A2F0000}"/>
    <cellStyle name="Normal 4 3 6 3" xfId="12279" xr:uid="{00000000-0005-0000-0000-00003B2F0000}"/>
    <cellStyle name="Normal 4 3 6 3 2" xfId="12280" xr:uid="{00000000-0005-0000-0000-00003C2F0000}"/>
    <cellStyle name="Normal 4 3 6 4" xfId="12281" xr:uid="{00000000-0005-0000-0000-00003D2F0000}"/>
    <cellStyle name="Normal 4 3 6_Deferred Income Taxes" xfId="12282" xr:uid="{00000000-0005-0000-0000-00003E2F0000}"/>
    <cellStyle name="Normal 4 3 7" xfId="12283" xr:uid="{00000000-0005-0000-0000-00003F2F0000}"/>
    <cellStyle name="Normal 4 3 7 2" xfId="12284" xr:uid="{00000000-0005-0000-0000-0000402F0000}"/>
    <cellStyle name="Normal 4 3 8" xfId="12285" xr:uid="{00000000-0005-0000-0000-0000412F0000}"/>
    <cellStyle name="Normal 4 3 8 2" xfId="12286" xr:uid="{00000000-0005-0000-0000-0000422F0000}"/>
    <cellStyle name="Normal 4 3 9" xfId="12287" xr:uid="{00000000-0005-0000-0000-0000432F0000}"/>
    <cellStyle name="Normal 4 3 9 2" xfId="12288" xr:uid="{00000000-0005-0000-0000-0000442F0000}"/>
    <cellStyle name="Normal 4 3_Deferred Income Taxes" xfId="12289" xr:uid="{00000000-0005-0000-0000-0000452F0000}"/>
    <cellStyle name="Normal 4 4" xfId="447" xr:uid="{00000000-0005-0000-0000-0000462F0000}"/>
    <cellStyle name="Normal 4 4 2" xfId="12290" xr:uid="{00000000-0005-0000-0000-0000472F0000}"/>
    <cellStyle name="Normal 4 4 2 2" xfId="12291" xr:uid="{00000000-0005-0000-0000-0000482F0000}"/>
    <cellStyle name="Normal 4 4 2 2 2" xfId="12292" xr:uid="{00000000-0005-0000-0000-0000492F0000}"/>
    <cellStyle name="Normal 4 4 2 2 2 2" xfId="12293" xr:uid="{00000000-0005-0000-0000-00004A2F0000}"/>
    <cellStyle name="Normal 4 4 2 2 2 2 2" xfId="12294" xr:uid="{00000000-0005-0000-0000-00004B2F0000}"/>
    <cellStyle name="Normal 4 4 2 2 2_Deferred Income Taxes" xfId="12295" xr:uid="{00000000-0005-0000-0000-00004C2F0000}"/>
    <cellStyle name="Normal 4 4 2 2 3" xfId="12296" xr:uid="{00000000-0005-0000-0000-00004D2F0000}"/>
    <cellStyle name="Normal 4 4 2 2 3 2" xfId="12297" xr:uid="{00000000-0005-0000-0000-00004E2F0000}"/>
    <cellStyle name="Normal 4 4 2 2_Deferred Income Taxes" xfId="12298" xr:uid="{00000000-0005-0000-0000-00004F2F0000}"/>
    <cellStyle name="Normal 4 4 2 3" xfId="12299" xr:uid="{00000000-0005-0000-0000-0000502F0000}"/>
    <cellStyle name="Normal 4 4 2 3 2" xfId="12300" xr:uid="{00000000-0005-0000-0000-0000512F0000}"/>
    <cellStyle name="Normal 4 4 2 3 2 2" xfId="12301" xr:uid="{00000000-0005-0000-0000-0000522F0000}"/>
    <cellStyle name="Normal 4 4 2 3 2 2 2" xfId="12302" xr:uid="{00000000-0005-0000-0000-0000532F0000}"/>
    <cellStyle name="Normal 4 4 2 3 2_Deferred Income Taxes" xfId="12303" xr:uid="{00000000-0005-0000-0000-0000542F0000}"/>
    <cellStyle name="Normal 4 4 2 3 3" xfId="12304" xr:uid="{00000000-0005-0000-0000-0000552F0000}"/>
    <cellStyle name="Normal 4 4 2 3 3 2" xfId="12305" xr:uid="{00000000-0005-0000-0000-0000562F0000}"/>
    <cellStyle name="Normal 4 4 2 3_Deferred Income Taxes" xfId="12306" xr:uid="{00000000-0005-0000-0000-0000572F0000}"/>
    <cellStyle name="Normal 4 4 2 4" xfId="12307" xr:uid="{00000000-0005-0000-0000-0000582F0000}"/>
    <cellStyle name="Normal 4 4 2 4 2" xfId="12308" xr:uid="{00000000-0005-0000-0000-0000592F0000}"/>
    <cellStyle name="Normal 4 4 2 4 2 2" xfId="12309" xr:uid="{00000000-0005-0000-0000-00005A2F0000}"/>
    <cellStyle name="Normal 4 4 2 4_Deferred Income Taxes" xfId="12310" xr:uid="{00000000-0005-0000-0000-00005B2F0000}"/>
    <cellStyle name="Normal 4 4 2 5" xfId="12311" xr:uid="{00000000-0005-0000-0000-00005C2F0000}"/>
    <cellStyle name="Normal 4 4 2 5 2" xfId="12312" xr:uid="{00000000-0005-0000-0000-00005D2F0000}"/>
    <cellStyle name="Normal 4 4 2_Deferred Income Taxes" xfId="12313" xr:uid="{00000000-0005-0000-0000-00005E2F0000}"/>
    <cellStyle name="Normal 4 4 3" xfId="12314" xr:uid="{00000000-0005-0000-0000-00005F2F0000}"/>
    <cellStyle name="Normal 4 4 3 2" xfId="12315" xr:uid="{00000000-0005-0000-0000-0000602F0000}"/>
    <cellStyle name="Normal 4 4 3 2 2" xfId="12316" xr:uid="{00000000-0005-0000-0000-0000612F0000}"/>
    <cellStyle name="Normal 4 4 3 2 2 2" xfId="12317" xr:uid="{00000000-0005-0000-0000-0000622F0000}"/>
    <cellStyle name="Normal 4 4 3 2_Deferred Income Taxes" xfId="12318" xr:uid="{00000000-0005-0000-0000-0000632F0000}"/>
    <cellStyle name="Normal 4 4 3 3" xfId="12319" xr:uid="{00000000-0005-0000-0000-0000642F0000}"/>
    <cellStyle name="Normal 4 4 3 3 2" xfId="12320" xr:uid="{00000000-0005-0000-0000-0000652F0000}"/>
    <cellStyle name="Normal 4 4 3_Deferred Income Taxes" xfId="12321" xr:uid="{00000000-0005-0000-0000-0000662F0000}"/>
    <cellStyle name="Normal 4 4 4" xfId="12322" xr:uid="{00000000-0005-0000-0000-0000672F0000}"/>
    <cellStyle name="Normal 4 4 4 2" xfId="12323" xr:uid="{00000000-0005-0000-0000-0000682F0000}"/>
    <cellStyle name="Normal 4 4 4 2 2" xfId="12324" xr:uid="{00000000-0005-0000-0000-0000692F0000}"/>
    <cellStyle name="Normal 4 4 4 2 2 2" xfId="12325" xr:uid="{00000000-0005-0000-0000-00006A2F0000}"/>
    <cellStyle name="Normal 4 4 4 2_Deferred Income Taxes" xfId="12326" xr:uid="{00000000-0005-0000-0000-00006B2F0000}"/>
    <cellStyle name="Normal 4 4 4 3" xfId="12327" xr:uid="{00000000-0005-0000-0000-00006C2F0000}"/>
    <cellStyle name="Normal 4 4 4 3 2" xfId="12328" xr:uid="{00000000-0005-0000-0000-00006D2F0000}"/>
    <cellStyle name="Normal 4 4 4_Deferred Income Taxes" xfId="12329" xr:uid="{00000000-0005-0000-0000-00006E2F0000}"/>
    <cellStyle name="Normal 4 4 5" xfId="12330" xr:uid="{00000000-0005-0000-0000-00006F2F0000}"/>
    <cellStyle name="Normal 4 4 5 2" xfId="12331" xr:uid="{00000000-0005-0000-0000-0000702F0000}"/>
    <cellStyle name="Normal 4 4 5 2 2" xfId="12332" xr:uid="{00000000-0005-0000-0000-0000712F0000}"/>
    <cellStyle name="Normal 4 4 5_Deferred Income Taxes" xfId="12333" xr:uid="{00000000-0005-0000-0000-0000722F0000}"/>
    <cellStyle name="Normal 4 4 6" xfId="12334" xr:uid="{00000000-0005-0000-0000-0000732F0000}"/>
    <cellStyle name="Normal 4 4 6 2" xfId="12335" xr:uid="{00000000-0005-0000-0000-0000742F0000}"/>
    <cellStyle name="Normal 4 4_Deferred Income Taxes" xfId="12336" xr:uid="{00000000-0005-0000-0000-0000752F0000}"/>
    <cellStyle name="Normal 4 5" xfId="448" xr:uid="{00000000-0005-0000-0000-0000762F0000}"/>
    <cellStyle name="Normal 4 5 2" xfId="12337" xr:uid="{00000000-0005-0000-0000-0000772F0000}"/>
    <cellStyle name="Normal 4 5 2 2" xfId="12338" xr:uid="{00000000-0005-0000-0000-0000782F0000}"/>
    <cellStyle name="Normal 4 5 2 2 2" xfId="12339" xr:uid="{00000000-0005-0000-0000-0000792F0000}"/>
    <cellStyle name="Normal 4 5 2 2 2 2" xfId="12340" xr:uid="{00000000-0005-0000-0000-00007A2F0000}"/>
    <cellStyle name="Normal 4 5 2 2_Deferred Income Taxes" xfId="12341" xr:uid="{00000000-0005-0000-0000-00007B2F0000}"/>
    <cellStyle name="Normal 4 5 2 3" xfId="12342" xr:uid="{00000000-0005-0000-0000-00007C2F0000}"/>
    <cellStyle name="Normal 4 5 2 3 2" xfId="12343" xr:uid="{00000000-0005-0000-0000-00007D2F0000}"/>
    <cellStyle name="Normal 4 5 2_Deferred Income Taxes" xfId="12344" xr:uid="{00000000-0005-0000-0000-00007E2F0000}"/>
    <cellStyle name="Normal 4 5 3" xfId="12345" xr:uid="{00000000-0005-0000-0000-00007F2F0000}"/>
    <cellStyle name="Normal 4 5 3 2" xfId="12346" xr:uid="{00000000-0005-0000-0000-0000802F0000}"/>
    <cellStyle name="Normal 4 5 3 2 2" xfId="12347" xr:uid="{00000000-0005-0000-0000-0000812F0000}"/>
    <cellStyle name="Normal 4 5 3 2 2 2" xfId="12348" xr:uid="{00000000-0005-0000-0000-0000822F0000}"/>
    <cellStyle name="Normal 4 5 3 2_Deferred Income Taxes" xfId="12349" xr:uid="{00000000-0005-0000-0000-0000832F0000}"/>
    <cellStyle name="Normal 4 5 3 3" xfId="12350" xr:uid="{00000000-0005-0000-0000-0000842F0000}"/>
    <cellStyle name="Normal 4 5 3 3 2" xfId="12351" xr:uid="{00000000-0005-0000-0000-0000852F0000}"/>
    <cellStyle name="Normal 4 5 3_Deferred Income Taxes" xfId="12352" xr:uid="{00000000-0005-0000-0000-0000862F0000}"/>
    <cellStyle name="Normal 4 5 4" xfId="12353" xr:uid="{00000000-0005-0000-0000-0000872F0000}"/>
    <cellStyle name="Normal 4 5 4 2" xfId="12354" xr:uid="{00000000-0005-0000-0000-0000882F0000}"/>
    <cellStyle name="Normal 4 5 4 2 2" xfId="12355" xr:uid="{00000000-0005-0000-0000-0000892F0000}"/>
    <cellStyle name="Normal 4 5 4_Deferred Income Taxes" xfId="12356" xr:uid="{00000000-0005-0000-0000-00008A2F0000}"/>
    <cellStyle name="Normal 4 5 5" xfId="12357" xr:uid="{00000000-0005-0000-0000-00008B2F0000}"/>
    <cellStyle name="Normal 4 5 5 2" xfId="12358" xr:uid="{00000000-0005-0000-0000-00008C2F0000}"/>
    <cellStyle name="Normal 4 5_Deferred Income Taxes" xfId="12359" xr:uid="{00000000-0005-0000-0000-00008D2F0000}"/>
    <cellStyle name="Normal 4 6" xfId="449" xr:uid="{00000000-0005-0000-0000-00008E2F0000}"/>
    <cellStyle name="Normal 4 6 2" xfId="12360" xr:uid="{00000000-0005-0000-0000-00008F2F0000}"/>
    <cellStyle name="Normal 4 6 2 2" xfId="12361" xr:uid="{00000000-0005-0000-0000-0000902F0000}"/>
    <cellStyle name="Normal 4 6 2 2 2" xfId="12362" xr:uid="{00000000-0005-0000-0000-0000912F0000}"/>
    <cellStyle name="Normal 4 6 2_Deferred Income Taxes" xfId="12363" xr:uid="{00000000-0005-0000-0000-0000922F0000}"/>
    <cellStyle name="Normal 4 6 3" xfId="12364" xr:uid="{00000000-0005-0000-0000-0000932F0000}"/>
    <cellStyle name="Normal 4 6 3 2" xfId="12365" xr:uid="{00000000-0005-0000-0000-0000942F0000}"/>
    <cellStyle name="Normal 4 6_Deferred Income Taxes" xfId="12366" xr:uid="{00000000-0005-0000-0000-0000952F0000}"/>
    <cellStyle name="Normal 4 7" xfId="450" xr:uid="{00000000-0005-0000-0000-0000962F0000}"/>
    <cellStyle name="Normal 4 7 2" xfId="12367" xr:uid="{00000000-0005-0000-0000-0000972F0000}"/>
    <cellStyle name="Normal 4 7 2 2" xfId="12368" xr:uid="{00000000-0005-0000-0000-0000982F0000}"/>
    <cellStyle name="Normal 4 7 2 2 2" xfId="12369" xr:uid="{00000000-0005-0000-0000-0000992F0000}"/>
    <cellStyle name="Normal 4 7 2_Deferred Income Taxes" xfId="12370" xr:uid="{00000000-0005-0000-0000-00009A2F0000}"/>
    <cellStyle name="Normal 4 7 3" xfId="12371" xr:uid="{00000000-0005-0000-0000-00009B2F0000}"/>
    <cellStyle name="Normal 4 7 3 2" xfId="12372" xr:uid="{00000000-0005-0000-0000-00009C2F0000}"/>
    <cellStyle name="Normal 4 7_Deferred Income Taxes" xfId="12373" xr:uid="{00000000-0005-0000-0000-00009D2F0000}"/>
    <cellStyle name="Normal 4 8" xfId="12374" xr:uid="{00000000-0005-0000-0000-00009E2F0000}"/>
    <cellStyle name="Normal 4 8 2" xfId="12375" xr:uid="{00000000-0005-0000-0000-00009F2F0000}"/>
    <cellStyle name="Normal 4 8 2 2" xfId="12376" xr:uid="{00000000-0005-0000-0000-0000A02F0000}"/>
    <cellStyle name="Normal 4 8_Deferred Income Taxes" xfId="12377" xr:uid="{00000000-0005-0000-0000-0000A12F0000}"/>
    <cellStyle name="Normal 4 9" xfId="12378" xr:uid="{00000000-0005-0000-0000-0000A22F0000}"/>
    <cellStyle name="Normal 4 9 2" xfId="12379" xr:uid="{00000000-0005-0000-0000-0000A32F0000}"/>
    <cellStyle name="Normal 4_Deferred Income Taxes" xfId="12380" xr:uid="{00000000-0005-0000-0000-0000A42F0000}"/>
    <cellStyle name="Normal 40" xfId="12381" xr:uid="{00000000-0005-0000-0000-0000A52F0000}"/>
    <cellStyle name="Normal 40 2" xfId="12382" xr:uid="{00000000-0005-0000-0000-0000A62F0000}"/>
    <cellStyle name="Normal 40 2 2" xfId="12383" xr:uid="{00000000-0005-0000-0000-0000A72F0000}"/>
    <cellStyle name="Normal 40 2 3" xfId="12384" xr:uid="{00000000-0005-0000-0000-0000A82F0000}"/>
    <cellStyle name="Normal 40 3" xfId="12385" xr:uid="{00000000-0005-0000-0000-0000A92F0000}"/>
    <cellStyle name="Normal 40 4" xfId="12386" xr:uid="{00000000-0005-0000-0000-0000AA2F0000}"/>
    <cellStyle name="Normal 40 4 2" xfId="12387" xr:uid="{00000000-0005-0000-0000-0000AB2F0000}"/>
    <cellStyle name="Normal 40 5" xfId="12388" xr:uid="{00000000-0005-0000-0000-0000AC2F0000}"/>
    <cellStyle name="Normal 40 5 2" xfId="12389" xr:uid="{00000000-0005-0000-0000-0000AD2F0000}"/>
    <cellStyle name="Normal 40 6" xfId="12390" xr:uid="{00000000-0005-0000-0000-0000AE2F0000}"/>
    <cellStyle name="Normal 40 6 2" xfId="12391" xr:uid="{00000000-0005-0000-0000-0000AF2F0000}"/>
    <cellStyle name="Normal 40 7" xfId="12392" xr:uid="{00000000-0005-0000-0000-0000B02F0000}"/>
    <cellStyle name="Normal 41" xfId="12393" xr:uid="{00000000-0005-0000-0000-0000B12F0000}"/>
    <cellStyle name="Normal 41 2" xfId="12394" xr:uid="{00000000-0005-0000-0000-0000B22F0000}"/>
    <cellStyle name="Normal 41 2 2" xfId="12395" xr:uid="{00000000-0005-0000-0000-0000B32F0000}"/>
    <cellStyle name="Normal 41 2 3" xfId="12396" xr:uid="{00000000-0005-0000-0000-0000B42F0000}"/>
    <cellStyle name="Normal 41 3" xfId="12397" xr:uid="{00000000-0005-0000-0000-0000B52F0000}"/>
    <cellStyle name="Normal 41 4" xfId="12398" xr:uid="{00000000-0005-0000-0000-0000B62F0000}"/>
    <cellStyle name="Normal 41 4 2" xfId="12399" xr:uid="{00000000-0005-0000-0000-0000B72F0000}"/>
    <cellStyle name="Normal 41 5" xfId="12400" xr:uid="{00000000-0005-0000-0000-0000B82F0000}"/>
    <cellStyle name="Normal 41 5 2" xfId="12401" xr:uid="{00000000-0005-0000-0000-0000B92F0000}"/>
    <cellStyle name="Normal 41 6" xfId="12402" xr:uid="{00000000-0005-0000-0000-0000BA2F0000}"/>
    <cellStyle name="Normal 41 6 2" xfId="12403" xr:uid="{00000000-0005-0000-0000-0000BB2F0000}"/>
    <cellStyle name="Normal 41 7" xfId="12404" xr:uid="{00000000-0005-0000-0000-0000BC2F0000}"/>
    <cellStyle name="Normal 42" xfId="12405" xr:uid="{00000000-0005-0000-0000-0000BD2F0000}"/>
    <cellStyle name="Normal 42 2" xfId="12406" xr:uid="{00000000-0005-0000-0000-0000BE2F0000}"/>
    <cellStyle name="Normal 42 2 2" xfId="12407" xr:uid="{00000000-0005-0000-0000-0000BF2F0000}"/>
    <cellStyle name="Normal 42 2 3" xfId="12408" xr:uid="{00000000-0005-0000-0000-0000C02F0000}"/>
    <cellStyle name="Normal 42 3" xfId="12409" xr:uid="{00000000-0005-0000-0000-0000C12F0000}"/>
    <cellStyle name="Normal 42 4" xfId="12410" xr:uid="{00000000-0005-0000-0000-0000C22F0000}"/>
    <cellStyle name="Normal 42 4 2" xfId="12411" xr:uid="{00000000-0005-0000-0000-0000C32F0000}"/>
    <cellStyle name="Normal 42 5" xfId="12412" xr:uid="{00000000-0005-0000-0000-0000C42F0000}"/>
    <cellStyle name="Normal 42 5 2" xfId="12413" xr:uid="{00000000-0005-0000-0000-0000C52F0000}"/>
    <cellStyle name="Normal 42 6" xfId="12414" xr:uid="{00000000-0005-0000-0000-0000C62F0000}"/>
    <cellStyle name="Normal 42 6 2" xfId="12415" xr:uid="{00000000-0005-0000-0000-0000C72F0000}"/>
    <cellStyle name="Normal 42 7" xfId="12416" xr:uid="{00000000-0005-0000-0000-0000C82F0000}"/>
    <cellStyle name="Normal 42 8" xfId="12417" xr:uid="{00000000-0005-0000-0000-0000C92F0000}"/>
    <cellStyle name="Normal 43" xfId="12418" xr:uid="{00000000-0005-0000-0000-0000CA2F0000}"/>
    <cellStyle name="Normal 43 2" xfId="12419" xr:uid="{00000000-0005-0000-0000-0000CB2F0000}"/>
    <cellStyle name="Normal 43 2 2" xfId="12420" xr:uid="{00000000-0005-0000-0000-0000CC2F0000}"/>
    <cellStyle name="Normal 43 2 3" xfId="12421" xr:uid="{00000000-0005-0000-0000-0000CD2F0000}"/>
    <cellStyle name="Normal 43 3" xfId="12422" xr:uid="{00000000-0005-0000-0000-0000CE2F0000}"/>
    <cellStyle name="Normal 43 4" xfId="12423" xr:uid="{00000000-0005-0000-0000-0000CF2F0000}"/>
    <cellStyle name="Normal 43 4 2" xfId="12424" xr:uid="{00000000-0005-0000-0000-0000D02F0000}"/>
    <cellStyle name="Normal 43 5" xfId="12425" xr:uid="{00000000-0005-0000-0000-0000D12F0000}"/>
    <cellStyle name="Normal 43 5 2" xfId="12426" xr:uid="{00000000-0005-0000-0000-0000D22F0000}"/>
    <cellStyle name="Normal 43 6" xfId="12427" xr:uid="{00000000-0005-0000-0000-0000D32F0000}"/>
    <cellStyle name="Normal 43 6 2" xfId="12428" xr:uid="{00000000-0005-0000-0000-0000D42F0000}"/>
    <cellStyle name="Normal 43 7" xfId="12429" xr:uid="{00000000-0005-0000-0000-0000D52F0000}"/>
    <cellStyle name="Normal 43 8" xfId="12430" xr:uid="{00000000-0005-0000-0000-0000D62F0000}"/>
    <cellStyle name="Normal 44" xfId="12431" xr:uid="{00000000-0005-0000-0000-0000D72F0000}"/>
    <cellStyle name="Normal 44 2" xfId="12432" xr:uid="{00000000-0005-0000-0000-0000D82F0000}"/>
    <cellStyle name="Normal 44 2 2" xfId="12433" xr:uid="{00000000-0005-0000-0000-0000D92F0000}"/>
    <cellStyle name="Normal 44 2 3" xfId="12434" xr:uid="{00000000-0005-0000-0000-0000DA2F0000}"/>
    <cellStyle name="Normal 44 3" xfId="12435" xr:uid="{00000000-0005-0000-0000-0000DB2F0000}"/>
    <cellStyle name="Normal 44 4" xfId="12436" xr:uid="{00000000-0005-0000-0000-0000DC2F0000}"/>
    <cellStyle name="Normal 44 4 2" xfId="12437" xr:uid="{00000000-0005-0000-0000-0000DD2F0000}"/>
    <cellStyle name="Normal 44 5" xfId="12438" xr:uid="{00000000-0005-0000-0000-0000DE2F0000}"/>
    <cellStyle name="Normal 44 5 2" xfId="12439" xr:uid="{00000000-0005-0000-0000-0000DF2F0000}"/>
    <cellStyle name="Normal 44 6" xfId="12440" xr:uid="{00000000-0005-0000-0000-0000E02F0000}"/>
    <cellStyle name="Normal 44 6 2" xfId="12441" xr:uid="{00000000-0005-0000-0000-0000E12F0000}"/>
    <cellStyle name="Normal 44 7" xfId="12442" xr:uid="{00000000-0005-0000-0000-0000E22F0000}"/>
    <cellStyle name="Normal 45" xfId="12443" xr:uid="{00000000-0005-0000-0000-0000E32F0000}"/>
    <cellStyle name="Normal 45 2" xfId="12444" xr:uid="{00000000-0005-0000-0000-0000E42F0000}"/>
    <cellStyle name="Normal 45 2 2" xfId="12445" xr:uid="{00000000-0005-0000-0000-0000E52F0000}"/>
    <cellStyle name="Normal 45 2 3" xfId="12446" xr:uid="{00000000-0005-0000-0000-0000E62F0000}"/>
    <cellStyle name="Normal 45 3" xfId="12447" xr:uid="{00000000-0005-0000-0000-0000E72F0000}"/>
    <cellStyle name="Normal 45 4" xfId="12448" xr:uid="{00000000-0005-0000-0000-0000E82F0000}"/>
    <cellStyle name="Normal 45 4 2" xfId="12449" xr:uid="{00000000-0005-0000-0000-0000E92F0000}"/>
    <cellStyle name="Normal 45 5" xfId="12450" xr:uid="{00000000-0005-0000-0000-0000EA2F0000}"/>
    <cellStyle name="Normal 45 5 2" xfId="12451" xr:uid="{00000000-0005-0000-0000-0000EB2F0000}"/>
    <cellStyle name="Normal 45 6" xfId="12452" xr:uid="{00000000-0005-0000-0000-0000EC2F0000}"/>
    <cellStyle name="Normal 45 6 2" xfId="12453" xr:uid="{00000000-0005-0000-0000-0000ED2F0000}"/>
    <cellStyle name="Normal 45 7" xfId="12454" xr:uid="{00000000-0005-0000-0000-0000EE2F0000}"/>
    <cellStyle name="Normal 46" xfId="12455" xr:uid="{00000000-0005-0000-0000-0000EF2F0000}"/>
    <cellStyle name="Normal 46 2" xfId="12456" xr:uid="{00000000-0005-0000-0000-0000F02F0000}"/>
    <cellStyle name="Normal 46 2 2" xfId="12457" xr:uid="{00000000-0005-0000-0000-0000F12F0000}"/>
    <cellStyle name="Normal 46 2 3" xfId="12458" xr:uid="{00000000-0005-0000-0000-0000F22F0000}"/>
    <cellStyle name="Normal 46 3" xfId="12459" xr:uid="{00000000-0005-0000-0000-0000F32F0000}"/>
    <cellStyle name="Normal 46 4" xfId="12460" xr:uid="{00000000-0005-0000-0000-0000F42F0000}"/>
    <cellStyle name="Normal 46 4 2" xfId="12461" xr:uid="{00000000-0005-0000-0000-0000F52F0000}"/>
    <cellStyle name="Normal 46 5" xfId="12462" xr:uid="{00000000-0005-0000-0000-0000F62F0000}"/>
    <cellStyle name="Normal 46 5 2" xfId="12463" xr:uid="{00000000-0005-0000-0000-0000F72F0000}"/>
    <cellStyle name="Normal 46 6" xfId="12464" xr:uid="{00000000-0005-0000-0000-0000F82F0000}"/>
    <cellStyle name="Normal 46 6 2" xfId="12465" xr:uid="{00000000-0005-0000-0000-0000F92F0000}"/>
    <cellStyle name="Normal 46 7" xfId="12466" xr:uid="{00000000-0005-0000-0000-0000FA2F0000}"/>
    <cellStyle name="Normal 47" xfId="12467" xr:uid="{00000000-0005-0000-0000-0000FB2F0000}"/>
    <cellStyle name="Normal 47 2" xfId="12468" xr:uid="{00000000-0005-0000-0000-0000FC2F0000}"/>
    <cellStyle name="Normal 47 2 2" xfId="12469" xr:uid="{00000000-0005-0000-0000-0000FD2F0000}"/>
    <cellStyle name="Normal 47 2 3" xfId="12470" xr:uid="{00000000-0005-0000-0000-0000FE2F0000}"/>
    <cellStyle name="Normal 47 3" xfId="12471" xr:uid="{00000000-0005-0000-0000-0000FF2F0000}"/>
    <cellStyle name="Normal 47 4" xfId="12472" xr:uid="{00000000-0005-0000-0000-000000300000}"/>
    <cellStyle name="Normal 47 4 2" xfId="12473" xr:uid="{00000000-0005-0000-0000-000001300000}"/>
    <cellStyle name="Normal 47 5" xfId="12474" xr:uid="{00000000-0005-0000-0000-000002300000}"/>
    <cellStyle name="Normal 47 5 2" xfId="12475" xr:uid="{00000000-0005-0000-0000-000003300000}"/>
    <cellStyle name="Normal 47 6" xfId="12476" xr:uid="{00000000-0005-0000-0000-000004300000}"/>
    <cellStyle name="Normal 47 6 2" xfId="12477" xr:uid="{00000000-0005-0000-0000-000005300000}"/>
    <cellStyle name="Normal 47 7" xfId="12478" xr:uid="{00000000-0005-0000-0000-000006300000}"/>
    <cellStyle name="Normal 48" xfId="12479" xr:uid="{00000000-0005-0000-0000-000007300000}"/>
    <cellStyle name="Normal 48 2" xfId="12480" xr:uid="{00000000-0005-0000-0000-000008300000}"/>
    <cellStyle name="Normal 48 2 2" xfId="12481" xr:uid="{00000000-0005-0000-0000-000009300000}"/>
    <cellStyle name="Normal 48 2 3" xfId="12482" xr:uid="{00000000-0005-0000-0000-00000A300000}"/>
    <cellStyle name="Normal 48 3" xfId="12483" xr:uid="{00000000-0005-0000-0000-00000B300000}"/>
    <cellStyle name="Normal 48 4" xfId="12484" xr:uid="{00000000-0005-0000-0000-00000C300000}"/>
    <cellStyle name="Normal 48 4 2" xfId="12485" xr:uid="{00000000-0005-0000-0000-00000D300000}"/>
    <cellStyle name="Normal 48 5" xfId="12486" xr:uid="{00000000-0005-0000-0000-00000E300000}"/>
    <cellStyle name="Normal 48 5 2" xfId="12487" xr:uid="{00000000-0005-0000-0000-00000F300000}"/>
    <cellStyle name="Normal 48 6" xfId="12488" xr:uid="{00000000-0005-0000-0000-000010300000}"/>
    <cellStyle name="Normal 48 6 2" xfId="12489" xr:uid="{00000000-0005-0000-0000-000011300000}"/>
    <cellStyle name="Normal 48 7" xfId="12490" xr:uid="{00000000-0005-0000-0000-000012300000}"/>
    <cellStyle name="Normal 49" xfId="12491" xr:uid="{00000000-0005-0000-0000-000013300000}"/>
    <cellStyle name="Normal 49 2" xfId="12492" xr:uid="{00000000-0005-0000-0000-000014300000}"/>
    <cellStyle name="Normal 49 2 2" xfId="12493" xr:uid="{00000000-0005-0000-0000-000015300000}"/>
    <cellStyle name="Normal 49 2 3" xfId="12494" xr:uid="{00000000-0005-0000-0000-000016300000}"/>
    <cellStyle name="Normal 49 3" xfId="12495" xr:uid="{00000000-0005-0000-0000-000017300000}"/>
    <cellStyle name="Normal 49 4" xfId="12496" xr:uid="{00000000-0005-0000-0000-000018300000}"/>
    <cellStyle name="Normal 49 4 2" xfId="12497" xr:uid="{00000000-0005-0000-0000-000019300000}"/>
    <cellStyle name="Normal 49 5" xfId="12498" xr:uid="{00000000-0005-0000-0000-00001A300000}"/>
    <cellStyle name="Normal 49 5 2" xfId="12499" xr:uid="{00000000-0005-0000-0000-00001B300000}"/>
    <cellStyle name="Normal 49 6" xfId="12500" xr:uid="{00000000-0005-0000-0000-00001C300000}"/>
    <cellStyle name="Normal 49 6 2" xfId="12501" xr:uid="{00000000-0005-0000-0000-00001D300000}"/>
    <cellStyle name="Normal 49 7" xfId="12502" xr:uid="{00000000-0005-0000-0000-00001E300000}"/>
    <cellStyle name="Normal 5" xfId="132" xr:uid="{00000000-0005-0000-0000-00001F300000}"/>
    <cellStyle name="Normal 5 10" xfId="12503" xr:uid="{00000000-0005-0000-0000-000020300000}"/>
    <cellStyle name="Normal 5 10 2" xfId="12504" xr:uid="{00000000-0005-0000-0000-000021300000}"/>
    <cellStyle name="Normal 5 10 2 2" xfId="12505" xr:uid="{00000000-0005-0000-0000-000022300000}"/>
    <cellStyle name="Normal 5 10 3" xfId="12506" xr:uid="{00000000-0005-0000-0000-000023300000}"/>
    <cellStyle name="Normal 5 10 3 2" xfId="12507" xr:uid="{00000000-0005-0000-0000-000024300000}"/>
    <cellStyle name="Normal 5 10 4" xfId="12508" xr:uid="{00000000-0005-0000-0000-000025300000}"/>
    <cellStyle name="Normal 5 11" xfId="12509" xr:uid="{00000000-0005-0000-0000-000026300000}"/>
    <cellStyle name="Normal 5 12" xfId="12510" xr:uid="{00000000-0005-0000-0000-000027300000}"/>
    <cellStyle name="Normal 5 13" xfId="12511" xr:uid="{00000000-0005-0000-0000-000028300000}"/>
    <cellStyle name="Normal 5 13 2" xfId="12512" xr:uid="{00000000-0005-0000-0000-000029300000}"/>
    <cellStyle name="Normal 5 14" xfId="12513" xr:uid="{00000000-0005-0000-0000-00002A300000}"/>
    <cellStyle name="Normal 5 14 2" xfId="12514" xr:uid="{00000000-0005-0000-0000-00002B300000}"/>
    <cellStyle name="Normal 5 15" xfId="12515" xr:uid="{00000000-0005-0000-0000-00002C300000}"/>
    <cellStyle name="Normal 5 15 2" xfId="12516" xr:uid="{00000000-0005-0000-0000-00002D300000}"/>
    <cellStyle name="Normal 5 2" xfId="451" xr:uid="{00000000-0005-0000-0000-00002E300000}"/>
    <cellStyle name="Normal 5 2 2" xfId="12517" xr:uid="{00000000-0005-0000-0000-00002F300000}"/>
    <cellStyle name="Normal 5 2 2 2" xfId="12518" xr:uid="{00000000-0005-0000-0000-000030300000}"/>
    <cellStyle name="Normal 5 2 2 2 2" xfId="12519" xr:uid="{00000000-0005-0000-0000-000031300000}"/>
    <cellStyle name="Normal 5 2 2 3" xfId="12520" xr:uid="{00000000-0005-0000-0000-000032300000}"/>
    <cellStyle name="Normal 5 2 2 3 2" xfId="12521" xr:uid="{00000000-0005-0000-0000-000033300000}"/>
    <cellStyle name="Normal 5 2 2 4" xfId="12522" xr:uid="{00000000-0005-0000-0000-000034300000}"/>
    <cellStyle name="Normal 5 2 2 4 2" xfId="12523" xr:uid="{00000000-0005-0000-0000-000035300000}"/>
    <cellStyle name="Normal 5 2 2 5" xfId="12524" xr:uid="{00000000-0005-0000-0000-000036300000}"/>
    <cellStyle name="Normal 5 2 3" xfId="12525" xr:uid="{00000000-0005-0000-0000-000037300000}"/>
    <cellStyle name="Normal 5 2 3 2" xfId="12526" xr:uid="{00000000-0005-0000-0000-000038300000}"/>
    <cellStyle name="Normal 5 2 4" xfId="12527" xr:uid="{00000000-0005-0000-0000-000039300000}"/>
    <cellStyle name="Normal 5 2 4 2" xfId="12528" xr:uid="{00000000-0005-0000-0000-00003A300000}"/>
    <cellStyle name="Normal 5 2 5" xfId="12529" xr:uid="{00000000-0005-0000-0000-00003B300000}"/>
    <cellStyle name="Normal 5 2 5 2" xfId="12530" xr:uid="{00000000-0005-0000-0000-00003C300000}"/>
    <cellStyle name="Normal 5 2 6" xfId="12531" xr:uid="{00000000-0005-0000-0000-00003D300000}"/>
    <cellStyle name="Normal 5 2 7" xfId="12532" xr:uid="{00000000-0005-0000-0000-00003E300000}"/>
    <cellStyle name="Normal 5 2 8" xfId="12533" xr:uid="{00000000-0005-0000-0000-00003F300000}"/>
    <cellStyle name="Normal 5 3" xfId="12534" xr:uid="{00000000-0005-0000-0000-000040300000}"/>
    <cellStyle name="Normal 5 3 10" xfId="12535" xr:uid="{00000000-0005-0000-0000-000041300000}"/>
    <cellStyle name="Normal 5 3 10 2" xfId="12536" xr:uid="{00000000-0005-0000-0000-000042300000}"/>
    <cellStyle name="Normal 5 3 11" xfId="12537" xr:uid="{00000000-0005-0000-0000-000043300000}"/>
    <cellStyle name="Normal 5 3 2" xfId="12538" xr:uid="{00000000-0005-0000-0000-000044300000}"/>
    <cellStyle name="Normal 5 3 2 2" xfId="12539" xr:uid="{00000000-0005-0000-0000-000045300000}"/>
    <cellStyle name="Normal 5 3 2 2 2" xfId="12540" xr:uid="{00000000-0005-0000-0000-000046300000}"/>
    <cellStyle name="Normal 5 3 2 2 2 2" xfId="12541" xr:uid="{00000000-0005-0000-0000-000047300000}"/>
    <cellStyle name="Normal 5 3 2 2 2 2 2" xfId="12542" xr:uid="{00000000-0005-0000-0000-000048300000}"/>
    <cellStyle name="Normal 5 3 2 2 2 2 2 2" xfId="12543" xr:uid="{00000000-0005-0000-0000-000049300000}"/>
    <cellStyle name="Normal 5 3 2 2 2 2_Deferred Income Taxes" xfId="12544" xr:uid="{00000000-0005-0000-0000-00004A300000}"/>
    <cellStyle name="Normal 5 3 2 2 2 3" xfId="12545" xr:uid="{00000000-0005-0000-0000-00004B300000}"/>
    <cellStyle name="Normal 5 3 2 2 2 3 2" xfId="12546" xr:uid="{00000000-0005-0000-0000-00004C300000}"/>
    <cellStyle name="Normal 5 3 2 2 2_Deferred Income Taxes" xfId="12547" xr:uid="{00000000-0005-0000-0000-00004D300000}"/>
    <cellStyle name="Normal 5 3 2 2 3" xfId="12548" xr:uid="{00000000-0005-0000-0000-00004E300000}"/>
    <cellStyle name="Normal 5 3 2 2 3 2" xfId="12549" xr:uid="{00000000-0005-0000-0000-00004F300000}"/>
    <cellStyle name="Normal 5 3 2 2 3 2 2" xfId="12550" xr:uid="{00000000-0005-0000-0000-000050300000}"/>
    <cellStyle name="Normal 5 3 2 2 3 2 2 2" xfId="12551" xr:uid="{00000000-0005-0000-0000-000051300000}"/>
    <cellStyle name="Normal 5 3 2 2 3 2_Deferred Income Taxes" xfId="12552" xr:uid="{00000000-0005-0000-0000-000052300000}"/>
    <cellStyle name="Normal 5 3 2 2 3 3" xfId="12553" xr:uid="{00000000-0005-0000-0000-000053300000}"/>
    <cellStyle name="Normal 5 3 2 2 3 3 2" xfId="12554" xr:uid="{00000000-0005-0000-0000-000054300000}"/>
    <cellStyle name="Normal 5 3 2 2 3_Deferred Income Taxes" xfId="12555" xr:uid="{00000000-0005-0000-0000-000055300000}"/>
    <cellStyle name="Normal 5 3 2 2 4" xfId="12556" xr:uid="{00000000-0005-0000-0000-000056300000}"/>
    <cellStyle name="Normal 5 3 2 2 4 2" xfId="12557" xr:uid="{00000000-0005-0000-0000-000057300000}"/>
    <cellStyle name="Normal 5 3 2 2 4 2 2" xfId="12558" xr:uid="{00000000-0005-0000-0000-000058300000}"/>
    <cellStyle name="Normal 5 3 2 2 4_Deferred Income Taxes" xfId="12559" xr:uid="{00000000-0005-0000-0000-000059300000}"/>
    <cellStyle name="Normal 5 3 2 2 5" xfId="12560" xr:uid="{00000000-0005-0000-0000-00005A300000}"/>
    <cellStyle name="Normal 5 3 2 2 5 2" xfId="12561" xr:uid="{00000000-0005-0000-0000-00005B300000}"/>
    <cellStyle name="Normal 5 3 2 2_Deferred Income Taxes" xfId="12562" xr:uid="{00000000-0005-0000-0000-00005C300000}"/>
    <cellStyle name="Normal 5 3 2 3" xfId="12563" xr:uid="{00000000-0005-0000-0000-00005D300000}"/>
    <cellStyle name="Normal 5 3 2 3 2" xfId="12564" xr:uid="{00000000-0005-0000-0000-00005E300000}"/>
    <cellStyle name="Normal 5 3 2 3 2 2" xfId="12565" xr:uid="{00000000-0005-0000-0000-00005F300000}"/>
    <cellStyle name="Normal 5 3 2 3 2 2 2" xfId="12566" xr:uid="{00000000-0005-0000-0000-000060300000}"/>
    <cellStyle name="Normal 5 3 2 3 2_Deferred Income Taxes" xfId="12567" xr:uid="{00000000-0005-0000-0000-000061300000}"/>
    <cellStyle name="Normal 5 3 2 3 3" xfId="12568" xr:uid="{00000000-0005-0000-0000-000062300000}"/>
    <cellStyle name="Normal 5 3 2 3 3 2" xfId="12569" xr:uid="{00000000-0005-0000-0000-000063300000}"/>
    <cellStyle name="Normal 5 3 2 3 4" xfId="12570" xr:uid="{00000000-0005-0000-0000-000064300000}"/>
    <cellStyle name="Normal 5 3 2 3_Deferred Income Taxes" xfId="12571" xr:uid="{00000000-0005-0000-0000-000065300000}"/>
    <cellStyle name="Normal 5 3 2 4" xfId="12572" xr:uid="{00000000-0005-0000-0000-000066300000}"/>
    <cellStyle name="Normal 5 3 2 4 2" xfId="12573" xr:uid="{00000000-0005-0000-0000-000067300000}"/>
    <cellStyle name="Normal 5 3 2 4 2 2" xfId="12574" xr:uid="{00000000-0005-0000-0000-000068300000}"/>
    <cellStyle name="Normal 5 3 2 4 2 2 2" xfId="12575" xr:uid="{00000000-0005-0000-0000-000069300000}"/>
    <cellStyle name="Normal 5 3 2 4 2_Deferred Income Taxes" xfId="12576" xr:uid="{00000000-0005-0000-0000-00006A300000}"/>
    <cellStyle name="Normal 5 3 2 4 3" xfId="12577" xr:uid="{00000000-0005-0000-0000-00006B300000}"/>
    <cellStyle name="Normal 5 3 2 4 3 2" xfId="12578" xr:uid="{00000000-0005-0000-0000-00006C300000}"/>
    <cellStyle name="Normal 5 3 2 4_Deferred Income Taxes" xfId="12579" xr:uid="{00000000-0005-0000-0000-00006D300000}"/>
    <cellStyle name="Normal 5 3 2 5" xfId="12580" xr:uid="{00000000-0005-0000-0000-00006E300000}"/>
    <cellStyle name="Normal 5 3 2 5 2" xfId="12581" xr:uid="{00000000-0005-0000-0000-00006F300000}"/>
    <cellStyle name="Normal 5 3 2 5 2 2" xfId="12582" xr:uid="{00000000-0005-0000-0000-000070300000}"/>
    <cellStyle name="Normal 5 3 2 5_Deferred Income Taxes" xfId="12583" xr:uid="{00000000-0005-0000-0000-000071300000}"/>
    <cellStyle name="Normal 5 3 2 6" xfId="12584" xr:uid="{00000000-0005-0000-0000-000072300000}"/>
    <cellStyle name="Normal 5 3 2 6 2" xfId="12585" xr:uid="{00000000-0005-0000-0000-000073300000}"/>
    <cellStyle name="Normal 5 3 2_Deferred Income Taxes" xfId="12586" xr:uid="{00000000-0005-0000-0000-000074300000}"/>
    <cellStyle name="Normal 5 3 3" xfId="12587" xr:uid="{00000000-0005-0000-0000-000075300000}"/>
    <cellStyle name="Normal 5 3 3 2" xfId="12588" xr:uid="{00000000-0005-0000-0000-000076300000}"/>
    <cellStyle name="Normal 5 3 3 2 2" xfId="12589" xr:uid="{00000000-0005-0000-0000-000077300000}"/>
    <cellStyle name="Normal 5 3 3 2 2 2" xfId="12590" xr:uid="{00000000-0005-0000-0000-000078300000}"/>
    <cellStyle name="Normal 5 3 3 2 2 2 2" xfId="12591" xr:uid="{00000000-0005-0000-0000-000079300000}"/>
    <cellStyle name="Normal 5 3 3 2 2_Deferred Income Taxes" xfId="12592" xr:uid="{00000000-0005-0000-0000-00007A300000}"/>
    <cellStyle name="Normal 5 3 3 2 3" xfId="12593" xr:uid="{00000000-0005-0000-0000-00007B300000}"/>
    <cellStyle name="Normal 5 3 3 2 3 2" xfId="12594" xr:uid="{00000000-0005-0000-0000-00007C300000}"/>
    <cellStyle name="Normal 5 3 3 2 4" xfId="12595" xr:uid="{00000000-0005-0000-0000-00007D300000}"/>
    <cellStyle name="Normal 5 3 3 2_Deferred Income Taxes" xfId="12596" xr:uid="{00000000-0005-0000-0000-00007E300000}"/>
    <cellStyle name="Normal 5 3 3 3" xfId="12597" xr:uid="{00000000-0005-0000-0000-00007F300000}"/>
    <cellStyle name="Normal 5 3 3 3 2" xfId="12598" xr:uid="{00000000-0005-0000-0000-000080300000}"/>
    <cellStyle name="Normal 5 3 3 3 2 2" xfId="12599" xr:uid="{00000000-0005-0000-0000-000081300000}"/>
    <cellStyle name="Normal 5 3 3 3 2 2 2" xfId="12600" xr:uid="{00000000-0005-0000-0000-000082300000}"/>
    <cellStyle name="Normal 5 3 3 3 2_Deferred Income Taxes" xfId="12601" xr:uid="{00000000-0005-0000-0000-000083300000}"/>
    <cellStyle name="Normal 5 3 3 3 3" xfId="12602" xr:uid="{00000000-0005-0000-0000-000084300000}"/>
    <cellStyle name="Normal 5 3 3 3 3 2" xfId="12603" xr:uid="{00000000-0005-0000-0000-000085300000}"/>
    <cellStyle name="Normal 5 3 3 3_Deferred Income Taxes" xfId="12604" xr:uid="{00000000-0005-0000-0000-000086300000}"/>
    <cellStyle name="Normal 5 3 3 4" xfId="12605" xr:uid="{00000000-0005-0000-0000-000087300000}"/>
    <cellStyle name="Normal 5 3 3 4 2" xfId="12606" xr:uid="{00000000-0005-0000-0000-000088300000}"/>
    <cellStyle name="Normal 5 3 3 4 2 2" xfId="12607" xr:uid="{00000000-0005-0000-0000-000089300000}"/>
    <cellStyle name="Normal 5 3 3 4_Deferred Income Taxes" xfId="12608" xr:uid="{00000000-0005-0000-0000-00008A300000}"/>
    <cellStyle name="Normal 5 3 3 5" xfId="12609" xr:uid="{00000000-0005-0000-0000-00008B300000}"/>
    <cellStyle name="Normal 5 3 3 5 2" xfId="12610" xr:uid="{00000000-0005-0000-0000-00008C300000}"/>
    <cellStyle name="Normal 5 3 3_Deferred Income Taxes" xfId="12611" xr:uid="{00000000-0005-0000-0000-00008D300000}"/>
    <cellStyle name="Normal 5 3 4" xfId="12612" xr:uid="{00000000-0005-0000-0000-00008E300000}"/>
    <cellStyle name="Normal 5 3 4 2" xfId="12613" xr:uid="{00000000-0005-0000-0000-00008F300000}"/>
    <cellStyle name="Normal 5 3 4 2 2" xfId="12614" xr:uid="{00000000-0005-0000-0000-000090300000}"/>
    <cellStyle name="Normal 5 3 4 2 2 2" xfId="12615" xr:uid="{00000000-0005-0000-0000-000091300000}"/>
    <cellStyle name="Normal 5 3 4 2_Deferred Income Taxes" xfId="12616" xr:uid="{00000000-0005-0000-0000-000092300000}"/>
    <cellStyle name="Normal 5 3 4 3" xfId="12617" xr:uid="{00000000-0005-0000-0000-000093300000}"/>
    <cellStyle name="Normal 5 3 4 3 2" xfId="12618" xr:uid="{00000000-0005-0000-0000-000094300000}"/>
    <cellStyle name="Normal 5 3 4 4" xfId="12619" xr:uid="{00000000-0005-0000-0000-000095300000}"/>
    <cellStyle name="Normal 5 3 4_Deferred Income Taxes" xfId="12620" xr:uid="{00000000-0005-0000-0000-000096300000}"/>
    <cellStyle name="Normal 5 3 5" xfId="12621" xr:uid="{00000000-0005-0000-0000-000097300000}"/>
    <cellStyle name="Normal 5 3 5 2" xfId="12622" xr:uid="{00000000-0005-0000-0000-000098300000}"/>
    <cellStyle name="Normal 5 3 5 2 2" xfId="12623" xr:uid="{00000000-0005-0000-0000-000099300000}"/>
    <cellStyle name="Normal 5 3 5 2 2 2" xfId="12624" xr:uid="{00000000-0005-0000-0000-00009A300000}"/>
    <cellStyle name="Normal 5 3 5 2_Deferred Income Taxes" xfId="12625" xr:uid="{00000000-0005-0000-0000-00009B300000}"/>
    <cellStyle name="Normal 5 3 5 3" xfId="12626" xr:uid="{00000000-0005-0000-0000-00009C300000}"/>
    <cellStyle name="Normal 5 3 5 3 2" xfId="12627" xr:uid="{00000000-0005-0000-0000-00009D300000}"/>
    <cellStyle name="Normal 5 3 5 4" xfId="12628" xr:uid="{00000000-0005-0000-0000-00009E300000}"/>
    <cellStyle name="Normal 5 3 5_Deferred Income Taxes" xfId="12629" xr:uid="{00000000-0005-0000-0000-00009F300000}"/>
    <cellStyle name="Normal 5 3 6" xfId="12630" xr:uid="{00000000-0005-0000-0000-0000A0300000}"/>
    <cellStyle name="Normal 5 3 6 2" xfId="12631" xr:uid="{00000000-0005-0000-0000-0000A1300000}"/>
    <cellStyle name="Normal 5 3 6 2 2" xfId="12632" xr:uid="{00000000-0005-0000-0000-0000A2300000}"/>
    <cellStyle name="Normal 5 3 6 3" xfId="12633" xr:uid="{00000000-0005-0000-0000-0000A3300000}"/>
    <cellStyle name="Normal 5 3 6 3 2" xfId="12634" xr:uid="{00000000-0005-0000-0000-0000A4300000}"/>
    <cellStyle name="Normal 5 3 6 4" xfId="12635" xr:uid="{00000000-0005-0000-0000-0000A5300000}"/>
    <cellStyle name="Normal 5 3 6_Deferred Income Taxes" xfId="12636" xr:uid="{00000000-0005-0000-0000-0000A6300000}"/>
    <cellStyle name="Normal 5 3 7" xfId="12637" xr:uid="{00000000-0005-0000-0000-0000A7300000}"/>
    <cellStyle name="Normal 5 3 7 2" xfId="12638" xr:uid="{00000000-0005-0000-0000-0000A8300000}"/>
    <cellStyle name="Normal 5 3 7 2 2" xfId="12639" xr:uid="{00000000-0005-0000-0000-0000A9300000}"/>
    <cellStyle name="Normal 5 3 7 3" xfId="12640" xr:uid="{00000000-0005-0000-0000-0000AA300000}"/>
    <cellStyle name="Normal 5 3 7 3 2" xfId="12641" xr:uid="{00000000-0005-0000-0000-0000AB300000}"/>
    <cellStyle name="Normal 5 3 7 4" xfId="12642" xr:uid="{00000000-0005-0000-0000-0000AC300000}"/>
    <cellStyle name="Normal 5 3 8" xfId="12643" xr:uid="{00000000-0005-0000-0000-0000AD300000}"/>
    <cellStyle name="Normal 5 3 8 2" xfId="12644" xr:uid="{00000000-0005-0000-0000-0000AE300000}"/>
    <cellStyle name="Normal 5 3 9" xfId="12645" xr:uid="{00000000-0005-0000-0000-0000AF300000}"/>
    <cellStyle name="Normal 5 3 9 2" xfId="12646" xr:uid="{00000000-0005-0000-0000-0000B0300000}"/>
    <cellStyle name="Normal 5 3_Deferred Income Taxes" xfId="12647" xr:uid="{00000000-0005-0000-0000-0000B1300000}"/>
    <cellStyle name="Normal 5 4" xfId="12648" xr:uid="{00000000-0005-0000-0000-0000B2300000}"/>
    <cellStyle name="Normal 5 4 2" xfId="12649" xr:uid="{00000000-0005-0000-0000-0000B3300000}"/>
    <cellStyle name="Normal 5 4 2 2" xfId="12650" xr:uid="{00000000-0005-0000-0000-0000B4300000}"/>
    <cellStyle name="Normal 5 4 2 2 2" xfId="12651" xr:uid="{00000000-0005-0000-0000-0000B5300000}"/>
    <cellStyle name="Normal 5 4 2 2 2 2" xfId="12652" xr:uid="{00000000-0005-0000-0000-0000B6300000}"/>
    <cellStyle name="Normal 5 4 2 2 2 2 2" xfId="12653" xr:uid="{00000000-0005-0000-0000-0000B7300000}"/>
    <cellStyle name="Normal 5 4 2 2 2_Deferred Income Taxes" xfId="12654" xr:uid="{00000000-0005-0000-0000-0000B8300000}"/>
    <cellStyle name="Normal 5 4 2 2 3" xfId="12655" xr:uid="{00000000-0005-0000-0000-0000B9300000}"/>
    <cellStyle name="Normal 5 4 2 2 3 2" xfId="12656" xr:uid="{00000000-0005-0000-0000-0000BA300000}"/>
    <cellStyle name="Normal 5 4 2 2 4" xfId="12657" xr:uid="{00000000-0005-0000-0000-0000BB300000}"/>
    <cellStyle name="Normal 5 4 2 2_Deferred Income Taxes" xfId="12658" xr:uid="{00000000-0005-0000-0000-0000BC300000}"/>
    <cellStyle name="Normal 5 4 2 3" xfId="12659" xr:uid="{00000000-0005-0000-0000-0000BD300000}"/>
    <cellStyle name="Normal 5 4 2 3 2" xfId="12660" xr:uid="{00000000-0005-0000-0000-0000BE300000}"/>
    <cellStyle name="Normal 5 4 2 3 2 2" xfId="12661" xr:uid="{00000000-0005-0000-0000-0000BF300000}"/>
    <cellStyle name="Normal 5 4 2 3 2 2 2" xfId="12662" xr:uid="{00000000-0005-0000-0000-0000C0300000}"/>
    <cellStyle name="Normal 5 4 2 3 2_Deferred Income Taxes" xfId="12663" xr:uid="{00000000-0005-0000-0000-0000C1300000}"/>
    <cellStyle name="Normal 5 4 2 3 3" xfId="12664" xr:uid="{00000000-0005-0000-0000-0000C2300000}"/>
    <cellStyle name="Normal 5 4 2 3 3 2" xfId="12665" xr:uid="{00000000-0005-0000-0000-0000C3300000}"/>
    <cellStyle name="Normal 5 4 2 3 4" xfId="12666" xr:uid="{00000000-0005-0000-0000-0000C4300000}"/>
    <cellStyle name="Normal 5 4 2 3_Deferred Income Taxes" xfId="12667" xr:uid="{00000000-0005-0000-0000-0000C5300000}"/>
    <cellStyle name="Normal 5 4 2 4" xfId="12668" xr:uid="{00000000-0005-0000-0000-0000C6300000}"/>
    <cellStyle name="Normal 5 4 2 4 2" xfId="12669" xr:uid="{00000000-0005-0000-0000-0000C7300000}"/>
    <cellStyle name="Normal 5 4 2 4 2 2" xfId="12670" xr:uid="{00000000-0005-0000-0000-0000C8300000}"/>
    <cellStyle name="Normal 5 4 2 4_Deferred Income Taxes" xfId="12671" xr:uid="{00000000-0005-0000-0000-0000C9300000}"/>
    <cellStyle name="Normal 5 4 2 5" xfId="12672" xr:uid="{00000000-0005-0000-0000-0000CA300000}"/>
    <cellStyle name="Normal 5 4 2 5 2" xfId="12673" xr:uid="{00000000-0005-0000-0000-0000CB300000}"/>
    <cellStyle name="Normal 5 4 2 6" xfId="12674" xr:uid="{00000000-0005-0000-0000-0000CC300000}"/>
    <cellStyle name="Normal 5 4 2_Deferred Income Taxes" xfId="12675" xr:uid="{00000000-0005-0000-0000-0000CD300000}"/>
    <cellStyle name="Normal 5 4 3" xfId="12676" xr:uid="{00000000-0005-0000-0000-0000CE300000}"/>
    <cellStyle name="Normal 5 4 3 2" xfId="12677" xr:uid="{00000000-0005-0000-0000-0000CF300000}"/>
    <cellStyle name="Normal 5 4 3 2 2" xfId="12678" xr:uid="{00000000-0005-0000-0000-0000D0300000}"/>
    <cellStyle name="Normal 5 4 3 2 2 2" xfId="12679" xr:uid="{00000000-0005-0000-0000-0000D1300000}"/>
    <cellStyle name="Normal 5 4 3 2 3" xfId="12680" xr:uid="{00000000-0005-0000-0000-0000D2300000}"/>
    <cellStyle name="Normal 5 4 3 2 3 2" xfId="12681" xr:uid="{00000000-0005-0000-0000-0000D3300000}"/>
    <cellStyle name="Normal 5 4 3 2 4" xfId="12682" xr:uid="{00000000-0005-0000-0000-0000D4300000}"/>
    <cellStyle name="Normal 5 4 3 2_Deferred Income Taxes" xfId="12683" xr:uid="{00000000-0005-0000-0000-0000D5300000}"/>
    <cellStyle name="Normal 5 4 3 3" xfId="12684" xr:uid="{00000000-0005-0000-0000-0000D6300000}"/>
    <cellStyle name="Normal 5 4 3 3 2" xfId="12685" xr:uid="{00000000-0005-0000-0000-0000D7300000}"/>
    <cellStyle name="Normal 5 4 3 4" xfId="12686" xr:uid="{00000000-0005-0000-0000-0000D8300000}"/>
    <cellStyle name="Normal 5 4 3 4 2" xfId="12687" xr:uid="{00000000-0005-0000-0000-0000D9300000}"/>
    <cellStyle name="Normal 5 4 3 5" xfId="12688" xr:uid="{00000000-0005-0000-0000-0000DA300000}"/>
    <cellStyle name="Normal 5 4 3_Deferred Income Taxes" xfId="12689" xr:uid="{00000000-0005-0000-0000-0000DB300000}"/>
    <cellStyle name="Normal 5 4 4" xfId="12690" xr:uid="{00000000-0005-0000-0000-0000DC300000}"/>
    <cellStyle name="Normal 5 4 4 2" xfId="12691" xr:uid="{00000000-0005-0000-0000-0000DD300000}"/>
    <cellStyle name="Normal 5 4 4 2 2" xfId="12692" xr:uid="{00000000-0005-0000-0000-0000DE300000}"/>
    <cellStyle name="Normal 5 4 4 2 2 2" xfId="12693" xr:uid="{00000000-0005-0000-0000-0000DF300000}"/>
    <cellStyle name="Normal 5 4 4 2_Deferred Income Taxes" xfId="12694" xr:uid="{00000000-0005-0000-0000-0000E0300000}"/>
    <cellStyle name="Normal 5 4 4 3" xfId="12695" xr:uid="{00000000-0005-0000-0000-0000E1300000}"/>
    <cellStyle name="Normal 5 4 4 3 2" xfId="12696" xr:uid="{00000000-0005-0000-0000-0000E2300000}"/>
    <cellStyle name="Normal 5 4 4 4" xfId="12697" xr:uid="{00000000-0005-0000-0000-0000E3300000}"/>
    <cellStyle name="Normal 5 4 4_Deferred Income Taxes" xfId="12698" xr:uid="{00000000-0005-0000-0000-0000E4300000}"/>
    <cellStyle name="Normal 5 4 5" xfId="12699" xr:uid="{00000000-0005-0000-0000-0000E5300000}"/>
    <cellStyle name="Normal 5 4 5 2" xfId="12700" xr:uid="{00000000-0005-0000-0000-0000E6300000}"/>
    <cellStyle name="Normal 5 4 5 2 2" xfId="12701" xr:uid="{00000000-0005-0000-0000-0000E7300000}"/>
    <cellStyle name="Normal 5 4 5 3" xfId="12702" xr:uid="{00000000-0005-0000-0000-0000E8300000}"/>
    <cellStyle name="Normal 5 4 5 3 2" xfId="12703" xr:uid="{00000000-0005-0000-0000-0000E9300000}"/>
    <cellStyle name="Normal 5 4 5 4" xfId="12704" xr:uid="{00000000-0005-0000-0000-0000EA300000}"/>
    <cellStyle name="Normal 5 4 5_Deferred Income Taxes" xfId="12705" xr:uid="{00000000-0005-0000-0000-0000EB300000}"/>
    <cellStyle name="Normal 5 4 6" xfId="12706" xr:uid="{00000000-0005-0000-0000-0000EC300000}"/>
    <cellStyle name="Normal 5 4 6 2" xfId="12707" xr:uid="{00000000-0005-0000-0000-0000ED300000}"/>
    <cellStyle name="Normal 5 4 6 2 2" xfId="12708" xr:uid="{00000000-0005-0000-0000-0000EE300000}"/>
    <cellStyle name="Normal 5 4 6 3" xfId="12709" xr:uid="{00000000-0005-0000-0000-0000EF300000}"/>
    <cellStyle name="Normal 5 4 6 3 2" xfId="12710" xr:uid="{00000000-0005-0000-0000-0000F0300000}"/>
    <cellStyle name="Normal 5 4 6 4" xfId="12711" xr:uid="{00000000-0005-0000-0000-0000F1300000}"/>
    <cellStyle name="Normal 5 4 7" xfId="12712" xr:uid="{00000000-0005-0000-0000-0000F2300000}"/>
    <cellStyle name="Normal 5 4 7 2" xfId="12713" xr:uid="{00000000-0005-0000-0000-0000F3300000}"/>
    <cellStyle name="Normal 5 4 8" xfId="12714" xr:uid="{00000000-0005-0000-0000-0000F4300000}"/>
    <cellStyle name="Normal 5 4 8 2" xfId="12715" xr:uid="{00000000-0005-0000-0000-0000F5300000}"/>
    <cellStyle name="Normal 5 4 9" xfId="12716" xr:uid="{00000000-0005-0000-0000-0000F6300000}"/>
    <cellStyle name="Normal 5 4 9 2" xfId="12717" xr:uid="{00000000-0005-0000-0000-0000F7300000}"/>
    <cellStyle name="Normal 5 4_Deferred Income Taxes" xfId="12718" xr:uid="{00000000-0005-0000-0000-0000F8300000}"/>
    <cellStyle name="Normal 5 5" xfId="12719" xr:uid="{00000000-0005-0000-0000-0000F9300000}"/>
    <cellStyle name="Normal 5 5 2" xfId="12720" xr:uid="{00000000-0005-0000-0000-0000FA300000}"/>
    <cellStyle name="Normal 5 5 2 2" xfId="12721" xr:uid="{00000000-0005-0000-0000-0000FB300000}"/>
    <cellStyle name="Normal 5 5 2 2 2" xfId="12722" xr:uid="{00000000-0005-0000-0000-0000FC300000}"/>
    <cellStyle name="Normal 5 5 2 2 2 2" xfId="12723" xr:uid="{00000000-0005-0000-0000-0000FD300000}"/>
    <cellStyle name="Normal 5 5 2 2 3" xfId="12724" xr:uid="{00000000-0005-0000-0000-0000FE300000}"/>
    <cellStyle name="Normal 5 5 2 2 3 2" xfId="12725" xr:uid="{00000000-0005-0000-0000-0000FF300000}"/>
    <cellStyle name="Normal 5 5 2 2 4" xfId="12726" xr:uid="{00000000-0005-0000-0000-000000310000}"/>
    <cellStyle name="Normal 5 5 2 2_Deferred Income Taxes" xfId="12727" xr:uid="{00000000-0005-0000-0000-000001310000}"/>
    <cellStyle name="Normal 5 5 2 3" xfId="12728" xr:uid="{00000000-0005-0000-0000-000002310000}"/>
    <cellStyle name="Normal 5 5 2 3 2" xfId="12729" xr:uid="{00000000-0005-0000-0000-000003310000}"/>
    <cellStyle name="Normal 5 5 2 4" xfId="12730" xr:uid="{00000000-0005-0000-0000-000004310000}"/>
    <cellStyle name="Normal 5 5 2 4 2" xfId="12731" xr:uid="{00000000-0005-0000-0000-000005310000}"/>
    <cellStyle name="Normal 5 5 2 5" xfId="12732" xr:uid="{00000000-0005-0000-0000-000006310000}"/>
    <cellStyle name="Normal 5 5 2_Deferred Income Taxes" xfId="12733" xr:uid="{00000000-0005-0000-0000-000007310000}"/>
    <cellStyle name="Normal 5 5 3" xfId="12734" xr:uid="{00000000-0005-0000-0000-000008310000}"/>
    <cellStyle name="Normal 5 5 3 2" xfId="12735" xr:uid="{00000000-0005-0000-0000-000009310000}"/>
    <cellStyle name="Normal 5 5 3 2 2" xfId="12736" xr:uid="{00000000-0005-0000-0000-00000A310000}"/>
    <cellStyle name="Normal 5 5 3 2 2 2" xfId="12737" xr:uid="{00000000-0005-0000-0000-00000B310000}"/>
    <cellStyle name="Normal 5 5 3 2_Deferred Income Taxes" xfId="12738" xr:uid="{00000000-0005-0000-0000-00000C310000}"/>
    <cellStyle name="Normal 5 5 3 3" xfId="12739" xr:uid="{00000000-0005-0000-0000-00000D310000}"/>
    <cellStyle name="Normal 5 5 3 3 2" xfId="12740" xr:uid="{00000000-0005-0000-0000-00000E310000}"/>
    <cellStyle name="Normal 5 5 3 4" xfId="12741" xr:uid="{00000000-0005-0000-0000-00000F310000}"/>
    <cellStyle name="Normal 5 5 3_Deferred Income Taxes" xfId="12742" xr:uid="{00000000-0005-0000-0000-000010310000}"/>
    <cellStyle name="Normal 5 5 4" xfId="12743" xr:uid="{00000000-0005-0000-0000-000011310000}"/>
    <cellStyle name="Normal 5 5 4 2" xfId="12744" xr:uid="{00000000-0005-0000-0000-000012310000}"/>
    <cellStyle name="Normal 5 5 4 2 2" xfId="12745" xr:uid="{00000000-0005-0000-0000-000013310000}"/>
    <cellStyle name="Normal 5 5 4 3" xfId="12746" xr:uid="{00000000-0005-0000-0000-000014310000}"/>
    <cellStyle name="Normal 5 5 4 3 2" xfId="12747" xr:uid="{00000000-0005-0000-0000-000015310000}"/>
    <cellStyle name="Normal 5 5 4 4" xfId="12748" xr:uid="{00000000-0005-0000-0000-000016310000}"/>
    <cellStyle name="Normal 5 5 4_Deferred Income Taxes" xfId="12749" xr:uid="{00000000-0005-0000-0000-000017310000}"/>
    <cellStyle name="Normal 5 5 5" xfId="12750" xr:uid="{00000000-0005-0000-0000-000018310000}"/>
    <cellStyle name="Normal 5 5 5 2" xfId="12751" xr:uid="{00000000-0005-0000-0000-000019310000}"/>
    <cellStyle name="Normal 5 5 5 2 2" xfId="12752" xr:uid="{00000000-0005-0000-0000-00001A310000}"/>
    <cellStyle name="Normal 5 5 5 3" xfId="12753" xr:uid="{00000000-0005-0000-0000-00001B310000}"/>
    <cellStyle name="Normal 5 5 5 3 2" xfId="12754" xr:uid="{00000000-0005-0000-0000-00001C310000}"/>
    <cellStyle name="Normal 5 5 5 4" xfId="12755" xr:uid="{00000000-0005-0000-0000-00001D310000}"/>
    <cellStyle name="Normal 5 5 6" xfId="12756" xr:uid="{00000000-0005-0000-0000-00001E310000}"/>
    <cellStyle name="Normal 5 5 6 2" xfId="12757" xr:uid="{00000000-0005-0000-0000-00001F310000}"/>
    <cellStyle name="Normal 5 5 7" xfId="12758" xr:uid="{00000000-0005-0000-0000-000020310000}"/>
    <cellStyle name="Normal 5 5 7 2" xfId="12759" xr:uid="{00000000-0005-0000-0000-000021310000}"/>
    <cellStyle name="Normal 5 5 8" xfId="12760" xr:uid="{00000000-0005-0000-0000-000022310000}"/>
    <cellStyle name="Normal 5 5_Deferred Income Taxes" xfId="12761" xr:uid="{00000000-0005-0000-0000-000023310000}"/>
    <cellStyle name="Normal 5 6" xfId="12762" xr:uid="{00000000-0005-0000-0000-000024310000}"/>
    <cellStyle name="Normal 5 6 2" xfId="12763" xr:uid="{00000000-0005-0000-0000-000025310000}"/>
    <cellStyle name="Normal 5 6 2 2" xfId="12764" xr:uid="{00000000-0005-0000-0000-000026310000}"/>
    <cellStyle name="Normal 5 6 2 2 2" xfId="12765" xr:uid="{00000000-0005-0000-0000-000027310000}"/>
    <cellStyle name="Normal 5 6 2 3" xfId="12766" xr:uid="{00000000-0005-0000-0000-000028310000}"/>
    <cellStyle name="Normal 5 6 2 3 2" xfId="12767" xr:uid="{00000000-0005-0000-0000-000029310000}"/>
    <cellStyle name="Normal 5 6 2 4" xfId="12768" xr:uid="{00000000-0005-0000-0000-00002A310000}"/>
    <cellStyle name="Normal 5 6 2_Deferred Income Taxes" xfId="12769" xr:uid="{00000000-0005-0000-0000-00002B310000}"/>
    <cellStyle name="Normal 5 6 3" xfId="12770" xr:uid="{00000000-0005-0000-0000-00002C310000}"/>
    <cellStyle name="Normal 5 6 3 2" xfId="12771" xr:uid="{00000000-0005-0000-0000-00002D310000}"/>
    <cellStyle name="Normal 5 6 3 2 2" xfId="12772" xr:uid="{00000000-0005-0000-0000-00002E310000}"/>
    <cellStyle name="Normal 5 6 3 3" xfId="12773" xr:uid="{00000000-0005-0000-0000-00002F310000}"/>
    <cellStyle name="Normal 5 6 3 3 2" xfId="12774" xr:uid="{00000000-0005-0000-0000-000030310000}"/>
    <cellStyle name="Normal 5 6 3 4" xfId="12775" xr:uid="{00000000-0005-0000-0000-000031310000}"/>
    <cellStyle name="Normal 5 6 4" xfId="12776" xr:uid="{00000000-0005-0000-0000-000032310000}"/>
    <cellStyle name="Normal 5 6 4 2" xfId="12777" xr:uid="{00000000-0005-0000-0000-000033310000}"/>
    <cellStyle name="Normal 5 6 4 2 2" xfId="12778" xr:uid="{00000000-0005-0000-0000-000034310000}"/>
    <cellStyle name="Normal 5 6 4 3" xfId="12779" xr:uid="{00000000-0005-0000-0000-000035310000}"/>
    <cellStyle name="Normal 5 6 4 3 2" xfId="12780" xr:uid="{00000000-0005-0000-0000-000036310000}"/>
    <cellStyle name="Normal 5 6 4 4" xfId="12781" xr:uid="{00000000-0005-0000-0000-000037310000}"/>
    <cellStyle name="Normal 5 6 5" xfId="12782" xr:uid="{00000000-0005-0000-0000-000038310000}"/>
    <cellStyle name="Normal 5 6 5 2" xfId="12783" xr:uid="{00000000-0005-0000-0000-000039310000}"/>
    <cellStyle name="Normal 5 6 6" xfId="12784" xr:uid="{00000000-0005-0000-0000-00003A310000}"/>
    <cellStyle name="Normal 5 6 6 2" xfId="12785" xr:uid="{00000000-0005-0000-0000-00003B310000}"/>
    <cellStyle name="Normal 5 6 7" xfId="12786" xr:uid="{00000000-0005-0000-0000-00003C310000}"/>
    <cellStyle name="Normal 5 6_Deferred Income Taxes" xfId="12787" xr:uid="{00000000-0005-0000-0000-00003D310000}"/>
    <cellStyle name="Normal 5 7" xfId="12788" xr:uid="{00000000-0005-0000-0000-00003E310000}"/>
    <cellStyle name="Normal 5 7 2" xfId="12789" xr:uid="{00000000-0005-0000-0000-00003F310000}"/>
    <cellStyle name="Normal 5 7 2 2" xfId="12790" xr:uid="{00000000-0005-0000-0000-000040310000}"/>
    <cellStyle name="Normal 5 7 2 2 2" xfId="12791" xr:uid="{00000000-0005-0000-0000-000041310000}"/>
    <cellStyle name="Normal 5 7 2 3" xfId="12792" xr:uid="{00000000-0005-0000-0000-000042310000}"/>
    <cellStyle name="Normal 5 7 2 3 2" xfId="12793" xr:uid="{00000000-0005-0000-0000-000043310000}"/>
    <cellStyle name="Normal 5 7 2 4" xfId="12794" xr:uid="{00000000-0005-0000-0000-000044310000}"/>
    <cellStyle name="Normal 5 7 3" xfId="12795" xr:uid="{00000000-0005-0000-0000-000045310000}"/>
    <cellStyle name="Normal 5 7 3 2" xfId="12796" xr:uid="{00000000-0005-0000-0000-000046310000}"/>
    <cellStyle name="Normal 5 7 4" xfId="12797" xr:uid="{00000000-0005-0000-0000-000047310000}"/>
    <cellStyle name="Normal 5 7 4 2" xfId="12798" xr:uid="{00000000-0005-0000-0000-000048310000}"/>
    <cellStyle name="Normal 5 7 5" xfId="12799" xr:uid="{00000000-0005-0000-0000-000049310000}"/>
    <cellStyle name="Normal 5 8" xfId="12800" xr:uid="{00000000-0005-0000-0000-00004A310000}"/>
    <cellStyle name="Normal 5 8 2" xfId="12801" xr:uid="{00000000-0005-0000-0000-00004B310000}"/>
    <cellStyle name="Normal 5 8 2 2" xfId="12802" xr:uid="{00000000-0005-0000-0000-00004C310000}"/>
    <cellStyle name="Normal 5 8 2 2 2" xfId="12803" xr:uid="{00000000-0005-0000-0000-00004D310000}"/>
    <cellStyle name="Normal 5 8 2_Deferred Income Taxes" xfId="12804" xr:uid="{00000000-0005-0000-0000-00004E310000}"/>
    <cellStyle name="Normal 5 8 3" xfId="12805" xr:uid="{00000000-0005-0000-0000-00004F310000}"/>
    <cellStyle name="Normal 5 8 3 2" xfId="12806" xr:uid="{00000000-0005-0000-0000-000050310000}"/>
    <cellStyle name="Normal 5 8 4" xfId="12807" xr:uid="{00000000-0005-0000-0000-000051310000}"/>
    <cellStyle name="Normal 5 8_Deferred Income Taxes" xfId="12808" xr:uid="{00000000-0005-0000-0000-000052310000}"/>
    <cellStyle name="Normal 5 9" xfId="12809" xr:uid="{00000000-0005-0000-0000-000053310000}"/>
    <cellStyle name="Normal 5 9 2" xfId="12810" xr:uid="{00000000-0005-0000-0000-000054310000}"/>
    <cellStyle name="Normal 5 9 2 2" xfId="12811" xr:uid="{00000000-0005-0000-0000-000055310000}"/>
    <cellStyle name="Normal 5 9 3" xfId="12812" xr:uid="{00000000-0005-0000-0000-000056310000}"/>
    <cellStyle name="Normal 5 9 3 2" xfId="12813" xr:uid="{00000000-0005-0000-0000-000057310000}"/>
    <cellStyle name="Normal 5 9 4" xfId="12814" xr:uid="{00000000-0005-0000-0000-000058310000}"/>
    <cellStyle name="Normal 5 9_Deferred Income Taxes" xfId="12815" xr:uid="{00000000-0005-0000-0000-000059310000}"/>
    <cellStyle name="Normal 5_Deferred Income Taxes" xfId="12816" xr:uid="{00000000-0005-0000-0000-00005A310000}"/>
    <cellStyle name="Normal 50" xfId="12817" xr:uid="{00000000-0005-0000-0000-00005B310000}"/>
    <cellStyle name="Normal 50 2" xfId="12818" xr:uid="{00000000-0005-0000-0000-00005C310000}"/>
    <cellStyle name="Normal 50 2 2" xfId="12819" xr:uid="{00000000-0005-0000-0000-00005D310000}"/>
    <cellStyle name="Normal 50 2 3" xfId="12820" xr:uid="{00000000-0005-0000-0000-00005E310000}"/>
    <cellStyle name="Normal 50 3" xfId="12821" xr:uid="{00000000-0005-0000-0000-00005F310000}"/>
    <cellStyle name="Normal 50 3 2" xfId="12822" xr:uid="{00000000-0005-0000-0000-000060310000}"/>
    <cellStyle name="Normal 50 4" xfId="12823" xr:uid="{00000000-0005-0000-0000-000061310000}"/>
    <cellStyle name="Normal 50 4 2" xfId="12824" xr:uid="{00000000-0005-0000-0000-000062310000}"/>
    <cellStyle name="Normal 50 5" xfId="12825" xr:uid="{00000000-0005-0000-0000-000063310000}"/>
    <cellStyle name="Normal 50 5 2" xfId="12826" xr:uid="{00000000-0005-0000-0000-000064310000}"/>
    <cellStyle name="Normal 50 6" xfId="12827" xr:uid="{00000000-0005-0000-0000-000065310000}"/>
    <cellStyle name="Normal 51" xfId="12828" xr:uid="{00000000-0005-0000-0000-000066310000}"/>
    <cellStyle name="Normal 51 2" xfId="12829" xr:uid="{00000000-0005-0000-0000-000067310000}"/>
    <cellStyle name="Normal 51 2 2" xfId="12830" xr:uid="{00000000-0005-0000-0000-000068310000}"/>
    <cellStyle name="Normal 51 2 3" xfId="12831" xr:uid="{00000000-0005-0000-0000-000069310000}"/>
    <cellStyle name="Normal 51 3" xfId="12832" xr:uid="{00000000-0005-0000-0000-00006A310000}"/>
    <cellStyle name="Normal 51 3 2" xfId="12833" xr:uid="{00000000-0005-0000-0000-00006B310000}"/>
    <cellStyle name="Normal 51 4" xfId="12834" xr:uid="{00000000-0005-0000-0000-00006C310000}"/>
    <cellStyle name="Normal 51 4 2" xfId="12835" xr:uid="{00000000-0005-0000-0000-00006D310000}"/>
    <cellStyle name="Normal 51 5" xfId="12836" xr:uid="{00000000-0005-0000-0000-00006E310000}"/>
    <cellStyle name="Normal 51 5 2" xfId="12837" xr:uid="{00000000-0005-0000-0000-00006F310000}"/>
    <cellStyle name="Normal 51 6" xfId="12838" xr:uid="{00000000-0005-0000-0000-000070310000}"/>
    <cellStyle name="Normal 52" xfId="12839" xr:uid="{00000000-0005-0000-0000-000071310000}"/>
    <cellStyle name="Normal 52 2" xfId="12840" xr:uid="{00000000-0005-0000-0000-000072310000}"/>
    <cellStyle name="Normal 52 2 2" xfId="12841" xr:uid="{00000000-0005-0000-0000-000073310000}"/>
    <cellStyle name="Normal 52 2 3" xfId="12842" xr:uid="{00000000-0005-0000-0000-000074310000}"/>
    <cellStyle name="Normal 52 3" xfId="12843" xr:uid="{00000000-0005-0000-0000-000075310000}"/>
    <cellStyle name="Normal 52 3 2" xfId="12844" xr:uid="{00000000-0005-0000-0000-000076310000}"/>
    <cellStyle name="Normal 52 4" xfId="12845" xr:uid="{00000000-0005-0000-0000-000077310000}"/>
    <cellStyle name="Normal 52 4 2" xfId="12846" xr:uid="{00000000-0005-0000-0000-000078310000}"/>
    <cellStyle name="Normal 52 5" xfId="12847" xr:uid="{00000000-0005-0000-0000-000079310000}"/>
    <cellStyle name="Normal 52 5 2" xfId="12848" xr:uid="{00000000-0005-0000-0000-00007A310000}"/>
    <cellStyle name="Normal 52 6" xfId="12849" xr:uid="{00000000-0005-0000-0000-00007B310000}"/>
    <cellStyle name="Normal 53" xfId="12850" xr:uid="{00000000-0005-0000-0000-00007C310000}"/>
    <cellStyle name="Normal 53 2" xfId="12851" xr:uid="{00000000-0005-0000-0000-00007D310000}"/>
    <cellStyle name="Normal 53 2 2" xfId="12852" xr:uid="{00000000-0005-0000-0000-00007E310000}"/>
    <cellStyle name="Normal 53 2 3" xfId="12853" xr:uid="{00000000-0005-0000-0000-00007F310000}"/>
    <cellStyle name="Normal 53 3" xfId="12854" xr:uid="{00000000-0005-0000-0000-000080310000}"/>
    <cellStyle name="Normal 53 3 2" xfId="12855" xr:uid="{00000000-0005-0000-0000-000081310000}"/>
    <cellStyle name="Normal 53 4" xfId="12856" xr:uid="{00000000-0005-0000-0000-000082310000}"/>
    <cellStyle name="Normal 53 4 2" xfId="12857" xr:uid="{00000000-0005-0000-0000-000083310000}"/>
    <cellStyle name="Normal 53 5" xfId="12858" xr:uid="{00000000-0005-0000-0000-000084310000}"/>
    <cellStyle name="Normal 53 5 2" xfId="12859" xr:uid="{00000000-0005-0000-0000-000085310000}"/>
    <cellStyle name="Normal 53 6" xfId="12860" xr:uid="{00000000-0005-0000-0000-000086310000}"/>
    <cellStyle name="Normal 54" xfId="12861" xr:uid="{00000000-0005-0000-0000-000087310000}"/>
    <cellStyle name="Normal 54 2" xfId="12862" xr:uid="{00000000-0005-0000-0000-000088310000}"/>
    <cellStyle name="Normal 54 2 2" xfId="12863" xr:uid="{00000000-0005-0000-0000-000089310000}"/>
    <cellStyle name="Normal 54 2 3" xfId="12864" xr:uid="{00000000-0005-0000-0000-00008A310000}"/>
    <cellStyle name="Normal 54 3" xfId="12865" xr:uid="{00000000-0005-0000-0000-00008B310000}"/>
    <cellStyle name="Normal 54 3 2" xfId="12866" xr:uid="{00000000-0005-0000-0000-00008C310000}"/>
    <cellStyle name="Normal 54 4" xfId="12867" xr:uid="{00000000-0005-0000-0000-00008D310000}"/>
    <cellStyle name="Normal 54 4 2" xfId="12868" xr:uid="{00000000-0005-0000-0000-00008E310000}"/>
    <cellStyle name="Normal 54 5" xfId="12869" xr:uid="{00000000-0005-0000-0000-00008F310000}"/>
    <cellStyle name="Normal 54 5 2" xfId="12870" xr:uid="{00000000-0005-0000-0000-000090310000}"/>
    <cellStyle name="Normal 54 6" xfId="12871" xr:uid="{00000000-0005-0000-0000-000091310000}"/>
    <cellStyle name="Normal 55" xfId="12872" xr:uid="{00000000-0005-0000-0000-000092310000}"/>
    <cellStyle name="Normal 55 2" xfId="12873" xr:uid="{00000000-0005-0000-0000-000093310000}"/>
    <cellStyle name="Normal 55 2 2" xfId="12874" xr:uid="{00000000-0005-0000-0000-000094310000}"/>
    <cellStyle name="Normal 55 2 3" xfId="12875" xr:uid="{00000000-0005-0000-0000-000095310000}"/>
    <cellStyle name="Normal 55 3" xfId="12876" xr:uid="{00000000-0005-0000-0000-000096310000}"/>
    <cellStyle name="Normal 55 3 2" xfId="12877" xr:uid="{00000000-0005-0000-0000-000097310000}"/>
    <cellStyle name="Normal 55 4" xfId="12878" xr:uid="{00000000-0005-0000-0000-000098310000}"/>
    <cellStyle name="Normal 55 4 2" xfId="12879" xr:uid="{00000000-0005-0000-0000-000099310000}"/>
    <cellStyle name="Normal 55 5" xfId="12880" xr:uid="{00000000-0005-0000-0000-00009A310000}"/>
    <cellStyle name="Normal 55 5 2" xfId="12881" xr:uid="{00000000-0005-0000-0000-00009B310000}"/>
    <cellStyle name="Normal 55 6" xfId="12882" xr:uid="{00000000-0005-0000-0000-00009C310000}"/>
    <cellStyle name="Normal 56" xfId="12883" xr:uid="{00000000-0005-0000-0000-00009D310000}"/>
    <cellStyle name="Normal 56 2" xfId="12884" xr:uid="{00000000-0005-0000-0000-00009E310000}"/>
    <cellStyle name="Normal 56 2 2" xfId="12885" xr:uid="{00000000-0005-0000-0000-00009F310000}"/>
    <cellStyle name="Normal 56 2 3" xfId="12886" xr:uid="{00000000-0005-0000-0000-0000A0310000}"/>
    <cellStyle name="Normal 56 3" xfId="12887" xr:uid="{00000000-0005-0000-0000-0000A1310000}"/>
    <cellStyle name="Normal 56 3 2" xfId="12888" xr:uid="{00000000-0005-0000-0000-0000A2310000}"/>
    <cellStyle name="Normal 56 4" xfId="12889" xr:uid="{00000000-0005-0000-0000-0000A3310000}"/>
    <cellStyle name="Normal 56 4 2" xfId="12890" xr:uid="{00000000-0005-0000-0000-0000A4310000}"/>
    <cellStyle name="Normal 56 5" xfId="12891" xr:uid="{00000000-0005-0000-0000-0000A5310000}"/>
    <cellStyle name="Normal 56 5 2" xfId="12892" xr:uid="{00000000-0005-0000-0000-0000A6310000}"/>
    <cellStyle name="Normal 56 6" xfId="12893" xr:uid="{00000000-0005-0000-0000-0000A7310000}"/>
    <cellStyle name="Normal 57" xfId="12894" xr:uid="{00000000-0005-0000-0000-0000A8310000}"/>
    <cellStyle name="Normal 57 2" xfId="12895" xr:uid="{00000000-0005-0000-0000-0000A9310000}"/>
    <cellStyle name="Normal 57 2 2" xfId="12896" xr:uid="{00000000-0005-0000-0000-0000AA310000}"/>
    <cellStyle name="Normal 57 2 3" xfId="12897" xr:uid="{00000000-0005-0000-0000-0000AB310000}"/>
    <cellStyle name="Normal 57 3" xfId="12898" xr:uid="{00000000-0005-0000-0000-0000AC310000}"/>
    <cellStyle name="Normal 57 3 2" xfId="12899" xr:uid="{00000000-0005-0000-0000-0000AD310000}"/>
    <cellStyle name="Normal 57 4" xfId="12900" xr:uid="{00000000-0005-0000-0000-0000AE310000}"/>
    <cellStyle name="Normal 57 4 2" xfId="12901" xr:uid="{00000000-0005-0000-0000-0000AF310000}"/>
    <cellStyle name="Normal 57 5" xfId="12902" xr:uid="{00000000-0005-0000-0000-0000B0310000}"/>
    <cellStyle name="Normal 57 5 2" xfId="12903" xr:uid="{00000000-0005-0000-0000-0000B1310000}"/>
    <cellStyle name="Normal 57 6" xfId="12904" xr:uid="{00000000-0005-0000-0000-0000B2310000}"/>
    <cellStyle name="Normal 58" xfId="12905" xr:uid="{00000000-0005-0000-0000-0000B3310000}"/>
    <cellStyle name="Normal 58 2" xfId="12906" xr:uid="{00000000-0005-0000-0000-0000B4310000}"/>
    <cellStyle name="Normal 58 2 2" xfId="12907" xr:uid="{00000000-0005-0000-0000-0000B5310000}"/>
    <cellStyle name="Normal 58 2 3" xfId="12908" xr:uid="{00000000-0005-0000-0000-0000B6310000}"/>
    <cellStyle name="Normal 58 3" xfId="12909" xr:uid="{00000000-0005-0000-0000-0000B7310000}"/>
    <cellStyle name="Normal 58 3 2" xfId="12910" xr:uid="{00000000-0005-0000-0000-0000B8310000}"/>
    <cellStyle name="Normal 58 4" xfId="12911" xr:uid="{00000000-0005-0000-0000-0000B9310000}"/>
    <cellStyle name="Normal 58 4 2" xfId="12912" xr:uid="{00000000-0005-0000-0000-0000BA310000}"/>
    <cellStyle name="Normal 58 5" xfId="12913" xr:uid="{00000000-0005-0000-0000-0000BB310000}"/>
    <cellStyle name="Normal 58 5 2" xfId="12914" xr:uid="{00000000-0005-0000-0000-0000BC310000}"/>
    <cellStyle name="Normal 58 6" xfId="12915" xr:uid="{00000000-0005-0000-0000-0000BD310000}"/>
    <cellStyle name="Normal 59" xfId="12916" xr:uid="{00000000-0005-0000-0000-0000BE310000}"/>
    <cellStyle name="Normal 59 2" xfId="12917" xr:uid="{00000000-0005-0000-0000-0000BF310000}"/>
    <cellStyle name="Normal 59 2 2" xfId="12918" xr:uid="{00000000-0005-0000-0000-0000C0310000}"/>
    <cellStyle name="Normal 59 2 3" xfId="12919" xr:uid="{00000000-0005-0000-0000-0000C1310000}"/>
    <cellStyle name="Normal 59 3" xfId="12920" xr:uid="{00000000-0005-0000-0000-0000C2310000}"/>
    <cellStyle name="Normal 59 3 2" xfId="12921" xr:uid="{00000000-0005-0000-0000-0000C3310000}"/>
    <cellStyle name="Normal 59 4" xfId="12922" xr:uid="{00000000-0005-0000-0000-0000C4310000}"/>
    <cellStyle name="Normal 59 4 2" xfId="12923" xr:uid="{00000000-0005-0000-0000-0000C5310000}"/>
    <cellStyle name="Normal 59 5" xfId="12924" xr:uid="{00000000-0005-0000-0000-0000C6310000}"/>
    <cellStyle name="Normal 59 5 2" xfId="12925" xr:uid="{00000000-0005-0000-0000-0000C7310000}"/>
    <cellStyle name="Normal 59 6" xfId="12926" xr:uid="{00000000-0005-0000-0000-0000C8310000}"/>
    <cellStyle name="Normal 6" xfId="133" xr:uid="{00000000-0005-0000-0000-0000C9310000}"/>
    <cellStyle name="Normal 6 10" xfId="12927" xr:uid="{00000000-0005-0000-0000-0000CA310000}"/>
    <cellStyle name="Normal 6 10 2" xfId="12928" xr:uid="{00000000-0005-0000-0000-0000CB310000}"/>
    <cellStyle name="Normal 6 10 2 2" xfId="12929" xr:uid="{00000000-0005-0000-0000-0000CC310000}"/>
    <cellStyle name="Normal 6 10 3" xfId="12930" xr:uid="{00000000-0005-0000-0000-0000CD310000}"/>
    <cellStyle name="Normal 6 10 3 2" xfId="12931" xr:uid="{00000000-0005-0000-0000-0000CE310000}"/>
    <cellStyle name="Normal 6 10 4" xfId="12932" xr:uid="{00000000-0005-0000-0000-0000CF310000}"/>
    <cellStyle name="Normal 6 11" xfId="12933" xr:uid="{00000000-0005-0000-0000-0000D0310000}"/>
    <cellStyle name="Normal 6 11 2" xfId="12934" xr:uid="{00000000-0005-0000-0000-0000D1310000}"/>
    <cellStyle name="Normal 6 11 2 2" xfId="12935" xr:uid="{00000000-0005-0000-0000-0000D2310000}"/>
    <cellStyle name="Normal 6 11 3" xfId="12936" xr:uid="{00000000-0005-0000-0000-0000D3310000}"/>
    <cellStyle name="Normal 6 11 3 2" xfId="12937" xr:uid="{00000000-0005-0000-0000-0000D4310000}"/>
    <cellStyle name="Normal 6 11 4" xfId="12938" xr:uid="{00000000-0005-0000-0000-0000D5310000}"/>
    <cellStyle name="Normal 6 12" xfId="12939" xr:uid="{00000000-0005-0000-0000-0000D6310000}"/>
    <cellStyle name="Normal 6 12 2" xfId="12940" xr:uid="{00000000-0005-0000-0000-0000D7310000}"/>
    <cellStyle name="Normal 6 13" xfId="12941" xr:uid="{00000000-0005-0000-0000-0000D8310000}"/>
    <cellStyle name="Normal 6 13 2" xfId="12942" xr:uid="{00000000-0005-0000-0000-0000D9310000}"/>
    <cellStyle name="Normal 6 14" xfId="12943" xr:uid="{00000000-0005-0000-0000-0000DA310000}"/>
    <cellStyle name="Normal 6 14 2" xfId="12944" xr:uid="{00000000-0005-0000-0000-0000DB310000}"/>
    <cellStyle name="Normal 6 2" xfId="452" xr:uid="{00000000-0005-0000-0000-0000DC310000}"/>
    <cellStyle name="Normal 6 2 2" xfId="12945" xr:uid="{00000000-0005-0000-0000-0000DD310000}"/>
    <cellStyle name="Normal 6 3" xfId="453" xr:uid="{00000000-0005-0000-0000-0000DE310000}"/>
    <cellStyle name="Normal 6 3 10" xfId="12946" xr:uid="{00000000-0005-0000-0000-0000DF310000}"/>
    <cellStyle name="Normal 6 3 10 2" xfId="12947" xr:uid="{00000000-0005-0000-0000-0000E0310000}"/>
    <cellStyle name="Normal 6 3 11" xfId="12948" xr:uid="{00000000-0005-0000-0000-0000E1310000}"/>
    <cellStyle name="Normal 6 3 2" xfId="12949" xr:uid="{00000000-0005-0000-0000-0000E2310000}"/>
    <cellStyle name="Normal 6 3 2 2" xfId="12950" xr:uid="{00000000-0005-0000-0000-0000E3310000}"/>
    <cellStyle name="Normal 6 3 2 2 2" xfId="12951" xr:uid="{00000000-0005-0000-0000-0000E4310000}"/>
    <cellStyle name="Normal 6 3 2 2 2 2" xfId="12952" xr:uid="{00000000-0005-0000-0000-0000E5310000}"/>
    <cellStyle name="Normal 6 3 2 2 3" xfId="12953" xr:uid="{00000000-0005-0000-0000-0000E6310000}"/>
    <cellStyle name="Normal 6 3 2 2 3 2" xfId="12954" xr:uid="{00000000-0005-0000-0000-0000E7310000}"/>
    <cellStyle name="Normal 6 3 2 2 4" xfId="12955" xr:uid="{00000000-0005-0000-0000-0000E8310000}"/>
    <cellStyle name="Normal 6 3 2 3" xfId="12956" xr:uid="{00000000-0005-0000-0000-0000E9310000}"/>
    <cellStyle name="Normal 6 3 2 3 2" xfId="12957" xr:uid="{00000000-0005-0000-0000-0000EA310000}"/>
    <cellStyle name="Normal 6 3 2 3 2 2" xfId="12958" xr:uid="{00000000-0005-0000-0000-0000EB310000}"/>
    <cellStyle name="Normal 6 3 2 3 3" xfId="12959" xr:uid="{00000000-0005-0000-0000-0000EC310000}"/>
    <cellStyle name="Normal 6 3 2 3 3 2" xfId="12960" xr:uid="{00000000-0005-0000-0000-0000ED310000}"/>
    <cellStyle name="Normal 6 3 2 3 4" xfId="12961" xr:uid="{00000000-0005-0000-0000-0000EE310000}"/>
    <cellStyle name="Normal 6 3 2 4" xfId="12962" xr:uid="{00000000-0005-0000-0000-0000EF310000}"/>
    <cellStyle name="Normal 6 3 2 4 2" xfId="12963" xr:uid="{00000000-0005-0000-0000-0000F0310000}"/>
    <cellStyle name="Normal 6 3 2 5" xfId="12964" xr:uid="{00000000-0005-0000-0000-0000F1310000}"/>
    <cellStyle name="Normal 6 3 2 5 2" xfId="12965" xr:uid="{00000000-0005-0000-0000-0000F2310000}"/>
    <cellStyle name="Normal 6 3 2 6" xfId="12966" xr:uid="{00000000-0005-0000-0000-0000F3310000}"/>
    <cellStyle name="Normal 6 3 3" xfId="12967" xr:uid="{00000000-0005-0000-0000-0000F4310000}"/>
    <cellStyle name="Normal 6 3 3 2" xfId="12968" xr:uid="{00000000-0005-0000-0000-0000F5310000}"/>
    <cellStyle name="Normal 6 3 3 2 2" xfId="12969" xr:uid="{00000000-0005-0000-0000-0000F6310000}"/>
    <cellStyle name="Normal 6 3 3 2 2 2" xfId="12970" xr:uid="{00000000-0005-0000-0000-0000F7310000}"/>
    <cellStyle name="Normal 6 3 3 2 3" xfId="12971" xr:uid="{00000000-0005-0000-0000-0000F8310000}"/>
    <cellStyle name="Normal 6 3 3 2 3 2" xfId="12972" xr:uid="{00000000-0005-0000-0000-0000F9310000}"/>
    <cellStyle name="Normal 6 3 3 2 4" xfId="12973" xr:uid="{00000000-0005-0000-0000-0000FA310000}"/>
    <cellStyle name="Normal 6 3 3 3" xfId="12974" xr:uid="{00000000-0005-0000-0000-0000FB310000}"/>
    <cellStyle name="Normal 6 3 3 3 2" xfId="12975" xr:uid="{00000000-0005-0000-0000-0000FC310000}"/>
    <cellStyle name="Normal 6 3 3 4" xfId="12976" xr:uid="{00000000-0005-0000-0000-0000FD310000}"/>
    <cellStyle name="Normal 6 3 3 4 2" xfId="12977" xr:uid="{00000000-0005-0000-0000-0000FE310000}"/>
    <cellStyle name="Normal 6 3 3 5" xfId="12978" xr:uid="{00000000-0005-0000-0000-0000FF310000}"/>
    <cellStyle name="Normal 6 3 4" xfId="12979" xr:uid="{00000000-0005-0000-0000-000000320000}"/>
    <cellStyle name="Normal 6 3 4 2" xfId="12980" xr:uid="{00000000-0005-0000-0000-000001320000}"/>
    <cellStyle name="Normal 6 3 4 2 2" xfId="12981" xr:uid="{00000000-0005-0000-0000-000002320000}"/>
    <cellStyle name="Normal 6 3 4 3" xfId="12982" xr:uid="{00000000-0005-0000-0000-000003320000}"/>
    <cellStyle name="Normal 6 3 4 3 2" xfId="12983" xr:uid="{00000000-0005-0000-0000-000004320000}"/>
    <cellStyle name="Normal 6 3 4 4" xfId="12984" xr:uid="{00000000-0005-0000-0000-000005320000}"/>
    <cellStyle name="Normal 6 3 5" xfId="12985" xr:uid="{00000000-0005-0000-0000-000006320000}"/>
    <cellStyle name="Normal 6 3 5 2" xfId="12986" xr:uid="{00000000-0005-0000-0000-000007320000}"/>
    <cellStyle name="Normal 6 3 5 2 2" xfId="12987" xr:uid="{00000000-0005-0000-0000-000008320000}"/>
    <cellStyle name="Normal 6 3 5 3" xfId="12988" xr:uid="{00000000-0005-0000-0000-000009320000}"/>
    <cellStyle name="Normal 6 3 5 3 2" xfId="12989" xr:uid="{00000000-0005-0000-0000-00000A320000}"/>
    <cellStyle name="Normal 6 3 5 4" xfId="12990" xr:uid="{00000000-0005-0000-0000-00000B320000}"/>
    <cellStyle name="Normal 6 3 6" xfId="12991" xr:uid="{00000000-0005-0000-0000-00000C320000}"/>
    <cellStyle name="Normal 6 3 6 2" xfId="12992" xr:uid="{00000000-0005-0000-0000-00000D320000}"/>
    <cellStyle name="Normal 6 3 6 2 2" xfId="12993" xr:uid="{00000000-0005-0000-0000-00000E320000}"/>
    <cellStyle name="Normal 6 3 6 3" xfId="12994" xr:uid="{00000000-0005-0000-0000-00000F320000}"/>
    <cellStyle name="Normal 6 3 6 3 2" xfId="12995" xr:uid="{00000000-0005-0000-0000-000010320000}"/>
    <cellStyle name="Normal 6 3 6 4" xfId="12996" xr:uid="{00000000-0005-0000-0000-000011320000}"/>
    <cellStyle name="Normal 6 3 7" xfId="12997" xr:uid="{00000000-0005-0000-0000-000012320000}"/>
    <cellStyle name="Normal 6 3 7 2" xfId="12998" xr:uid="{00000000-0005-0000-0000-000013320000}"/>
    <cellStyle name="Normal 6 3 7 2 2" xfId="12999" xr:uid="{00000000-0005-0000-0000-000014320000}"/>
    <cellStyle name="Normal 6 3 7 3" xfId="13000" xr:uid="{00000000-0005-0000-0000-000015320000}"/>
    <cellStyle name="Normal 6 3 7 3 2" xfId="13001" xr:uid="{00000000-0005-0000-0000-000016320000}"/>
    <cellStyle name="Normal 6 3 7 4" xfId="13002" xr:uid="{00000000-0005-0000-0000-000017320000}"/>
    <cellStyle name="Normal 6 3 8" xfId="13003" xr:uid="{00000000-0005-0000-0000-000018320000}"/>
    <cellStyle name="Normal 6 3 8 2" xfId="13004" xr:uid="{00000000-0005-0000-0000-000019320000}"/>
    <cellStyle name="Normal 6 3 9" xfId="13005" xr:uid="{00000000-0005-0000-0000-00001A320000}"/>
    <cellStyle name="Normal 6 3 9 2" xfId="13006" xr:uid="{00000000-0005-0000-0000-00001B320000}"/>
    <cellStyle name="Normal 6 4" xfId="13007" xr:uid="{00000000-0005-0000-0000-00001C320000}"/>
    <cellStyle name="Normal 6 4 2" xfId="13008" xr:uid="{00000000-0005-0000-0000-00001D320000}"/>
    <cellStyle name="Normal 6 4 2 2" xfId="13009" xr:uid="{00000000-0005-0000-0000-00001E320000}"/>
    <cellStyle name="Normal 6 4 2 2 2" xfId="13010" xr:uid="{00000000-0005-0000-0000-00001F320000}"/>
    <cellStyle name="Normal 6 4 2 3" xfId="13011" xr:uid="{00000000-0005-0000-0000-000020320000}"/>
    <cellStyle name="Normal 6 4 2 3 2" xfId="13012" xr:uid="{00000000-0005-0000-0000-000021320000}"/>
    <cellStyle name="Normal 6 4 2 4" xfId="13013" xr:uid="{00000000-0005-0000-0000-000022320000}"/>
    <cellStyle name="Normal 6 4 2 4 2" xfId="13014" xr:uid="{00000000-0005-0000-0000-000023320000}"/>
    <cellStyle name="Normal 6 4 2 5" xfId="13015" xr:uid="{00000000-0005-0000-0000-000024320000}"/>
    <cellStyle name="Normal 6 4 3" xfId="13016" xr:uid="{00000000-0005-0000-0000-000025320000}"/>
    <cellStyle name="Normal 6 4 3 2" xfId="13017" xr:uid="{00000000-0005-0000-0000-000026320000}"/>
    <cellStyle name="Normal 6 4 4" xfId="13018" xr:uid="{00000000-0005-0000-0000-000027320000}"/>
    <cellStyle name="Normal 6 4 4 2" xfId="13019" xr:uid="{00000000-0005-0000-0000-000028320000}"/>
    <cellStyle name="Normal 6 4 5" xfId="13020" xr:uid="{00000000-0005-0000-0000-000029320000}"/>
    <cellStyle name="Normal 6 4 5 2" xfId="13021" xr:uid="{00000000-0005-0000-0000-00002A320000}"/>
    <cellStyle name="Normal 6 4 6" xfId="13022" xr:uid="{00000000-0005-0000-0000-00002B320000}"/>
    <cellStyle name="Normal 6 5" xfId="13023" xr:uid="{00000000-0005-0000-0000-00002C320000}"/>
    <cellStyle name="Normal 6 5 2" xfId="13024" xr:uid="{00000000-0005-0000-0000-00002D320000}"/>
    <cellStyle name="Normal 6 5 2 2" xfId="13025" xr:uid="{00000000-0005-0000-0000-00002E320000}"/>
    <cellStyle name="Normal 6 5 2 2 2" xfId="13026" xr:uid="{00000000-0005-0000-0000-00002F320000}"/>
    <cellStyle name="Normal 6 5 2 2 2 2" xfId="13027" xr:uid="{00000000-0005-0000-0000-000030320000}"/>
    <cellStyle name="Normal 6 5 2 2 3" xfId="13028" xr:uid="{00000000-0005-0000-0000-000031320000}"/>
    <cellStyle name="Normal 6 5 2 2 3 2" xfId="13029" xr:uid="{00000000-0005-0000-0000-000032320000}"/>
    <cellStyle name="Normal 6 5 2 2 4" xfId="13030" xr:uid="{00000000-0005-0000-0000-000033320000}"/>
    <cellStyle name="Normal 6 5 2 3" xfId="13031" xr:uid="{00000000-0005-0000-0000-000034320000}"/>
    <cellStyle name="Normal 6 5 2 3 2" xfId="13032" xr:uid="{00000000-0005-0000-0000-000035320000}"/>
    <cellStyle name="Normal 6 5 2 3 2 2" xfId="13033" xr:uid="{00000000-0005-0000-0000-000036320000}"/>
    <cellStyle name="Normal 6 5 2 3 3" xfId="13034" xr:uid="{00000000-0005-0000-0000-000037320000}"/>
    <cellStyle name="Normal 6 5 2 3 3 2" xfId="13035" xr:uid="{00000000-0005-0000-0000-000038320000}"/>
    <cellStyle name="Normal 6 5 2 3 4" xfId="13036" xr:uid="{00000000-0005-0000-0000-000039320000}"/>
    <cellStyle name="Normal 6 5 2 4" xfId="13037" xr:uid="{00000000-0005-0000-0000-00003A320000}"/>
    <cellStyle name="Normal 6 5 2 4 2" xfId="13038" xr:uid="{00000000-0005-0000-0000-00003B320000}"/>
    <cellStyle name="Normal 6 5 2 5" xfId="13039" xr:uid="{00000000-0005-0000-0000-00003C320000}"/>
    <cellStyle name="Normal 6 5 2 5 2" xfId="13040" xr:uid="{00000000-0005-0000-0000-00003D320000}"/>
    <cellStyle name="Normal 6 5 2 6" xfId="13041" xr:uid="{00000000-0005-0000-0000-00003E320000}"/>
    <cellStyle name="Normal 6 5 3" xfId="13042" xr:uid="{00000000-0005-0000-0000-00003F320000}"/>
    <cellStyle name="Normal 6 5 3 2" xfId="13043" xr:uid="{00000000-0005-0000-0000-000040320000}"/>
    <cellStyle name="Normal 6 5 3 2 2" xfId="13044" xr:uid="{00000000-0005-0000-0000-000041320000}"/>
    <cellStyle name="Normal 6 5 3 2 2 2" xfId="13045" xr:uid="{00000000-0005-0000-0000-000042320000}"/>
    <cellStyle name="Normal 6 5 3 2 3" xfId="13046" xr:uid="{00000000-0005-0000-0000-000043320000}"/>
    <cellStyle name="Normal 6 5 3 2 3 2" xfId="13047" xr:uid="{00000000-0005-0000-0000-000044320000}"/>
    <cellStyle name="Normal 6 5 3 2 4" xfId="13048" xr:uid="{00000000-0005-0000-0000-000045320000}"/>
    <cellStyle name="Normal 6 5 3 3" xfId="13049" xr:uid="{00000000-0005-0000-0000-000046320000}"/>
    <cellStyle name="Normal 6 5 3 3 2" xfId="13050" xr:uid="{00000000-0005-0000-0000-000047320000}"/>
    <cellStyle name="Normal 6 5 3 4" xfId="13051" xr:uid="{00000000-0005-0000-0000-000048320000}"/>
    <cellStyle name="Normal 6 5 3 4 2" xfId="13052" xr:uid="{00000000-0005-0000-0000-000049320000}"/>
    <cellStyle name="Normal 6 5 3 5" xfId="13053" xr:uid="{00000000-0005-0000-0000-00004A320000}"/>
    <cellStyle name="Normal 6 5 4" xfId="13054" xr:uid="{00000000-0005-0000-0000-00004B320000}"/>
    <cellStyle name="Normal 6 5 4 2" xfId="13055" xr:uid="{00000000-0005-0000-0000-00004C320000}"/>
    <cellStyle name="Normal 6 5 4 2 2" xfId="13056" xr:uid="{00000000-0005-0000-0000-00004D320000}"/>
    <cellStyle name="Normal 6 5 4 3" xfId="13057" xr:uid="{00000000-0005-0000-0000-00004E320000}"/>
    <cellStyle name="Normal 6 5 4 3 2" xfId="13058" xr:uid="{00000000-0005-0000-0000-00004F320000}"/>
    <cellStyle name="Normal 6 5 4 4" xfId="13059" xr:uid="{00000000-0005-0000-0000-000050320000}"/>
    <cellStyle name="Normal 6 5 5" xfId="13060" xr:uid="{00000000-0005-0000-0000-000051320000}"/>
    <cellStyle name="Normal 6 5 5 2" xfId="13061" xr:uid="{00000000-0005-0000-0000-000052320000}"/>
    <cellStyle name="Normal 6 5 5 2 2" xfId="13062" xr:uid="{00000000-0005-0000-0000-000053320000}"/>
    <cellStyle name="Normal 6 5 5 3" xfId="13063" xr:uid="{00000000-0005-0000-0000-000054320000}"/>
    <cellStyle name="Normal 6 5 5 3 2" xfId="13064" xr:uid="{00000000-0005-0000-0000-000055320000}"/>
    <cellStyle name="Normal 6 5 5 4" xfId="13065" xr:uid="{00000000-0005-0000-0000-000056320000}"/>
    <cellStyle name="Normal 6 5 6" xfId="13066" xr:uid="{00000000-0005-0000-0000-000057320000}"/>
    <cellStyle name="Normal 6 5 6 2" xfId="13067" xr:uid="{00000000-0005-0000-0000-000058320000}"/>
    <cellStyle name="Normal 6 5 6 2 2" xfId="13068" xr:uid="{00000000-0005-0000-0000-000059320000}"/>
    <cellStyle name="Normal 6 5 6 3" xfId="13069" xr:uid="{00000000-0005-0000-0000-00005A320000}"/>
    <cellStyle name="Normal 6 5 6 3 2" xfId="13070" xr:uid="{00000000-0005-0000-0000-00005B320000}"/>
    <cellStyle name="Normal 6 5 6 4" xfId="13071" xr:uid="{00000000-0005-0000-0000-00005C320000}"/>
    <cellStyle name="Normal 6 5 7" xfId="13072" xr:uid="{00000000-0005-0000-0000-00005D320000}"/>
    <cellStyle name="Normal 6 5 7 2" xfId="13073" xr:uid="{00000000-0005-0000-0000-00005E320000}"/>
    <cellStyle name="Normal 6 5 8" xfId="13074" xr:uid="{00000000-0005-0000-0000-00005F320000}"/>
    <cellStyle name="Normal 6 5 8 2" xfId="13075" xr:uid="{00000000-0005-0000-0000-000060320000}"/>
    <cellStyle name="Normal 6 5 9" xfId="13076" xr:uid="{00000000-0005-0000-0000-000061320000}"/>
    <cellStyle name="Normal 6 6" xfId="13077" xr:uid="{00000000-0005-0000-0000-000062320000}"/>
    <cellStyle name="Normal 6 6 2" xfId="13078" xr:uid="{00000000-0005-0000-0000-000063320000}"/>
    <cellStyle name="Normal 6 6 2 2" xfId="13079" xr:uid="{00000000-0005-0000-0000-000064320000}"/>
    <cellStyle name="Normal 6 6 2 2 2" xfId="13080" xr:uid="{00000000-0005-0000-0000-000065320000}"/>
    <cellStyle name="Normal 6 6 2 2 2 2" xfId="13081" xr:uid="{00000000-0005-0000-0000-000066320000}"/>
    <cellStyle name="Normal 6 6 2 2 3" xfId="13082" xr:uid="{00000000-0005-0000-0000-000067320000}"/>
    <cellStyle name="Normal 6 6 2 2 3 2" xfId="13083" xr:uid="{00000000-0005-0000-0000-000068320000}"/>
    <cellStyle name="Normal 6 6 2 2 4" xfId="13084" xr:uid="{00000000-0005-0000-0000-000069320000}"/>
    <cellStyle name="Normal 6 6 2 3" xfId="13085" xr:uid="{00000000-0005-0000-0000-00006A320000}"/>
    <cellStyle name="Normal 6 6 2 3 2" xfId="13086" xr:uid="{00000000-0005-0000-0000-00006B320000}"/>
    <cellStyle name="Normal 6 6 2 4" xfId="13087" xr:uid="{00000000-0005-0000-0000-00006C320000}"/>
    <cellStyle name="Normal 6 6 2 4 2" xfId="13088" xr:uid="{00000000-0005-0000-0000-00006D320000}"/>
    <cellStyle name="Normal 6 6 2 5" xfId="13089" xr:uid="{00000000-0005-0000-0000-00006E320000}"/>
    <cellStyle name="Normal 6 6 3" xfId="13090" xr:uid="{00000000-0005-0000-0000-00006F320000}"/>
    <cellStyle name="Normal 6 6 3 2" xfId="13091" xr:uid="{00000000-0005-0000-0000-000070320000}"/>
    <cellStyle name="Normal 6 6 3 2 2" xfId="13092" xr:uid="{00000000-0005-0000-0000-000071320000}"/>
    <cellStyle name="Normal 6 6 3 3" xfId="13093" xr:uid="{00000000-0005-0000-0000-000072320000}"/>
    <cellStyle name="Normal 6 6 3 3 2" xfId="13094" xr:uid="{00000000-0005-0000-0000-000073320000}"/>
    <cellStyle name="Normal 6 6 3 4" xfId="13095" xr:uid="{00000000-0005-0000-0000-000074320000}"/>
    <cellStyle name="Normal 6 6 4" xfId="13096" xr:uid="{00000000-0005-0000-0000-000075320000}"/>
    <cellStyle name="Normal 6 6 4 2" xfId="13097" xr:uid="{00000000-0005-0000-0000-000076320000}"/>
    <cellStyle name="Normal 6 6 4 2 2" xfId="13098" xr:uid="{00000000-0005-0000-0000-000077320000}"/>
    <cellStyle name="Normal 6 6 4 3" xfId="13099" xr:uid="{00000000-0005-0000-0000-000078320000}"/>
    <cellStyle name="Normal 6 6 4 3 2" xfId="13100" xr:uid="{00000000-0005-0000-0000-000079320000}"/>
    <cellStyle name="Normal 6 6 4 4" xfId="13101" xr:uid="{00000000-0005-0000-0000-00007A320000}"/>
    <cellStyle name="Normal 6 6 5" xfId="13102" xr:uid="{00000000-0005-0000-0000-00007B320000}"/>
    <cellStyle name="Normal 6 6 5 2" xfId="13103" xr:uid="{00000000-0005-0000-0000-00007C320000}"/>
    <cellStyle name="Normal 6 6 5 2 2" xfId="13104" xr:uid="{00000000-0005-0000-0000-00007D320000}"/>
    <cellStyle name="Normal 6 6 5 3" xfId="13105" xr:uid="{00000000-0005-0000-0000-00007E320000}"/>
    <cellStyle name="Normal 6 6 5 3 2" xfId="13106" xr:uid="{00000000-0005-0000-0000-00007F320000}"/>
    <cellStyle name="Normal 6 6 5 4" xfId="13107" xr:uid="{00000000-0005-0000-0000-000080320000}"/>
    <cellStyle name="Normal 6 6 6" xfId="13108" xr:uid="{00000000-0005-0000-0000-000081320000}"/>
    <cellStyle name="Normal 6 6 6 2" xfId="13109" xr:uid="{00000000-0005-0000-0000-000082320000}"/>
    <cellStyle name="Normal 6 6 7" xfId="13110" xr:uid="{00000000-0005-0000-0000-000083320000}"/>
    <cellStyle name="Normal 6 6 7 2" xfId="13111" xr:uid="{00000000-0005-0000-0000-000084320000}"/>
    <cellStyle name="Normal 6 6 8" xfId="13112" xr:uid="{00000000-0005-0000-0000-000085320000}"/>
    <cellStyle name="Normal 6 7" xfId="13113" xr:uid="{00000000-0005-0000-0000-000086320000}"/>
    <cellStyle name="Normal 6 7 2" xfId="13114" xr:uid="{00000000-0005-0000-0000-000087320000}"/>
    <cellStyle name="Normal 6 7 2 2" xfId="13115" xr:uid="{00000000-0005-0000-0000-000088320000}"/>
    <cellStyle name="Normal 6 7 2 2 2" xfId="13116" xr:uid="{00000000-0005-0000-0000-000089320000}"/>
    <cellStyle name="Normal 6 7 2 3" xfId="13117" xr:uid="{00000000-0005-0000-0000-00008A320000}"/>
    <cellStyle name="Normal 6 7 2 3 2" xfId="13118" xr:uid="{00000000-0005-0000-0000-00008B320000}"/>
    <cellStyle name="Normal 6 7 2 4" xfId="13119" xr:uid="{00000000-0005-0000-0000-00008C320000}"/>
    <cellStyle name="Normal 6 7 3" xfId="13120" xr:uid="{00000000-0005-0000-0000-00008D320000}"/>
    <cellStyle name="Normal 6 7 3 2" xfId="13121" xr:uid="{00000000-0005-0000-0000-00008E320000}"/>
    <cellStyle name="Normal 6 7 3 2 2" xfId="13122" xr:uid="{00000000-0005-0000-0000-00008F320000}"/>
    <cellStyle name="Normal 6 7 3 3" xfId="13123" xr:uid="{00000000-0005-0000-0000-000090320000}"/>
    <cellStyle name="Normal 6 7 3 3 2" xfId="13124" xr:uid="{00000000-0005-0000-0000-000091320000}"/>
    <cellStyle name="Normal 6 7 3 4" xfId="13125" xr:uid="{00000000-0005-0000-0000-000092320000}"/>
    <cellStyle name="Normal 6 7 4" xfId="13126" xr:uid="{00000000-0005-0000-0000-000093320000}"/>
    <cellStyle name="Normal 6 7 4 2" xfId="13127" xr:uid="{00000000-0005-0000-0000-000094320000}"/>
    <cellStyle name="Normal 6 7 4 2 2" xfId="13128" xr:uid="{00000000-0005-0000-0000-000095320000}"/>
    <cellStyle name="Normal 6 7 4 3" xfId="13129" xr:uid="{00000000-0005-0000-0000-000096320000}"/>
    <cellStyle name="Normal 6 7 4 3 2" xfId="13130" xr:uid="{00000000-0005-0000-0000-000097320000}"/>
    <cellStyle name="Normal 6 7 4 4" xfId="13131" xr:uid="{00000000-0005-0000-0000-000098320000}"/>
    <cellStyle name="Normal 6 7 5" xfId="13132" xr:uid="{00000000-0005-0000-0000-000099320000}"/>
    <cellStyle name="Normal 6 7 5 2" xfId="13133" xr:uid="{00000000-0005-0000-0000-00009A320000}"/>
    <cellStyle name="Normal 6 7 6" xfId="13134" xr:uid="{00000000-0005-0000-0000-00009B320000}"/>
    <cellStyle name="Normal 6 7 6 2" xfId="13135" xr:uid="{00000000-0005-0000-0000-00009C320000}"/>
    <cellStyle name="Normal 6 7 7" xfId="13136" xr:uid="{00000000-0005-0000-0000-00009D320000}"/>
    <cellStyle name="Normal 6 8" xfId="13137" xr:uid="{00000000-0005-0000-0000-00009E320000}"/>
    <cellStyle name="Normal 6 8 2" xfId="13138" xr:uid="{00000000-0005-0000-0000-00009F320000}"/>
    <cellStyle name="Normal 6 8 2 2" xfId="13139" xr:uid="{00000000-0005-0000-0000-0000A0320000}"/>
    <cellStyle name="Normal 6 8 2 2 2" xfId="13140" xr:uid="{00000000-0005-0000-0000-0000A1320000}"/>
    <cellStyle name="Normal 6 8 2 3" xfId="13141" xr:uid="{00000000-0005-0000-0000-0000A2320000}"/>
    <cellStyle name="Normal 6 8 2 3 2" xfId="13142" xr:uid="{00000000-0005-0000-0000-0000A3320000}"/>
    <cellStyle name="Normal 6 8 2 4" xfId="13143" xr:uid="{00000000-0005-0000-0000-0000A4320000}"/>
    <cellStyle name="Normal 6 8 3" xfId="13144" xr:uid="{00000000-0005-0000-0000-0000A5320000}"/>
    <cellStyle name="Normal 6 8 3 2" xfId="13145" xr:uid="{00000000-0005-0000-0000-0000A6320000}"/>
    <cellStyle name="Normal 6 8 4" xfId="13146" xr:uid="{00000000-0005-0000-0000-0000A7320000}"/>
    <cellStyle name="Normal 6 8 4 2" xfId="13147" xr:uid="{00000000-0005-0000-0000-0000A8320000}"/>
    <cellStyle name="Normal 6 8 5" xfId="13148" xr:uid="{00000000-0005-0000-0000-0000A9320000}"/>
    <cellStyle name="Normal 6 9" xfId="13149" xr:uid="{00000000-0005-0000-0000-0000AA320000}"/>
    <cellStyle name="Normal 6 9 2" xfId="13150" xr:uid="{00000000-0005-0000-0000-0000AB320000}"/>
    <cellStyle name="Normal 6 9 2 2" xfId="13151" xr:uid="{00000000-0005-0000-0000-0000AC320000}"/>
    <cellStyle name="Normal 6 9 3" xfId="13152" xr:uid="{00000000-0005-0000-0000-0000AD320000}"/>
    <cellStyle name="Normal 6 9 3 2" xfId="13153" xr:uid="{00000000-0005-0000-0000-0000AE320000}"/>
    <cellStyle name="Normal 6 9 4" xfId="13154" xr:uid="{00000000-0005-0000-0000-0000AF320000}"/>
    <cellStyle name="Normal 60" xfId="13155" xr:uid="{00000000-0005-0000-0000-0000B0320000}"/>
    <cellStyle name="Normal 60 2" xfId="13156" xr:uid="{00000000-0005-0000-0000-0000B1320000}"/>
    <cellStyle name="Normal 60 2 2" xfId="13157" xr:uid="{00000000-0005-0000-0000-0000B2320000}"/>
    <cellStyle name="Normal 60 2 3" xfId="13158" xr:uid="{00000000-0005-0000-0000-0000B3320000}"/>
    <cellStyle name="Normal 60 3" xfId="13159" xr:uid="{00000000-0005-0000-0000-0000B4320000}"/>
    <cellStyle name="Normal 60 3 2" xfId="13160" xr:uid="{00000000-0005-0000-0000-0000B5320000}"/>
    <cellStyle name="Normal 60 4" xfId="13161" xr:uid="{00000000-0005-0000-0000-0000B6320000}"/>
    <cellStyle name="Normal 60 4 2" xfId="13162" xr:uid="{00000000-0005-0000-0000-0000B7320000}"/>
    <cellStyle name="Normal 60 5" xfId="13163" xr:uid="{00000000-0005-0000-0000-0000B8320000}"/>
    <cellStyle name="Normal 60 5 2" xfId="13164" xr:uid="{00000000-0005-0000-0000-0000B9320000}"/>
    <cellStyle name="Normal 60 6" xfId="13165" xr:uid="{00000000-0005-0000-0000-0000BA320000}"/>
    <cellStyle name="Normal 61" xfId="13166" xr:uid="{00000000-0005-0000-0000-0000BB320000}"/>
    <cellStyle name="Normal 61 2" xfId="13167" xr:uid="{00000000-0005-0000-0000-0000BC320000}"/>
    <cellStyle name="Normal 61 2 2" xfId="13168" xr:uid="{00000000-0005-0000-0000-0000BD320000}"/>
    <cellStyle name="Normal 61 2 3" xfId="13169" xr:uid="{00000000-0005-0000-0000-0000BE320000}"/>
    <cellStyle name="Normal 61 3" xfId="13170" xr:uid="{00000000-0005-0000-0000-0000BF320000}"/>
    <cellStyle name="Normal 61 3 2" xfId="13171" xr:uid="{00000000-0005-0000-0000-0000C0320000}"/>
    <cellStyle name="Normal 61 4" xfId="13172" xr:uid="{00000000-0005-0000-0000-0000C1320000}"/>
    <cellStyle name="Normal 61 4 2" xfId="13173" xr:uid="{00000000-0005-0000-0000-0000C2320000}"/>
    <cellStyle name="Normal 61 5" xfId="13174" xr:uid="{00000000-0005-0000-0000-0000C3320000}"/>
    <cellStyle name="Normal 61 5 2" xfId="13175" xr:uid="{00000000-0005-0000-0000-0000C4320000}"/>
    <cellStyle name="Normal 61 6" xfId="13176" xr:uid="{00000000-0005-0000-0000-0000C5320000}"/>
    <cellStyle name="Normal 62" xfId="13177" xr:uid="{00000000-0005-0000-0000-0000C6320000}"/>
    <cellStyle name="Normal 62 2" xfId="13178" xr:uid="{00000000-0005-0000-0000-0000C7320000}"/>
    <cellStyle name="Normal 62 2 2" xfId="13179" xr:uid="{00000000-0005-0000-0000-0000C8320000}"/>
    <cellStyle name="Normal 62 2 3" xfId="13180" xr:uid="{00000000-0005-0000-0000-0000C9320000}"/>
    <cellStyle name="Normal 62 3" xfId="13181" xr:uid="{00000000-0005-0000-0000-0000CA320000}"/>
    <cellStyle name="Normal 62 4" xfId="13182" xr:uid="{00000000-0005-0000-0000-0000CB320000}"/>
    <cellStyle name="Normal 62 4 2" xfId="13183" xr:uid="{00000000-0005-0000-0000-0000CC320000}"/>
    <cellStyle name="Normal 62 5" xfId="13184" xr:uid="{00000000-0005-0000-0000-0000CD320000}"/>
    <cellStyle name="Normal 62 5 2" xfId="13185" xr:uid="{00000000-0005-0000-0000-0000CE320000}"/>
    <cellStyle name="Normal 62 6" xfId="13186" xr:uid="{00000000-0005-0000-0000-0000CF320000}"/>
    <cellStyle name="Normal 62 6 2" xfId="13187" xr:uid="{00000000-0005-0000-0000-0000D0320000}"/>
    <cellStyle name="Normal 62 7" xfId="13188" xr:uid="{00000000-0005-0000-0000-0000D1320000}"/>
    <cellStyle name="Normal 63" xfId="13189" xr:uid="{00000000-0005-0000-0000-0000D2320000}"/>
    <cellStyle name="Normal 63 2" xfId="13190" xr:uid="{00000000-0005-0000-0000-0000D3320000}"/>
    <cellStyle name="Normal 63 2 2" xfId="13191" xr:uid="{00000000-0005-0000-0000-0000D4320000}"/>
    <cellStyle name="Normal 63 2 3" xfId="13192" xr:uid="{00000000-0005-0000-0000-0000D5320000}"/>
    <cellStyle name="Normal 63 3" xfId="13193" xr:uid="{00000000-0005-0000-0000-0000D6320000}"/>
    <cellStyle name="Normal 63 4" xfId="13194" xr:uid="{00000000-0005-0000-0000-0000D7320000}"/>
    <cellStyle name="Normal 63 4 2" xfId="13195" xr:uid="{00000000-0005-0000-0000-0000D8320000}"/>
    <cellStyle name="Normal 63 5" xfId="13196" xr:uid="{00000000-0005-0000-0000-0000D9320000}"/>
    <cellStyle name="Normal 63 5 2" xfId="13197" xr:uid="{00000000-0005-0000-0000-0000DA320000}"/>
    <cellStyle name="Normal 63 6" xfId="13198" xr:uid="{00000000-0005-0000-0000-0000DB320000}"/>
    <cellStyle name="Normal 63 6 2" xfId="13199" xr:uid="{00000000-0005-0000-0000-0000DC320000}"/>
    <cellStyle name="Normal 63 7" xfId="13200" xr:uid="{00000000-0005-0000-0000-0000DD320000}"/>
    <cellStyle name="Normal 64" xfId="13201" xr:uid="{00000000-0005-0000-0000-0000DE320000}"/>
    <cellStyle name="Normal 64 2" xfId="13202" xr:uid="{00000000-0005-0000-0000-0000DF320000}"/>
    <cellStyle name="Normal 64 2 2" xfId="13203" xr:uid="{00000000-0005-0000-0000-0000E0320000}"/>
    <cellStyle name="Normal 64 2 3" xfId="13204" xr:uid="{00000000-0005-0000-0000-0000E1320000}"/>
    <cellStyle name="Normal 64 3" xfId="13205" xr:uid="{00000000-0005-0000-0000-0000E2320000}"/>
    <cellStyle name="Normal 64 4" xfId="13206" xr:uid="{00000000-0005-0000-0000-0000E3320000}"/>
    <cellStyle name="Normal 64 4 2" xfId="13207" xr:uid="{00000000-0005-0000-0000-0000E4320000}"/>
    <cellStyle name="Normal 64 5" xfId="13208" xr:uid="{00000000-0005-0000-0000-0000E5320000}"/>
    <cellStyle name="Normal 64 5 2" xfId="13209" xr:uid="{00000000-0005-0000-0000-0000E6320000}"/>
    <cellStyle name="Normal 64 6" xfId="13210" xr:uid="{00000000-0005-0000-0000-0000E7320000}"/>
    <cellStyle name="Normal 64 6 2" xfId="13211" xr:uid="{00000000-0005-0000-0000-0000E8320000}"/>
    <cellStyle name="Normal 64 7" xfId="13212" xr:uid="{00000000-0005-0000-0000-0000E9320000}"/>
    <cellStyle name="Normal 65" xfId="13213" xr:uid="{00000000-0005-0000-0000-0000EA320000}"/>
    <cellStyle name="Normal 65 2" xfId="13214" xr:uid="{00000000-0005-0000-0000-0000EB320000}"/>
    <cellStyle name="Normal 65 2 2" xfId="13215" xr:uid="{00000000-0005-0000-0000-0000EC320000}"/>
    <cellStyle name="Normal 65 3" xfId="13216" xr:uid="{00000000-0005-0000-0000-0000ED320000}"/>
    <cellStyle name="Normal 65 3 2" xfId="13217" xr:uid="{00000000-0005-0000-0000-0000EE320000}"/>
    <cellStyle name="Normal 65 4" xfId="13218" xr:uid="{00000000-0005-0000-0000-0000EF320000}"/>
    <cellStyle name="Normal 65 4 2" xfId="13219" xr:uid="{00000000-0005-0000-0000-0000F0320000}"/>
    <cellStyle name="Normal 65 5" xfId="13220" xr:uid="{00000000-0005-0000-0000-0000F1320000}"/>
    <cellStyle name="Normal 66" xfId="13221" xr:uid="{00000000-0005-0000-0000-0000F2320000}"/>
    <cellStyle name="Normal 66 2" xfId="13222" xr:uid="{00000000-0005-0000-0000-0000F3320000}"/>
    <cellStyle name="Normal 66 2 2" xfId="13223" xr:uid="{00000000-0005-0000-0000-0000F4320000}"/>
    <cellStyle name="Normal 66 3" xfId="13224" xr:uid="{00000000-0005-0000-0000-0000F5320000}"/>
    <cellStyle name="Normal 66 3 2" xfId="13225" xr:uid="{00000000-0005-0000-0000-0000F6320000}"/>
    <cellStyle name="Normal 66 4" xfId="13226" xr:uid="{00000000-0005-0000-0000-0000F7320000}"/>
    <cellStyle name="Normal 66 4 2" xfId="13227" xr:uid="{00000000-0005-0000-0000-0000F8320000}"/>
    <cellStyle name="Normal 66 5" xfId="13228" xr:uid="{00000000-0005-0000-0000-0000F9320000}"/>
    <cellStyle name="Normal 67" xfId="13229" xr:uid="{00000000-0005-0000-0000-0000FA320000}"/>
    <cellStyle name="Normal 67 2" xfId="13230" xr:uid="{00000000-0005-0000-0000-0000FB320000}"/>
    <cellStyle name="Normal 67 2 2" xfId="13231" xr:uid="{00000000-0005-0000-0000-0000FC320000}"/>
    <cellStyle name="Normal 67 3" xfId="13232" xr:uid="{00000000-0005-0000-0000-0000FD320000}"/>
    <cellStyle name="Normal 67 3 2" xfId="13233" xr:uid="{00000000-0005-0000-0000-0000FE320000}"/>
    <cellStyle name="Normal 67 4" xfId="13234" xr:uid="{00000000-0005-0000-0000-0000FF320000}"/>
    <cellStyle name="Normal 67 4 2" xfId="13235" xr:uid="{00000000-0005-0000-0000-000000330000}"/>
    <cellStyle name="Normal 67 5" xfId="13236" xr:uid="{00000000-0005-0000-0000-000001330000}"/>
    <cellStyle name="Normal 68" xfId="13237" xr:uid="{00000000-0005-0000-0000-000002330000}"/>
    <cellStyle name="Normal 68 2" xfId="13238" xr:uid="{00000000-0005-0000-0000-000003330000}"/>
    <cellStyle name="Normal 68 2 2" xfId="13239" xr:uid="{00000000-0005-0000-0000-000004330000}"/>
    <cellStyle name="Normal 68 2 2 2" xfId="13240" xr:uid="{00000000-0005-0000-0000-000005330000}"/>
    <cellStyle name="Normal 68 2 3" xfId="13241" xr:uid="{00000000-0005-0000-0000-000006330000}"/>
    <cellStyle name="Normal 68 2 3 2" xfId="13242" xr:uid="{00000000-0005-0000-0000-000007330000}"/>
    <cellStyle name="Normal 68 2 4" xfId="13243" xr:uid="{00000000-0005-0000-0000-000008330000}"/>
    <cellStyle name="Normal 68 3" xfId="13244" xr:uid="{00000000-0005-0000-0000-000009330000}"/>
    <cellStyle name="Normal 68 3 2" xfId="13245" xr:uid="{00000000-0005-0000-0000-00000A330000}"/>
    <cellStyle name="Normal 68 4" xfId="13246" xr:uid="{00000000-0005-0000-0000-00000B330000}"/>
    <cellStyle name="Normal 68 4 2" xfId="13247" xr:uid="{00000000-0005-0000-0000-00000C330000}"/>
    <cellStyle name="Normal 68 5" xfId="13248" xr:uid="{00000000-0005-0000-0000-00000D330000}"/>
    <cellStyle name="Normal 68 5 2" xfId="13249" xr:uid="{00000000-0005-0000-0000-00000E330000}"/>
    <cellStyle name="Normal 68 6" xfId="13250" xr:uid="{00000000-0005-0000-0000-00000F330000}"/>
    <cellStyle name="Normal 69" xfId="13251" xr:uid="{00000000-0005-0000-0000-000010330000}"/>
    <cellStyle name="Normal 69 2" xfId="13252" xr:uid="{00000000-0005-0000-0000-000011330000}"/>
    <cellStyle name="Normal 69 2 2" xfId="13253" xr:uid="{00000000-0005-0000-0000-000012330000}"/>
    <cellStyle name="Normal 69 3" xfId="13254" xr:uid="{00000000-0005-0000-0000-000013330000}"/>
    <cellStyle name="Normal 69 3 2" xfId="13255" xr:uid="{00000000-0005-0000-0000-000014330000}"/>
    <cellStyle name="Normal 69 4" xfId="13256" xr:uid="{00000000-0005-0000-0000-000015330000}"/>
    <cellStyle name="Normal 69 4 2" xfId="13257" xr:uid="{00000000-0005-0000-0000-000016330000}"/>
    <cellStyle name="Normal 69 5" xfId="13258" xr:uid="{00000000-0005-0000-0000-000017330000}"/>
    <cellStyle name="Normal 7" xfId="134" xr:uid="{00000000-0005-0000-0000-000018330000}"/>
    <cellStyle name="Normal 7 10" xfId="13259" xr:uid="{00000000-0005-0000-0000-000019330000}"/>
    <cellStyle name="Normal 7 10 2" xfId="13260" xr:uid="{00000000-0005-0000-0000-00001A330000}"/>
    <cellStyle name="Normal 7 10 2 2" xfId="13261" xr:uid="{00000000-0005-0000-0000-00001B330000}"/>
    <cellStyle name="Normal 7 10 3" xfId="13262" xr:uid="{00000000-0005-0000-0000-00001C330000}"/>
    <cellStyle name="Normal 7 10 3 2" xfId="13263" xr:uid="{00000000-0005-0000-0000-00001D330000}"/>
    <cellStyle name="Normal 7 10 4" xfId="13264" xr:uid="{00000000-0005-0000-0000-00001E330000}"/>
    <cellStyle name="Normal 7 11" xfId="13265" xr:uid="{00000000-0005-0000-0000-00001F330000}"/>
    <cellStyle name="Normal 7 11 2" xfId="13266" xr:uid="{00000000-0005-0000-0000-000020330000}"/>
    <cellStyle name="Normal 7 12" xfId="13267" xr:uid="{00000000-0005-0000-0000-000021330000}"/>
    <cellStyle name="Normal 7 12 2" xfId="13268" xr:uid="{00000000-0005-0000-0000-000022330000}"/>
    <cellStyle name="Normal 7 13" xfId="13269" xr:uid="{00000000-0005-0000-0000-000023330000}"/>
    <cellStyle name="Normal 7 13 2" xfId="13270" xr:uid="{00000000-0005-0000-0000-000024330000}"/>
    <cellStyle name="Normal 7 2" xfId="135" xr:uid="{00000000-0005-0000-0000-000025330000}"/>
    <cellStyle name="Normal 7 2 2" xfId="136" xr:uid="{00000000-0005-0000-0000-000026330000}"/>
    <cellStyle name="Normal 7 2 2 2" xfId="13271" xr:uid="{00000000-0005-0000-0000-000027330000}"/>
    <cellStyle name="Normal 7 2 3" xfId="137" xr:uid="{00000000-0005-0000-0000-000028330000}"/>
    <cellStyle name="Normal 7 2 3 2" xfId="13272" xr:uid="{00000000-0005-0000-0000-000029330000}"/>
    <cellStyle name="Normal 7 2 4" xfId="13273" xr:uid="{00000000-0005-0000-0000-00002A330000}"/>
    <cellStyle name="Normal 7 2 4 2" xfId="13274" xr:uid="{00000000-0005-0000-0000-00002B330000}"/>
    <cellStyle name="Normal 7 2 5" xfId="13275" xr:uid="{00000000-0005-0000-0000-00002C330000}"/>
    <cellStyle name="Normal 7 3" xfId="138" xr:uid="{00000000-0005-0000-0000-00002D330000}"/>
    <cellStyle name="Normal 7 3 2" xfId="13276" xr:uid="{00000000-0005-0000-0000-00002E330000}"/>
    <cellStyle name="Normal 7 3 2 2" xfId="13277" xr:uid="{00000000-0005-0000-0000-00002F330000}"/>
    <cellStyle name="Normal 7 3 2 2 2" xfId="13278" xr:uid="{00000000-0005-0000-0000-000030330000}"/>
    <cellStyle name="Normal 7 3 2 2 2 2" xfId="13279" xr:uid="{00000000-0005-0000-0000-000031330000}"/>
    <cellStyle name="Normal 7 3 2 2 3" xfId="13280" xr:uid="{00000000-0005-0000-0000-000032330000}"/>
    <cellStyle name="Normal 7 3 2 2 3 2" xfId="13281" xr:uid="{00000000-0005-0000-0000-000033330000}"/>
    <cellStyle name="Normal 7 3 2 2 4" xfId="13282" xr:uid="{00000000-0005-0000-0000-000034330000}"/>
    <cellStyle name="Normal 7 3 2 3" xfId="13283" xr:uid="{00000000-0005-0000-0000-000035330000}"/>
    <cellStyle name="Normal 7 3 2 3 2" xfId="13284" xr:uid="{00000000-0005-0000-0000-000036330000}"/>
    <cellStyle name="Normal 7 3 2 3 2 2" xfId="13285" xr:uid="{00000000-0005-0000-0000-000037330000}"/>
    <cellStyle name="Normal 7 3 2 3 3" xfId="13286" xr:uid="{00000000-0005-0000-0000-000038330000}"/>
    <cellStyle name="Normal 7 3 2 3 3 2" xfId="13287" xr:uid="{00000000-0005-0000-0000-000039330000}"/>
    <cellStyle name="Normal 7 3 2 3 4" xfId="13288" xr:uid="{00000000-0005-0000-0000-00003A330000}"/>
    <cellStyle name="Normal 7 3 2 4" xfId="13289" xr:uid="{00000000-0005-0000-0000-00003B330000}"/>
    <cellStyle name="Normal 7 3 2 4 2" xfId="13290" xr:uid="{00000000-0005-0000-0000-00003C330000}"/>
    <cellStyle name="Normal 7 3 2 5" xfId="13291" xr:uid="{00000000-0005-0000-0000-00003D330000}"/>
    <cellStyle name="Normal 7 3 2 5 2" xfId="13292" xr:uid="{00000000-0005-0000-0000-00003E330000}"/>
    <cellStyle name="Normal 7 3 2 6" xfId="13293" xr:uid="{00000000-0005-0000-0000-00003F330000}"/>
    <cellStyle name="Normal 7 3 3" xfId="13294" xr:uid="{00000000-0005-0000-0000-000040330000}"/>
    <cellStyle name="Normal 7 3 3 2" xfId="13295" xr:uid="{00000000-0005-0000-0000-000041330000}"/>
    <cellStyle name="Normal 7 3 3 2 2" xfId="13296" xr:uid="{00000000-0005-0000-0000-000042330000}"/>
    <cellStyle name="Normal 7 3 3 2 2 2" xfId="13297" xr:uid="{00000000-0005-0000-0000-000043330000}"/>
    <cellStyle name="Normal 7 3 3 2 3" xfId="13298" xr:uid="{00000000-0005-0000-0000-000044330000}"/>
    <cellStyle name="Normal 7 3 3 2 3 2" xfId="13299" xr:uid="{00000000-0005-0000-0000-000045330000}"/>
    <cellStyle name="Normal 7 3 3 2 4" xfId="13300" xr:uid="{00000000-0005-0000-0000-000046330000}"/>
    <cellStyle name="Normal 7 3 3 3" xfId="13301" xr:uid="{00000000-0005-0000-0000-000047330000}"/>
    <cellStyle name="Normal 7 3 3 3 2" xfId="13302" xr:uid="{00000000-0005-0000-0000-000048330000}"/>
    <cellStyle name="Normal 7 3 3 4" xfId="13303" xr:uid="{00000000-0005-0000-0000-000049330000}"/>
    <cellStyle name="Normal 7 3 3 4 2" xfId="13304" xr:uid="{00000000-0005-0000-0000-00004A330000}"/>
    <cellStyle name="Normal 7 3 3 5" xfId="13305" xr:uid="{00000000-0005-0000-0000-00004B330000}"/>
    <cellStyle name="Normal 7 3 4" xfId="13306" xr:uid="{00000000-0005-0000-0000-00004C330000}"/>
    <cellStyle name="Normal 7 3 4 2" xfId="13307" xr:uid="{00000000-0005-0000-0000-00004D330000}"/>
    <cellStyle name="Normal 7 3 4 2 2" xfId="13308" xr:uid="{00000000-0005-0000-0000-00004E330000}"/>
    <cellStyle name="Normal 7 3 4 3" xfId="13309" xr:uid="{00000000-0005-0000-0000-00004F330000}"/>
    <cellStyle name="Normal 7 3 4 3 2" xfId="13310" xr:uid="{00000000-0005-0000-0000-000050330000}"/>
    <cellStyle name="Normal 7 3 4 4" xfId="13311" xr:uid="{00000000-0005-0000-0000-000051330000}"/>
    <cellStyle name="Normal 7 3 5" xfId="13312" xr:uid="{00000000-0005-0000-0000-000052330000}"/>
    <cellStyle name="Normal 7 3 5 2" xfId="13313" xr:uid="{00000000-0005-0000-0000-000053330000}"/>
    <cellStyle name="Normal 7 3 5 2 2" xfId="13314" xr:uid="{00000000-0005-0000-0000-000054330000}"/>
    <cellStyle name="Normal 7 3 5 3" xfId="13315" xr:uid="{00000000-0005-0000-0000-000055330000}"/>
    <cellStyle name="Normal 7 3 5 3 2" xfId="13316" xr:uid="{00000000-0005-0000-0000-000056330000}"/>
    <cellStyle name="Normal 7 3 5 4" xfId="13317" xr:uid="{00000000-0005-0000-0000-000057330000}"/>
    <cellStyle name="Normal 7 3 6" xfId="13318" xr:uid="{00000000-0005-0000-0000-000058330000}"/>
    <cellStyle name="Normal 7 3 6 2" xfId="13319" xr:uid="{00000000-0005-0000-0000-000059330000}"/>
    <cellStyle name="Normal 7 3 6 2 2" xfId="13320" xr:uid="{00000000-0005-0000-0000-00005A330000}"/>
    <cellStyle name="Normal 7 3 6 3" xfId="13321" xr:uid="{00000000-0005-0000-0000-00005B330000}"/>
    <cellStyle name="Normal 7 3 6 3 2" xfId="13322" xr:uid="{00000000-0005-0000-0000-00005C330000}"/>
    <cellStyle name="Normal 7 3 6 4" xfId="13323" xr:uid="{00000000-0005-0000-0000-00005D330000}"/>
    <cellStyle name="Normal 7 3 7" xfId="13324" xr:uid="{00000000-0005-0000-0000-00005E330000}"/>
    <cellStyle name="Normal 7 3 7 2" xfId="13325" xr:uid="{00000000-0005-0000-0000-00005F330000}"/>
    <cellStyle name="Normal 7 3 8" xfId="13326" xr:uid="{00000000-0005-0000-0000-000060330000}"/>
    <cellStyle name="Normal 7 3 8 2" xfId="13327" xr:uid="{00000000-0005-0000-0000-000061330000}"/>
    <cellStyle name="Normal 7 3 9" xfId="13328" xr:uid="{00000000-0005-0000-0000-000062330000}"/>
    <cellStyle name="Normal 7 4" xfId="139" xr:uid="{00000000-0005-0000-0000-000063330000}"/>
    <cellStyle name="Normal 7 4 2" xfId="13329" xr:uid="{00000000-0005-0000-0000-000064330000}"/>
    <cellStyle name="Normal 7 4 2 2" xfId="13330" xr:uid="{00000000-0005-0000-0000-000065330000}"/>
    <cellStyle name="Normal 7 4 2 2 2" xfId="13331" xr:uid="{00000000-0005-0000-0000-000066330000}"/>
    <cellStyle name="Normal 7 4 2 2 2 2" xfId="13332" xr:uid="{00000000-0005-0000-0000-000067330000}"/>
    <cellStyle name="Normal 7 4 2 2 3" xfId="13333" xr:uid="{00000000-0005-0000-0000-000068330000}"/>
    <cellStyle name="Normal 7 4 2 2 3 2" xfId="13334" xr:uid="{00000000-0005-0000-0000-000069330000}"/>
    <cellStyle name="Normal 7 4 2 2 4" xfId="13335" xr:uid="{00000000-0005-0000-0000-00006A330000}"/>
    <cellStyle name="Normal 7 4 2 3" xfId="13336" xr:uid="{00000000-0005-0000-0000-00006B330000}"/>
    <cellStyle name="Normal 7 4 2 3 2" xfId="13337" xr:uid="{00000000-0005-0000-0000-00006C330000}"/>
    <cellStyle name="Normal 7 4 2 4" xfId="13338" xr:uid="{00000000-0005-0000-0000-00006D330000}"/>
    <cellStyle name="Normal 7 4 2 4 2" xfId="13339" xr:uid="{00000000-0005-0000-0000-00006E330000}"/>
    <cellStyle name="Normal 7 4 2 5" xfId="13340" xr:uid="{00000000-0005-0000-0000-00006F330000}"/>
    <cellStyle name="Normal 7 4 3" xfId="13341" xr:uid="{00000000-0005-0000-0000-000070330000}"/>
    <cellStyle name="Normal 7 4 3 2" xfId="13342" xr:uid="{00000000-0005-0000-0000-000071330000}"/>
    <cellStyle name="Normal 7 4 3 2 2" xfId="13343" xr:uid="{00000000-0005-0000-0000-000072330000}"/>
    <cellStyle name="Normal 7 4 3 3" xfId="13344" xr:uid="{00000000-0005-0000-0000-000073330000}"/>
    <cellStyle name="Normal 7 4 3 3 2" xfId="13345" xr:uid="{00000000-0005-0000-0000-000074330000}"/>
    <cellStyle name="Normal 7 4 3 4" xfId="13346" xr:uid="{00000000-0005-0000-0000-000075330000}"/>
    <cellStyle name="Normal 7 4 4" xfId="13347" xr:uid="{00000000-0005-0000-0000-000076330000}"/>
    <cellStyle name="Normal 7 4 4 2" xfId="13348" xr:uid="{00000000-0005-0000-0000-000077330000}"/>
    <cellStyle name="Normal 7 4 4 2 2" xfId="13349" xr:uid="{00000000-0005-0000-0000-000078330000}"/>
    <cellStyle name="Normal 7 4 4 3" xfId="13350" xr:uid="{00000000-0005-0000-0000-000079330000}"/>
    <cellStyle name="Normal 7 4 4 3 2" xfId="13351" xr:uid="{00000000-0005-0000-0000-00007A330000}"/>
    <cellStyle name="Normal 7 4 4 4" xfId="13352" xr:uid="{00000000-0005-0000-0000-00007B330000}"/>
    <cellStyle name="Normal 7 4 5" xfId="13353" xr:uid="{00000000-0005-0000-0000-00007C330000}"/>
    <cellStyle name="Normal 7 4 5 2" xfId="13354" xr:uid="{00000000-0005-0000-0000-00007D330000}"/>
    <cellStyle name="Normal 7 4 5 2 2" xfId="13355" xr:uid="{00000000-0005-0000-0000-00007E330000}"/>
    <cellStyle name="Normal 7 4 5 3" xfId="13356" xr:uid="{00000000-0005-0000-0000-00007F330000}"/>
    <cellStyle name="Normal 7 4 5 3 2" xfId="13357" xr:uid="{00000000-0005-0000-0000-000080330000}"/>
    <cellStyle name="Normal 7 4 5 4" xfId="13358" xr:uid="{00000000-0005-0000-0000-000081330000}"/>
    <cellStyle name="Normal 7 4 6" xfId="13359" xr:uid="{00000000-0005-0000-0000-000082330000}"/>
    <cellStyle name="Normal 7 4 6 2" xfId="13360" xr:uid="{00000000-0005-0000-0000-000083330000}"/>
    <cellStyle name="Normal 7 4 7" xfId="13361" xr:uid="{00000000-0005-0000-0000-000084330000}"/>
    <cellStyle name="Normal 7 4 7 2" xfId="13362" xr:uid="{00000000-0005-0000-0000-000085330000}"/>
    <cellStyle name="Normal 7 4 8" xfId="13363" xr:uid="{00000000-0005-0000-0000-000086330000}"/>
    <cellStyle name="Normal 7 5" xfId="13364" xr:uid="{00000000-0005-0000-0000-000087330000}"/>
    <cellStyle name="Normal 7 5 2" xfId="13365" xr:uid="{00000000-0005-0000-0000-000088330000}"/>
    <cellStyle name="Normal 7 5 2 2" xfId="13366" xr:uid="{00000000-0005-0000-0000-000089330000}"/>
    <cellStyle name="Normal 7 5 2 2 2" xfId="13367" xr:uid="{00000000-0005-0000-0000-00008A330000}"/>
    <cellStyle name="Normal 7 5 2 3" xfId="13368" xr:uid="{00000000-0005-0000-0000-00008B330000}"/>
    <cellStyle name="Normal 7 5 2 3 2" xfId="13369" xr:uid="{00000000-0005-0000-0000-00008C330000}"/>
    <cellStyle name="Normal 7 5 2 4" xfId="13370" xr:uid="{00000000-0005-0000-0000-00008D330000}"/>
    <cellStyle name="Normal 7 5 3" xfId="13371" xr:uid="{00000000-0005-0000-0000-00008E330000}"/>
    <cellStyle name="Normal 7 5 3 2" xfId="13372" xr:uid="{00000000-0005-0000-0000-00008F330000}"/>
    <cellStyle name="Normal 7 5 3 2 2" xfId="13373" xr:uid="{00000000-0005-0000-0000-000090330000}"/>
    <cellStyle name="Normal 7 5 3 3" xfId="13374" xr:uid="{00000000-0005-0000-0000-000091330000}"/>
    <cellStyle name="Normal 7 5 3 3 2" xfId="13375" xr:uid="{00000000-0005-0000-0000-000092330000}"/>
    <cellStyle name="Normal 7 5 3 4" xfId="13376" xr:uid="{00000000-0005-0000-0000-000093330000}"/>
    <cellStyle name="Normal 7 5 4" xfId="13377" xr:uid="{00000000-0005-0000-0000-000094330000}"/>
    <cellStyle name="Normal 7 5 4 2" xfId="13378" xr:uid="{00000000-0005-0000-0000-000095330000}"/>
    <cellStyle name="Normal 7 5 4 2 2" xfId="13379" xr:uid="{00000000-0005-0000-0000-000096330000}"/>
    <cellStyle name="Normal 7 5 4 3" xfId="13380" xr:uid="{00000000-0005-0000-0000-000097330000}"/>
    <cellStyle name="Normal 7 5 4 3 2" xfId="13381" xr:uid="{00000000-0005-0000-0000-000098330000}"/>
    <cellStyle name="Normal 7 5 4 4" xfId="13382" xr:uid="{00000000-0005-0000-0000-000099330000}"/>
    <cellStyle name="Normal 7 5 5" xfId="13383" xr:uid="{00000000-0005-0000-0000-00009A330000}"/>
    <cellStyle name="Normal 7 5 5 2" xfId="13384" xr:uid="{00000000-0005-0000-0000-00009B330000}"/>
    <cellStyle name="Normal 7 5 6" xfId="13385" xr:uid="{00000000-0005-0000-0000-00009C330000}"/>
    <cellStyle name="Normal 7 5 6 2" xfId="13386" xr:uid="{00000000-0005-0000-0000-00009D330000}"/>
    <cellStyle name="Normal 7 5 7" xfId="13387" xr:uid="{00000000-0005-0000-0000-00009E330000}"/>
    <cellStyle name="Normal 7 6" xfId="13388" xr:uid="{00000000-0005-0000-0000-00009F330000}"/>
    <cellStyle name="Normal 7 6 2" xfId="13389" xr:uid="{00000000-0005-0000-0000-0000A0330000}"/>
    <cellStyle name="Normal 7 6 2 2" xfId="13390" xr:uid="{00000000-0005-0000-0000-0000A1330000}"/>
    <cellStyle name="Normal 7 6 2 2 2" xfId="13391" xr:uid="{00000000-0005-0000-0000-0000A2330000}"/>
    <cellStyle name="Normal 7 6 2 3" xfId="13392" xr:uid="{00000000-0005-0000-0000-0000A3330000}"/>
    <cellStyle name="Normal 7 6 2 3 2" xfId="13393" xr:uid="{00000000-0005-0000-0000-0000A4330000}"/>
    <cellStyle name="Normal 7 6 2 4" xfId="13394" xr:uid="{00000000-0005-0000-0000-0000A5330000}"/>
    <cellStyle name="Normal 7 6 3" xfId="13395" xr:uid="{00000000-0005-0000-0000-0000A6330000}"/>
    <cellStyle name="Normal 7 6 3 2" xfId="13396" xr:uid="{00000000-0005-0000-0000-0000A7330000}"/>
    <cellStyle name="Normal 7 6 4" xfId="13397" xr:uid="{00000000-0005-0000-0000-0000A8330000}"/>
    <cellStyle name="Normal 7 6 4 2" xfId="13398" xr:uid="{00000000-0005-0000-0000-0000A9330000}"/>
    <cellStyle name="Normal 7 6 5" xfId="13399" xr:uid="{00000000-0005-0000-0000-0000AA330000}"/>
    <cellStyle name="Normal 7 7" xfId="13400" xr:uid="{00000000-0005-0000-0000-0000AB330000}"/>
    <cellStyle name="Normal 7 7 2" xfId="13401" xr:uid="{00000000-0005-0000-0000-0000AC330000}"/>
    <cellStyle name="Normal 7 7 2 2" xfId="13402" xr:uid="{00000000-0005-0000-0000-0000AD330000}"/>
    <cellStyle name="Normal 7 7 3" xfId="13403" xr:uid="{00000000-0005-0000-0000-0000AE330000}"/>
    <cellStyle name="Normal 7 7 3 2" xfId="13404" xr:uid="{00000000-0005-0000-0000-0000AF330000}"/>
    <cellStyle name="Normal 7 7 4" xfId="13405" xr:uid="{00000000-0005-0000-0000-0000B0330000}"/>
    <cellStyle name="Normal 7 8" xfId="13406" xr:uid="{00000000-0005-0000-0000-0000B1330000}"/>
    <cellStyle name="Normal 7 8 2" xfId="13407" xr:uid="{00000000-0005-0000-0000-0000B2330000}"/>
    <cellStyle name="Normal 7 8 2 2" xfId="13408" xr:uid="{00000000-0005-0000-0000-0000B3330000}"/>
    <cellStyle name="Normal 7 8 3" xfId="13409" xr:uid="{00000000-0005-0000-0000-0000B4330000}"/>
    <cellStyle name="Normal 7 8 3 2" xfId="13410" xr:uid="{00000000-0005-0000-0000-0000B5330000}"/>
    <cellStyle name="Normal 7 8 4" xfId="13411" xr:uid="{00000000-0005-0000-0000-0000B6330000}"/>
    <cellStyle name="Normal 7 9" xfId="13412" xr:uid="{00000000-0005-0000-0000-0000B7330000}"/>
    <cellStyle name="Normal 70" xfId="13413" xr:uid="{00000000-0005-0000-0000-0000B8330000}"/>
    <cellStyle name="Normal 70 2" xfId="13414" xr:uid="{00000000-0005-0000-0000-0000B9330000}"/>
    <cellStyle name="Normal 70 2 2" xfId="13415" xr:uid="{00000000-0005-0000-0000-0000BA330000}"/>
    <cellStyle name="Normal 70 3" xfId="13416" xr:uid="{00000000-0005-0000-0000-0000BB330000}"/>
    <cellStyle name="Normal 70 3 2" xfId="13417" xr:uid="{00000000-0005-0000-0000-0000BC330000}"/>
    <cellStyle name="Normal 70 4" xfId="13418" xr:uid="{00000000-0005-0000-0000-0000BD330000}"/>
    <cellStyle name="Normal 70 4 2" xfId="13419" xr:uid="{00000000-0005-0000-0000-0000BE330000}"/>
    <cellStyle name="Normal 70 5" xfId="13420" xr:uid="{00000000-0005-0000-0000-0000BF330000}"/>
    <cellStyle name="Normal 71" xfId="13421" xr:uid="{00000000-0005-0000-0000-0000C0330000}"/>
    <cellStyle name="Normal 71 2" xfId="13422" xr:uid="{00000000-0005-0000-0000-0000C1330000}"/>
    <cellStyle name="Normal 71 2 2" xfId="13423" xr:uid="{00000000-0005-0000-0000-0000C2330000}"/>
    <cellStyle name="Normal 71 3" xfId="13424" xr:uid="{00000000-0005-0000-0000-0000C3330000}"/>
    <cellStyle name="Normal 71 3 2" xfId="13425" xr:uid="{00000000-0005-0000-0000-0000C4330000}"/>
    <cellStyle name="Normal 71 4" xfId="13426" xr:uid="{00000000-0005-0000-0000-0000C5330000}"/>
    <cellStyle name="Normal 71 4 2" xfId="13427" xr:uid="{00000000-0005-0000-0000-0000C6330000}"/>
    <cellStyle name="Normal 71 5" xfId="13428" xr:uid="{00000000-0005-0000-0000-0000C7330000}"/>
    <cellStyle name="Normal 72" xfId="13429" xr:uid="{00000000-0005-0000-0000-0000C8330000}"/>
    <cellStyle name="Normal 72 2" xfId="13430" xr:uid="{00000000-0005-0000-0000-0000C9330000}"/>
    <cellStyle name="Normal 72 2 2" xfId="13431" xr:uid="{00000000-0005-0000-0000-0000CA330000}"/>
    <cellStyle name="Normal 72 3" xfId="13432" xr:uid="{00000000-0005-0000-0000-0000CB330000}"/>
    <cellStyle name="Normal 72 3 2" xfId="13433" xr:uid="{00000000-0005-0000-0000-0000CC330000}"/>
    <cellStyle name="Normal 72 4" xfId="13434" xr:uid="{00000000-0005-0000-0000-0000CD330000}"/>
    <cellStyle name="Normal 72 4 2" xfId="13435" xr:uid="{00000000-0005-0000-0000-0000CE330000}"/>
    <cellStyle name="Normal 72 5" xfId="13436" xr:uid="{00000000-0005-0000-0000-0000CF330000}"/>
    <cellStyle name="Normal 73" xfId="13437" xr:uid="{00000000-0005-0000-0000-0000D0330000}"/>
    <cellStyle name="Normal 73 2" xfId="13438" xr:uid="{00000000-0005-0000-0000-0000D1330000}"/>
    <cellStyle name="Normal 73 2 2" xfId="13439" xr:uid="{00000000-0005-0000-0000-0000D2330000}"/>
    <cellStyle name="Normal 73 3" xfId="13440" xr:uid="{00000000-0005-0000-0000-0000D3330000}"/>
    <cellStyle name="Normal 73 3 2" xfId="13441" xr:uid="{00000000-0005-0000-0000-0000D4330000}"/>
    <cellStyle name="Normal 73 4" xfId="13442" xr:uid="{00000000-0005-0000-0000-0000D5330000}"/>
    <cellStyle name="Normal 73 4 2" xfId="13443" xr:uid="{00000000-0005-0000-0000-0000D6330000}"/>
    <cellStyle name="Normal 73 5" xfId="13444" xr:uid="{00000000-0005-0000-0000-0000D7330000}"/>
    <cellStyle name="Normal 74" xfId="13445" xr:uid="{00000000-0005-0000-0000-0000D8330000}"/>
    <cellStyle name="Normal 74 2" xfId="13446" xr:uid="{00000000-0005-0000-0000-0000D9330000}"/>
    <cellStyle name="Normal 74 2 2" xfId="13447" xr:uid="{00000000-0005-0000-0000-0000DA330000}"/>
    <cellStyle name="Normal 74 3" xfId="13448" xr:uid="{00000000-0005-0000-0000-0000DB330000}"/>
    <cellStyle name="Normal 74 3 2" xfId="13449" xr:uid="{00000000-0005-0000-0000-0000DC330000}"/>
    <cellStyle name="Normal 74 4" xfId="13450" xr:uid="{00000000-0005-0000-0000-0000DD330000}"/>
    <cellStyle name="Normal 74 4 2" xfId="13451" xr:uid="{00000000-0005-0000-0000-0000DE330000}"/>
    <cellStyle name="Normal 74 5" xfId="13452" xr:uid="{00000000-0005-0000-0000-0000DF330000}"/>
    <cellStyle name="Normal 75" xfId="13453" xr:uid="{00000000-0005-0000-0000-0000E0330000}"/>
    <cellStyle name="Normal 75 2" xfId="13454" xr:uid="{00000000-0005-0000-0000-0000E1330000}"/>
    <cellStyle name="Normal 75 2 2" xfId="13455" xr:uid="{00000000-0005-0000-0000-0000E2330000}"/>
    <cellStyle name="Normal 75 3" xfId="13456" xr:uid="{00000000-0005-0000-0000-0000E3330000}"/>
    <cellStyle name="Normal 75 3 2" xfId="13457" xr:uid="{00000000-0005-0000-0000-0000E4330000}"/>
    <cellStyle name="Normal 75 4" xfId="13458" xr:uid="{00000000-0005-0000-0000-0000E5330000}"/>
    <cellStyle name="Normal 75 4 2" xfId="13459" xr:uid="{00000000-0005-0000-0000-0000E6330000}"/>
    <cellStyle name="Normal 75 5" xfId="13460" xr:uid="{00000000-0005-0000-0000-0000E7330000}"/>
    <cellStyle name="Normal 76" xfId="13461" xr:uid="{00000000-0005-0000-0000-0000E8330000}"/>
    <cellStyle name="Normal 76 2" xfId="13462" xr:uid="{00000000-0005-0000-0000-0000E9330000}"/>
    <cellStyle name="Normal 76 2 2" xfId="13463" xr:uid="{00000000-0005-0000-0000-0000EA330000}"/>
    <cellStyle name="Normal 76 3" xfId="13464" xr:uid="{00000000-0005-0000-0000-0000EB330000}"/>
    <cellStyle name="Normal 76 3 2" xfId="13465" xr:uid="{00000000-0005-0000-0000-0000EC330000}"/>
    <cellStyle name="Normal 76 4" xfId="13466" xr:uid="{00000000-0005-0000-0000-0000ED330000}"/>
    <cellStyle name="Normal 76 4 2" xfId="13467" xr:uid="{00000000-0005-0000-0000-0000EE330000}"/>
    <cellStyle name="Normal 76 5" xfId="13468" xr:uid="{00000000-0005-0000-0000-0000EF330000}"/>
    <cellStyle name="Normal 77" xfId="13469" xr:uid="{00000000-0005-0000-0000-0000F0330000}"/>
    <cellStyle name="Normal 77 2" xfId="13470" xr:uid="{00000000-0005-0000-0000-0000F1330000}"/>
    <cellStyle name="Normal 77 2 2" xfId="13471" xr:uid="{00000000-0005-0000-0000-0000F2330000}"/>
    <cellStyle name="Normal 77 3" xfId="13472" xr:uid="{00000000-0005-0000-0000-0000F3330000}"/>
    <cellStyle name="Normal 77 3 2" xfId="13473" xr:uid="{00000000-0005-0000-0000-0000F4330000}"/>
    <cellStyle name="Normal 77 4" xfId="13474" xr:uid="{00000000-0005-0000-0000-0000F5330000}"/>
    <cellStyle name="Normal 77 4 2" xfId="13475" xr:uid="{00000000-0005-0000-0000-0000F6330000}"/>
    <cellStyle name="Normal 77 5" xfId="13476" xr:uid="{00000000-0005-0000-0000-0000F7330000}"/>
    <cellStyle name="Normal 78" xfId="13477" xr:uid="{00000000-0005-0000-0000-0000F8330000}"/>
    <cellStyle name="Normal 78 2" xfId="13478" xr:uid="{00000000-0005-0000-0000-0000F9330000}"/>
    <cellStyle name="Normal 78 2 2" xfId="13479" xr:uid="{00000000-0005-0000-0000-0000FA330000}"/>
    <cellStyle name="Normal 78 2 3" xfId="13480" xr:uid="{00000000-0005-0000-0000-0000FB330000}"/>
    <cellStyle name="Normal 78 3" xfId="13481" xr:uid="{00000000-0005-0000-0000-0000FC330000}"/>
    <cellStyle name="Normal 78 3 2" xfId="13482" xr:uid="{00000000-0005-0000-0000-0000FD330000}"/>
    <cellStyle name="Normal 78 4" xfId="13483" xr:uid="{00000000-0005-0000-0000-0000FE330000}"/>
    <cellStyle name="Normal 78 4 2" xfId="13484" xr:uid="{00000000-0005-0000-0000-0000FF330000}"/>
    <cellStyle name="Normal 78 5" xfId="13485" xr:uid="{00000000-0005-0000-0000-000000340000}"/>
    <cellStyle name="Normal 78 5 2" xfId="13486" xr:uid="{00000000-0005-0000-0000-000001340000}"/>
    <cellStyle name="Normal 78 6" xfId="13487" xr:uid="{00000000-0005-0000-0000-000002340000}"/>
    <cellStyle name="Normal 79" xfId="13488" xr:uid="{00000000-0005-0000-0000-000003340000}"/>
    <cellStyle name="Normal 79 2" xfId="13489" xr:uid="{00000000-0005-0000-0000-000004340000}"/>
    <cellStyle name="Normal 79 2 2" xfId="13490" xr:uid="{00000000-0005-0000-0000-000005340000}"/>
    <cellStyle name="Normal 79 3" xfId="13491" xr:uid="{00000000-0005-0000-0000-000006340000}"/>
    <cellStyle name="Normal 79 3 2" xfId="13492" xr:uid="{00000000-0005-0000-0000-000007340000}"/>
    <cellStyle name="Normal 79 4" xfId="13493" xr:uid="{00000000-0005-0000-0000-000008340000}"/>
    <cellStyle name="Normal 79 4 2" xfId="13494" xr:uid="{00000000-0005-0000-0000-000009340000}"/>
    <cellStyle name="Normal 79 5" xfId="13495" xr:uid="{00000000-0005-0000-0000-00000A340000}"/>
    <cellStyle name="Normal 8" xfId="140" xr:uid="{00000000-0005-0000-0000-00000B340000}"/>
    <cellStyle name="Normal 8 2" xfId="454" xr:uid="{00000000-0005-0000-0000-00000C340000}"/>
    <cellStyle name="Normal 8 2 2" xfId="13496" xr:uid="{00000000-0005-0000-0000-00000D340000}"/>
    <cellStyle name="Normal 8 2 2 2" xfId="13497" xr:uid="{00000000-0005-0000-0000-00000E340000}"/>
    <cellStyle name="Normal 8 2 3" xfId="13498" xr:uid="{00000000-0005-0000-0000-00000F340000}"/>
    <cellStyle name="Normal 8 2 3 2" xfId="13499" xr:uid="{00000000-0005-0000-0000-000010340000}"/>
    <cellStyle name="Normal 8 2 4" xfId="13500" xr:uid="{00000000-0005-0000-0000-000011340000}"/>
    <cellStyle name="Normal 8 2 4 2" xfId="13501" xr:uid="{00000000-0005-0000-0000-000012340000}"/>
    <cellStyle name="Normal 8 2 5" xfId="13502" xr:uid="{00000000-0005-0000-0000-000013340000}"/>
    <cellStyle name="Normal 8 3" xfId="455" xr:uid="{00000000-0005-0000-0000-000014340000}"/>
    <cellStyle name="Normal 8 3 2" xfId="13503" xr:uid="{00000000-0005-0000-0000-000015340000}"/>
    <cellStyle name="Normal 8 3 2 2" xfId="13504" xr:uid="{00000000-0005-0000-0000-000016340000}"/>
    <cellStyle name="Normal 8 3 2 2 2" xfId="13505" xr:uid="{00000000-0005-0000-0000-000017340000}"/>
    <cellStyle name="Normal 8 3 2 3" xfId="13506" xr:uid="{00000000-0005-0000-0000-000018340000}"/>
    <cellStyle name="Normal 8 3 2 3 2" xfId="13507" xr:uid="{00000000-0005-0000-0000-000019340000}"/>
    <cellStyle name="Normal 8 3 2 4" xfId="13508" xr:uid="{00000000-0005-0000-0000-00001A340000}"/>
    <cellStyle name="Normal 8 3 3" xfId="13509" xr:uid="{00000000-0005-0000-0000-00001B340000}"/>
    <cellStyle name="Normal 8 3 3 2" xfId="13510" xr:uid="{00000000-0005-0000-0000-00001C340000}"/>
    <cellStyle name="Normal 8 3 3 2 2" xfId="13511" xr:uid="{00000000-0005-0000-0000-00001D340000}"/>
    <cellStyle name="Normal 8 3 3 3" xfId="13512" xr:uid="{00000000-0005-0000-0000-00001E340000}"/>
    <cellStyle name="Normal 8 3 3 3 2" xfId="13513" xr:uid="{00000000-0005-0000-0000-00001F340000}"/>
    <cellStyle name="Normal 8 3 3 4" xfId="13514" xr:uid="{00000000-0005-0000-0000-000020340000}"/>
    <cellStyle name="Normal 8 3 4" xfId="13515" xr:uid="{00000000-0005-0000-0000-000021340000}"/>
    <cellStyle name="Normal 8 3 4 2" xfId="13516" xr:uid="{00000000-0005-0000-0000-000022340000}"/>
    <cellStyle name="Normal 8 3 4 2 2" xfId="13517" xr:uid="{00000000-0005-0000-0000-000023340000}"/>
    <cellStyle name="Normal 8 3 4 3" xfId="13518" xr:uid="{00000000-0005-0000-0000-000024340000}"/>
    <cellStyle name="Normal 8 3 4 3 2" xfId="13519" xr:uid="{00000000-0005-0000-0000-000025340000}"/>
    <cellStyle name="Normal 8 3 4 4" xfId="13520" xr:uid="{00000000-0005-0000-0000-000026340000}"/>
    <cellStyle name="Normal 8 3 5" xfId="13521" xr:uid="{00000000-0005-0000-0000-000027340000}"/>
    <cellStyle name="Normal 8 3 5 2" xfId="13522" xr:uid="{00000000-0005-0000-0000-000028340000}"/>
    <cellStyle name="Normal 8 3 6" xfId="13523" xr:uid="{00000000-0005-0000-0000-000029340000}"/>
    <cellStyle name="Normal 8 3 6 2" xfId="13524" xr:uid="{00000000-0005-0000-0000-00002A340000}"/>
    <cellStyle name="Normal 8 3 7" xfId="13525" xr:uid="{00000000-0005-0000-0000-00002B340000}"/>
    <cellStyle name="Normal 8 4" xfId="13526" xr:uid="{00000000-0005-0000-0000-00002C340000}"/>
    <cellStyle name="Normal 8 4 2" xfId="13527" xr:uid="{00000000-0005-0000-0000-00002D340000}"/>
    <cellStyle name="Normal 8 4 2 2" xfId="13528" xr:uid="{00000000-0005-0000-0000-00002E340000}"/>
    <cellStyle name="Normal 8 4 2 2 2" xfId="13529" xr:uid="{00000000-0005-0000-0000-00002F340000}"/>
    <cellStyle name="Normal 8 4 2 3" xfId="13530" xr:uid="{00000000-0005-0000-0000-000030340000}"/>
    <cellStyle name="Normal 8 4 2 3 2" xfId="13531" xr:uid="{00000000-0005-0000-0000-000031340000}"/>
    <cellStyle name="Normal 8 4 2 4" xfId="13532" xr:uid="{00000000-0005-0000-0000-000032340000}"/>
    <cellStyle name="Normal 8 4 3" xfId="13533" xr:uid="{00000000-0005-0000-0000-000033340000}"/>
    <cellStyle name="Normal 8 4 3 2" xfId="13534" xr:uid="{00000000-0005-0000-0000-000034340000}"/>
    <cellStyle name="Normal 8 4 4" xfId="13535" xr:uid="{00000000-0005-0000-0000-000035340000}"/>
    <cellStyle name="Normal 8 4 4 2" xfId="13536" xr:uid="{00000000-0005-0000-0000-000036340000}"/>
    <cellStyle name="Normal 8 4 5" xfId="13537" xr:uid="{00000000-0005-0000-0000-000037340000}"/>
    <cellStyle name="Normal 8 5" xfId="13538" xr:uid="{00000000-0005-0000-0000-000038340000}"/>
    <cellStyle name="Normal 8 5 2" xfId="13539" xr:uid="{00000000-0005-0000-0000-000039340000}"/>
    <cellStyle name="Normal 8 5 2 2" xfId="13540" xr:uid="{00000000-0005-0000-0000-00003A340000}"/>
    <cellStyle name="Normal 8 5 3" xfId="13541" xr:uid="{00000000-0005-0000-0000-00003B340000}"/>
    <cellStyle name="Normal 8 5 3 2" xfId="13542" xr:uid="{00000000-0005-0000-0000-00003C340000}"/>
    <cellStyle name="Normal 8 5 4" xfId="13543" xr:uid="{00000000-0005-0000-0000-00003D340000}"/>
    <cellStyle name="Normal 8 6" xfId="13544" xr:uid="{00000000-0005-0000-0000-00003E340000}"/>
    <cellStyle name="Normal 8 6 2" xfId="13545" xr:uid="{00000000-0005-0000-0000-00003F340000}"/>
    <cellStyle name="Normal 8 6 2 2" xfId="13546" xr:uid="{00000000-0005-0000-0000-000040340000}"/>
    <cellStyle name="Normal 8 6 3" xfId="13547" xr:uid="{00000000-0005-0000-0000-000041340000}"/>
    <cellStyle name="Normal 8 6 3 2" xfId="13548" xr:uid="{00000000-0005-0000-0000-000042340000}"/>
    <cellStyle name="Normal 8 6 4" xfId="13549" xr:uid="{00000000-0005-0000-0000-000043340000}"/>
    <cellStyle name="Normal 8 7" xfId="13550" xr:uid="{00000000-0005-0000-0000-000044340000}"/>
    <cellStyle name="Normal 8 8" xfId="13551" xr:uid="{00000000-0005-0000-0000-000045340000}"/>
    <cellStyle name="Normal 80" xfId="13552" xr:uid="{00000000-0005-0000-0000-000046340000}"/>
    <cellStyle name="Normal 80 2" xfId="13553" xr:uid="{00000000-0005-0000-0000-000047340000}"/>
    <cellStyle name="Normal 80 2 2" xfId="13554" xr:uid="{00000000-0005-0000-0000-000048340000}"/>
    <cellStyle name="Normal 80 3" xfId="13555" xr:uid="{00000000-0005-0000-0000-000049340000}"/>
    <cellStyle name="Normal 80 3 2" xfId="13556" xr:uid="{00000000-0005-0000-0000-00004A340000}"/>
    <cellStyle name="Normal 80 4" xfId="13557" xr:uid="{00000000-0005-0000-0000-00004B340000}"/>
    <cellStyle name="Normal 80 4 2" xfId="13558" xr:uid="{00000000-0005-0000-0000-00004C340000}"/>
    <cellStyle name="Normal 80 5" xfId="13559" xr:uid="{00000000-0005-0000-0000-00004D340000}"/>
    <cellStyle name="Normal 81" xfId="13560" xr:uid="{00000000-0005-0000-0000-00004E340000}"/>
    <cellStyle name="Normal 81 2" xfId="13561" xr:uid="{00000000-0005-0000-0000-00004F340000}"/>
    <cellStyle name="Normal 81 2 2" xfId="13562" xr:uid="{00000000-0005-0000-0000-000050340000}"/>
    <cellStyle name="Normal 81 3" xfId="13563" xr:uid="{00000000-0005-0000-0000-000051340000}"/>
    <cellStyle name="Normal 81 3 2" xfId="13564" xr:uid="{00000000-0005-0000-0000-000052340000}"/>
    <cellStyle name="Normal 81 4" xfId="13565" xr:uid="{00000000-0005-0000-0000-000053340000}"/>
    <cellStyle name="Normal 81 4 2" xfId="13566" xr:uid="{00000000-0005-0000-0000-000054340000}"/>
    <cellStyle name="Normal 81 5" xfId="13567" xr:uid="{00000000-0005-0000-0000-000055340000}"/>
    <cellStyle name="Normal 82" xfId="13568" xr:uid="{00000000-0005-0000-0000-000056340000}"/>
    <cellStyle name="Normal 82 2" xfId="13569" xr:uid="{00000000-0005-0000-0000-000057340000}"/>
    <cellStyle name="Normal 82 2 2" xfId="13570" xr:uid="{00000000-0005-0000-0000-000058340000}"/>
    <cellStyle name="Normal 82 3" xfId="13571" xr:uid="{00000000-0005-0000-0000-000059340000}"/>
    <cellStyle name="Normal 82 3 2" xfId="13572" xr:uid="{00000000-0005-0000-0000-00005A340000}"/>
    <cellStyle name="Normal 82 4" xfId="13573" xr:uid="{00000000-0005-0000-0000-00005B340000}"/>
    <cellStyle name="Normal 82 4 2" xfId="13574" xr:uid="{00000000-0005-0000-0000-00005C340000}"/>
    <cellStyle name="Normal 82 5" xfId="13575" xr:uid="{00000000-0005-0000-0000-00005D340000}"/>
    <cellStyle name="Normal 83" xfId="13576" xr:uid="{00000000-0005-0000-0000-00005E340000}"/>
    <cellStyle name="Normal 83 2" xfId="13577" xr:uid="{00000000-0005-0000-0000-00005F340000}"/>
    <cellStyle name="Normal 83 2 2" xfId="13578" xr:uid="{00000000-0005-0000-0000-000060340000}"/>
    <cellStyle name="Normal 83 3" xfId="13579" xr:uid="{00000000-0005-0000-0000-000061340000}"/>
    <cellStyle name="Normal 83 3 2" xfId="13580" xr:uid="{00000000-0005-0000-0000-000062340000}"/>
    <cellStyle name="Normal 83 4" xfId="13581" xr:uid="{00000000-0005-0000-0000-000063340000}"/>
    <cellStyle name="Normal 83 4 2" xfId="13582" xr:uid="{00000000-0005-0000-0000-000064340000}"/>
    <cellStyle name="Normal 83 5" xfId="13583" xr:uid="{00000000-0005-0000-0000-000065340000}"/>
    <cellStyle name="Normal 84" xfId="13584" xr:uid="{00000000-0005-0000-0000-000066340000}"/>
    <cellStyle name="Normal 84 2" xfId="13585" xr:uid="{00000000-0005-0000-0000-000067340000}"/>
    <cellStyle name="Normal 84 2 2" xfId="13586" xr:uid="{00000000-0005-0000-0000-000068340000}"/>
    <cellStyle name="Normal 84 3" xfId="13587" xr:uid="{00000000-0005-0000-0000-000069340000}"/>
    <cellStyle name="Normal 84 3 2" xfId="13588" xr:uid="{00000000-0005-0000-0000-00006A340000}"/>
    <cellStyle name="Normal 84 4" xfId="13589" xr:uid="{00000000-0005-0000-0000-00006B340000}"/>
    <cellStyle name="Normal 84 4 2" xfId="13590" xr:uid="{00000000-0005-0000-0000-00006C340000}"/>
    <cellStyle name="Normal 84 5" xfId="13591" xr:uid="{00000000-0005-0000-0000-00006D340000}"/>
    <cellStyle name="Normal 85" xfId="13592" xr:uid="{00000000-0005-0000-0000-00006E340000}"/>
    <cellStyle name="Normal 85 2" xfId="13593" xr:uid="{00000000-0005-0000-0000-00006F340000}"/>
    <cellStyle name="Normal 85 2 2" xfId="13594" xr:uid="{00000000-0005-0000-0000-000070340000}"/>
    <cellStyle name="Normal 85 3" xfId="13595" xr:uid="{00000000-0005-0000-0000-000071340000}"/>
    <cellStyle name="Normal 85 3 2" xfId="13596" xr:uid="{00000000-0005-0000-0000-000072340000}"/>
    <cellStyle name="Normal 85 4" xfId="13597" xr:uid="{00000000-0005-0000-0000-000073340000}"/>
    <cellStyle name="Normal 85 4 2" xfId="13598" xr:uid="{00000000-0005-0000-0000-000074340000}"/>
    <cellStyle name="Normal 85 5" xfId="13599" xr:uid="{00000000-0005-0000-0000-000075340000}"/>
    <cellStyle name="Normal 86" xfId="13600" xr:uid="{00000000-0005-0000-0000-000076340000}"/>
    <cellStyle name="Normal 86 2" xfId="13601" xr:uid="{00000000-0005-0000-0000-000077340000}"/>
    <cellStyle name="Normal 86 2 2" xfId="13602" xr:uid="{00000000-0005-0000-0000-000078340000}"/>
    <cellStyle name="Normal 86 3" xfId="13603" xr:uid="{00000000-0005-0000-0000-000079340000}"/>
    <cellStyle name="Normal 86 3 2" xfId="13604" xr:uid="{00000000-0005-0000-0000-00007A340000}"/>
    <cellStyle name="Normal 86 4" xfId="13605" xr:uid="{00000000-0005-0000-0000-00007B340000}"/>
    <cellStyle name="Normal 86 4 2" xfId="13606" xr:uid="{00000000-0005-0000-0000-00007C340000}"/>
    <cellStyle name="Normal 86 5" xfId="13607" xr:uid="{00000000-0005-0000-0000-00007D340000}"/>
    <cellStyle name="Normal 87" xfId="13608" xr:uid="{00000000-0005-0000-0000-00007E340000}"/>
    <cellStyle name="Normal 87 2" xfId="13609" xr:uid="{00000000-0005-0000-0000-00007F340000}"/>
    <cellStyle name="Normal 87 2 2" xfId="13610" xr:uid="{00000000-0005-0000-0000-000080340000}"/>
    <cellStyle name="Normal 87 3" xfId="13611" xr:uid="{00000000-0005-0000-0000-000081340000}"/>
    <cellStyle name="Normal 87 3 2" xfId="13612" xr:uid="{00000000-0005-0000-0000-000082340000}"/>
    <cellStyle name="Normal 87 4" xfId="13613" xr:uid="{00000000-0005-0000-0000-000083340000}"/>
    <cellStyle name="Normal 87 4 2" xfId="13614" xr:uid="{00000000-0005-0000-0000-000084340000}"/>
    <cellStyle name="Normal 87 5" xfId="13615" xr:uid="{00000000-0005-0000-0000-000085340000}"/>
    <cellStyle name="Normal 88" xfId="13616" xr:uid="{00000000-0005-0000-0000-000086340000}"/>
    <cellStyle name="Normal 88 2" xfId="13617" xr:uid="{00000000-0005-0000-0000-000087340000}"/>
    <cellStyle name="Normal 88 2 2" xfId="13618" xr:uid="{00000000-0005-0000-0000-000088340000}"/>
    <cellStyle name="Normal 88 3" xfId="13619" xr:uid="{00000000-0005-0000-0000-000089340000}"/>
    <cellStyle name="Normal 88 3 2" xfId="13620" xr:uid="{00000000-0005-0000-0000-00008A340000}"/>
    <cellStyle name="Normal 88 4" xfId="13621" xr:uid="{00000000-0005-0000-0000-00008B340000}"/>
    <cellStyle name="Normal 88 4 2" xfId="13622" xr:uid="{00000000-0005-0000-0000-00008C340000}"/>
    <cellStyle name="Normal 88 5" xfId="13623" xr:uid="{00000000-0005-0000-0000-00008D340000}"/>
    <cellStyle name="Normal 89" xfId="13624" xr:uid="{00000000-0005-0000-0000-00008E340000}"/>
    <cellStyle name="Normal 89 2" xfId="13625" xr:uid="{00000000-0005-0000-0000-00008F340000}"/>
    <cellStyle name="Normal 89 2 2" xfId="13626" xr:uid="{00000000-0005-0000-0000-000090340000}"/>
    <cellStyle name="Normal 89 3" xfId="13627" xr:uid="{00000000-0005-0000-0000-000091340000}"/>
    <cellStyle name="Normal 89 3 2" xfId="13628" xr:uid="{00000000-0005-0000-0000-000092340000}"/>
    <cellStyle name="Normal 89 4" xfId="13629" xr:uid="{00000000-0005-0000-0000-000093340000}"/>
    <cellStyle name="Normal 89 4 2" xfId="13630" xr:uid="{00000000-0005-0000-0000-000094340000}"/>
    <cellStyle name="Normal 89 5" xfId="13631" xr:uid="{00000000-0005-0000-0000-000095340000}"/>
    <cellStyle name="Normal 9" xfId="141" xr:uid="{00000000-0005-0000-0000-000096340000}"/>
    <cellStyle name="Normal 9 10" xfId="13632" xr:uid="{00000000-0005-0000-0000-000097340000}"/>
    <cellStyle name="Normal 9 10 2" xfId="13633" xr:uid="{00000000-0005-0000-0000-000098340000}"/>
    <cellStyle name="Normal 9 11" xfId="15525" xr:uid="{00000000-0005-0000-0000-000099340000}"/>
    <cellStyle name="Normal 9 2" xfId="142" xr:uid="{00000000-0005-0000-0000-00009A340000}"/>
    <cellStyle name="Normal 9 2 2" xfId="13634" xr:uid="{00000000-0005-0000-0000-00009B340000}"/>
    <cellStyle name="Normal 9 2 2 2" xfId="13635" xr:uid="{00000000-0005-0000-0000-00009C340000}"/>
    <cellStyle name="Normal 9 2 3" xfId="13636" xr:uid="{00000000-0005-0000-0000-00009D340000}"/>
    <cellStyle name="Normal 9 2 4" xfId="13637" xr:uid="{00000000-0005-0000-0000-00009E340000}"/>
    <cellStyle name="Normal 9 3" xfId="143" xr:uid="{00000000-0005-0000-0000-00009F340000}"/>
    <cellStyle name="Normal 9 3 2" xfId="13638" xr:uid="{00000000-0005-0000-0000-0000A0340000}"/>
    <cellStyle name="Normal 9 3 2 2" xfId="13639" xr:uid="{00000000-0005-0000-0000-0000A1340000}"/>
    <cellStyle name="Normal 9 3 2 2 2" xfId="13640" xr:uid="{00000000-0005-0000-0000-0000A2340000}"/>
    <cellStyle name="Normal 9 3 2 3" xfId="13641" xr:uid="{00000000-0005-0000-0000-0000A3340000}"/>
    <cellStyle name="Normal 9 3 2 3 2" xfId="13642" xr:uid="{00000000-0005-0000-0000-0000A4340000}"/>
    <cellStyle name="Normal 9 3 2 4" xfId="13643" xr:uid="{00000000-0005-0000-0000-0000A5340000}"/>
    <cellStyle name="Normal 9 3 3" xfId="13644" xr:uid="{00000000-0005-0000-0000-0000A6340000}"/>
    <cellStyle name="Normal 9 3 3 2" xfId="13645" xr:uid="{00000000-0005-0000-0000-0000A7340000}"/>
    <cellStyle name="Normal 9 3 3 2 2" xfId="13646" xr:uid="{00000000-0005-0000-0000-0000A8340000}"/>
    <cellStyle name="Normal 9 3 3 3" xfId="13647" xr:uid="{00000000-0005-0000-0000-0000A9340000}"/>
    <cellStyle name="Normal 9 3 3 3 2" xfId="13648" xr:uid="{00000000-0005-0000-0000-0000AA340000}"/>
    <cellStyle name="Normal 9 3 3 4" xfId="13649" xr:uid="{00000000-0005-0000-0000-0000AB340000}"/>
    <cellStyle name="Normal 9 3 4" xfId="13650" xr:uid="{00000000-0005-0000-0000-0000AC340000}"/>
    <cellStyle name="Normal 9 3 4 2" xfId="13651" xr:uid="{00000000-0005-0000-0000-0000AD340000}"/>
    <cellStyle name="Normal 9 3 4 2 2" xfId="13652" xr:uid="{00000000-0005-0000-0000-0000AE340000}"/>
    <cellStyle name="Normal 9 3 4 3" xfId="13653" xr:uid="{00000000-0005-0000-0000-0000AF340000}"/>
    <cellStyle name="Normal 9 3 4 3 2" xfId="13654" xr:uid="{00000000-0005-0000-0000-0000B0340000}"/>
    <cellStyle name="Normal 9 3 4 4" xfId="13655" xr:uid="{00000000-0005-0000-0000-0000B1340000}"/>
    <cellStyle name="Normal 9 3 5" xfId="13656" xr:uid="{00000000-0005-0000-0000-0000B2340000}"/>
    <cellStyle name="Normal 9 3 5 2" xfId="13657" xr:uid="{00000000-0005-0000-0000-0000B3340000}"/>
    <cellStyle name="Normal 9 3 6" xfId="13658" xr:uid="{00000000-0005-0000-0000-0000B4340000}"/>
    <cellStyle name="Normal 9 3 6 2" xfId="13659" xr:uid="{00000000-0005-0000-0000-0000B5340000}"/>
    <cellStyle name="Normal 9 3 7" xfId="13660" xr:uid="{00000000-0005-0000-0000-0000B6340000}"/>
    <cellStyle name="Normal 9 4" xfId="144" xr:uid="{00000000-0005-0000-0000-0000B7340000}"/>
    <cellStyle name="Normal 9 4 2" xfId="13661" xr:uid="{00000000-0005-0000-0000-0000B8340000}"/>
    <cellStyle name="Normal 9 4 2 2" xfId="13662" xr:uid="{00000000-0005-0000-0000-0000B9340000}"/>
    <cellStyle name="Normal 9 4 2 2 2" xfId="13663" xr:uid="{00000000-0005-0000-0000-0000BA340000}"/>
    <cellStyle name="Normal 9 4 2 3" xfId="13664" xr:uid="{00000000-0005-0000-0000-0000BB340000}"/>
    <cellStyle name="Normal 9 4 2 3 2" xfId="13665" xr:uid="{00000000-0005-0000-0000-0000BC340000}"/>
    <cellStyle name="Normal 9 4 2 4" xfId="13666" xr:uid="{00000000-0005-0000-0000-0000BD340000}"/>
    <cellStyle name="Normal 9 4 3" xfId="13667" xr:uid="{00000000-0005-0000-0000-0000BE340000}"/>
    <cellStyle name="Normal 9 4 3 2" xfId="13668" xr:uid="{00000000-0005-0000-0000-0000BF340000}"/>
    <cellStyle name="Normal 9 4 4" xfId="13669" xr:uid="{00000000-0005-0000-0000-0000C0340000}"/>
    <cellStyle name="Normal 9 4 4 2" xfId="13670" xr:uid="{00000000-0005-0000-0000-0000C1340000}"/>
    <cellStyle name="Normal 9 4 5" xfId="13671" xr:uid="{00000000-0005-0000-0000-0000C2340000}"/>
    <cellStyle name="Normal 9 5" xfId="215" xr:uid="{00000000-0005-0000-0000-0000C3340000}"/>
    <cellStyle name="Normal 9 5 2" xfId="13672" xr:uid="{00000000-0005-0000-0000-0000C4340000}"/>
    <cellStyle name="Normal 9 5 2 2" xfId="13673" xr:uid="{00000000-0005-0000-0000-0000C5340000}"/>
    <cellStyle name="Normal 9 5 3" xfId="13674" xr:uid="{00000000-0005-0000-0000-0000C6340000}"/>
    <cellStyle name="Normal 9 5 3 2" xfId="13675" xr:uid="{00000000-0005-0000-0000-0000C7340000}"/>
    <cellStyle name="Normal 9 5 4" xfId="13676" xr:uid="{00000000-0005-0000-0000-0000C8340000}"/>
    <cellStyle name="Normal 9 6" xfId="13677" xr:uid="{00000000-0005-0000-0000-0000C9340000}"/>
    <cellStyle name="Normal 9 6 2" xfId="13678" xr:uid="{00000000-0005-0000-0000-0000CA340000}"/>
    <cellStyle name="Normal 9 6 2 2" xfId="13679" xr:uid="{00000000-0005-0000-0000-0000CB340000}"/>
    <cellStyle name="Normal 9 6 3" xfId="13680" xr:uid="{00000000-0005-0000-0000-0000CC340000}"/>
    <cellStyle name="Normal 9 6 3 2" xfId="13681" xr:uid="{00000000-0005-0000-0000-0000CD340000}"/>
    <cellStyle name="Normal 9 6 4" xfId="13682" xr:uid="{00000000-0005-0000-0000-0000CE340000}"/>
    <cellStyle name="Normal 9 7" xfId="13683" xr:uid="{00000000-0005-0000-0000-0000CF340000}"/>
    <cellStyle name="Normal 9 8" xfId="13684" xr:uid="{00000000-0005-0000-0000-0000D0340000}"/>
    <cellStyle name="Normal 9 8 2" xfId="13685" xr:uid="{00000000-0005-0000-0000-0000D1340000}"/>
    <cellStyle name="Normal 9 9" xfId="13686" xr:uid="{00000000-0005-0000-0000-0000D2340000}"/>
    <cellStyle name="Normal 9 9 2" xfId="13687" xr:uid="{00000000-0005-0000-0000-0000D3340000}"/>
    <cellStyle name="Normal 90" xfId="13688" xr:uid="{00000000-0005-0000-0000-0000D4340000}"/>
    <cellStyle name="Normal 90 2" xfId="13689" xr:uid="{00000000-0005-0000-0000-0000D5340000}"/>
    <cellStyle name="Normal 90 2 2" xfId="13690" xr:uid="{00000000-0005-0000-0000-0000D6340000}"/>
    <cellStyle name="Normal 90 3" xfId="13691" xr:uid="{00000000-0005-0000-0000-0000D7340000}"/>
    <cellStyle name="Normal 90 3 2" xfId="13692" xr:uid="{00000000-0005-0000-0000-0000D8340000}"/>
    <cellStyle name="Normal 90 4" xfId="13693" xr:uid="{00000000-0005-0000-0000-0000D9340000}"/>
    <cellStyle name="Normal 90 4 2" xfId="13694" xr:uid="{00000000-0005-0000-0000-0000DA340000}"/>
    <cellStyle name="Normal 90 5" xfId="13695" xr:uid="{00000000-0005-0000-0000-0000DB340000}"/>
    <cellStyle name="Normal 91" xfId="13696" xr:uid="{00000000-0005-0000-0000-0000DC340000}"/>
    <cellStyle name="Normal 91 2" xfId="13697" xr:uid="{00000000-0005-0000-0000-0000DD340000}"/>
    <cellStyle name="Normal 91 2 2" xfId="13698" xr:uid="{00000000-0005-0000-0000-0000DE340000}"/>
    <cellStyle name="Normal 91 3" xfId="13699" xr:uid="{00000000-0005-0000-0000-0000DF340000}"/>
    <cellStyle name="Normal 91 3 2" xfId="13700" xr:uid="{00000000-0005-0000-0000-0000E0340000}"/>
    <cellStyle name="Normal 91 4" xfId="13701" xr:uid="{00000000-0005-0000-0000-0000E1340000}"/>
    <cellStyle name="Normal 91 4 2" xfId="13702" xr:uid="{00000000-0005-0000-0000-0000E2340000}"/>
    <cellStyle name="Normal 91 5" xfId="13703" xr:uid="{00000000-0005-0000-0000-0000E3340000}"/>
    <cellStyle name="Normal 92" xfId="13704" xr:uid="{00000000-0005-0000-0000-0000E4340000}"/>
    <cellStyle name="Normal 92 2" xfId="13705" xr:uid="{00000000-0005-0000-0000-0000E5340000}"/>
    <cellStyle name="Normal 92 2 2" xfId="13706" xr:uid="{00000000-0005-0000-0000-0000E6340000}"/>
    <cellStyle name="Normal 92 3" xfId="13707" xr:uid="{00000000-0005-0000-0000-0000E7340000}"/>
    <cellStyle name="Normal 92 3 2" xfId="13708" xr:uid="{00000000-0005-0000-0000-0000E8340000}"/>
    <cellStyle name="Normal 92 4" xfId="13709" xr:uid="{00000000-0005-0000-0000-0000E9340000}"/>
    <cellStyle name="Normal 92 4 2" xfId="13710" xr:uid="{00000000-0005-0000-0000-0000EA340000}"/>
    <cellStyle name="Normal 92 5" xfId="13711" xr:uid="{00000000-0005-0000-0000-0000EB340000}"/>
    <cellStyle name="Normal 93" xfId="13712" xr:uid="{00000000-0005-0000-0000-0000EC340000}"/>
    <cellStyle name="Normal 93 2" xfId="13713" xr:uid="{00000000-0005-0000-0000-0000ED340000}"/>
    <cellStyle name="Normal 93 2 2" xfId="13714" xr:uid="{00000000-0005-0000-0000-0000EE340000}"/>
    <cellStyle name="Normal 93 3" xfId="13715" xr:uid="{00000000-0005-0000-0000-0000EF340000}"/>
    <cellStyle name="Normal 93 3 2" xfId="13716" xr:uid="{00000000-0005-0000-0000-0000F0340000}"/>
    <cellStyle name="Normal 93 4" xfId="13717" xr:uid="{00000000-0005-0000-0000-0000F1340000}"/>
    <cellStyle name="Normal 93 4 2" xfId="13718" xr:uid="{00000000-0005-0000-0000-0000F2340000}"/>
    <cellStyle name="Normal 93 5" xfId="13719" xr:uid="{00000000-0005-0000-0000-0000F3340000}"/>
    <cellStyle name="Normal 94" xfId="13720" xr:uid="{00000000-0005-0000-0000-0000F4340000}"/>
    <cellStyle name="Normal 94 2" xfId="13721" xr:uid="{00000000-0005-0000-0000-0000F5340000}"/>
    <cellStyle name="Normal 94 2 2" xfId="13722" xr:uid="{00000000-0005-0000-0000-0000F6340000}"/>
    <cellStyle name="Normal 94 3" xfId="13723" xr:uid="{00000000-0005-0000-0000-0000F7340000}"/>
    <cellStyle name="Normal 94 3 2" xfId="13724" xr:uid="{00000000-0005-0000-0000-0000F8340000}"/>
    <cellStyle name="Normal 94 4" xfId="13725" xr:uid="{00000000-0005-0000-0000-0000F9340000}"/>
    <cellStyle name="Normal 94 4 2" xfId="13726" xr:uid="{00000000-0005-0000-0000-0000FA340000}"/>
    <cellStyle name="Normal 94 5" xfId="13727" xr:uid="{00000000-0005-0000-0000-0000FB340000}"/>
    <cellStyle name="Normal 95" xfId="13728" xr:uid="{00000000-0005-0000-0000-0000FC340000}"/>
    <cellStyle name="Normal 95 2" xfId="13729" xr:uid="{00000000-0005-0000-0000-0000FD340000}"/>
    <cellStyle name="Normal 95 2 2" xfId="13730" xr:uid="{00000000-0005-0000-0000-0000FE340000}"/>
    <cellStyle name="Normal 95 3" xfId="13731" xr:uid="{00000000-0005-0000-0000-0000FF340000}"/>
    <cellStyle name="Normal 95 3 2" xfId="13732" xr:uid="{00000000-0005-0000-0000-000000350000}"/>
    <cellStyle name="Normal 95 4" xfId="13733" xr:uid="{00000000-0005-0000-0000-000001350000}"/>
    <cellStyle name="Normal 95 4 2" xfId="13734" xr:uid="{00000000-0005-0000-0000-000002350000}"/>
    <cellStyle name="Normal 95 5" xfId="13735" xr:uid="{00000000-0005-0000-0000-000003350000}"/>
    <cellStyle name="Normal 96" xfId="13736" xr:uid="{00000000-0005-0000-0000-000004350000}"/>
    <cellStyle name="Normal 96 2" xfId="13737" xr:uid="{00000000-0005-0000-0000-000005350000}"/>
    <cellStyle name="Normal 96 2 2" xfId="13738" xr:uid="{00000000-0005-0000-0000-000006350000}"/>
    <cellStyle name="Normal 96 3" xfId="13739" xr:uid="{00000000-0005-0000-0000-000007350000}"/>
    <cellStyle name="Normal 96 3 2" xfId="13740" xr:uid="{00000000-0005-0000-0000-000008350000}"/>
    <cellStyle name="Normal 96 4" xfId="13741" xr:uid="{00000000-0005-0000-0000-000009350000}"/>
    <cellStyle name="Normal 96 4 2" xfId="13742" xr:uid="{00000000-0005-0000-0000-00000A350000}"/>
    <cellStyle name="Normal 96 5" xfId="13743" xr:uid="{00000000-0005-0000-0000-00000B350000}"/>
    <cellStyle name="Normal 97" xfId="13744" xr:uid="{00000000-0005-0000-0000-00000C350000}"/>
    <cellStyle name="Normal 97 2" xfId="13745" xr:uid="{00000000-0005-0000-0000-00000D350000}"/>
    <cellStyle name="Normal 97 2 2" xfId="13746" xr:uid="{00000000-0005-0000-0000-00000E350000}"/>
    <cellStyle name="Normal 97 3" xfId="13747" xr:uid="{00000000-0005-0000-0000-00000F350000}"/>
    <cellStyle name="Normal 97 3 2" xfId="13748" xr:uid="{00000000-0005-0000-0000-000010350000}"/>
    <cellStyle name="Normal 97 4" xfId="13749" xr:uid="{00000000-0005-0000-0000-000011350000}"/>
    <cellStyle name="Normal 97 4 2" xfId="13750" xr:uid="{00000000-0005-0000-0000-000012350000}"/>
    <cellStyle name="Normal 97 5" xfId="13751" xr:uid="{00000000-0005-0000-0000-000013350000}"/>
    <cellStyle name="Normal 98" xfId="13752" xr:uid="{00000000-0005-0000-0000-000014350000}"/>
    <cellStyle name="Normal 98 2" xfId="13753" xr:uid="{00000000-0005-0000-0000-000015350000}"/>
    <cellStyle name="Normal 98 2 2" xfId="13754" xr:uid="{00000000-0005-0000-0000-000016350000}"/>
    <cellStyle name="Normal 98 3" xfId="13755" xr:uid="{00000000-0005-0000-0000-000017350000}"/>
    <cellStyle name="Normal 98 3 2" xfId="13756" xr:uid="{00000000-0005-0000-0000-000018350000}"/>
    <cellStyle name="Normal 98 4" xfId="13757" xr:uid="{00000000-0005-0000-0000-000019350000}"/>
    <cellStyle name="Normal 98 4 2" xfId="13758" xr:uid="{00000000-0005-0000-0000-00001A350000}"/>
    <cellStyle name="Normal 98 5" xfId="13759" xr:uid="{00000000-0005-0000-0000-00001B350000}"/>
    <cellStyle name="Normal 99" xfId="13760" xr:uid="{00000000-0005-0000-0000-00001C350000}"/>
    <cellStyle name="Normal 99 2" xfId="13761" xr:uid="{00000000-0005-0000-0000-00001D350000}"/>
    <cellStyle name="Normal 99 2 2" xfId="13762" xr:uid="{00000000-0005-0000-0000-00001E350000}"/>
    <cellStyle name="Normal 99 3" xfId="13763" xr:uid="{00000000-0005-0000-0000-00001F350000}"/>
    <cellStyle name="Normal 99 3 2" xfId="13764" xr:uid="{00000000-0005-0000-0000-000020350000}"/>
    <cellStyle name="Normal 99 4" xfId="13765" xr:uid="{00000000-0005-0000-0000-000021350000}"/>
    <cellStyle name="Normal 99 4 2" xfId="13766" xr:uid="{00000000-0005-0000-0000-000022350000}"/>
    <cellStyle name="Normal 99 5" xfId="13767" xr:uid="{00000000-0005-0000-0000-000023350000}"/>
    <cellStyle name="Normal(0)" xfId="456" xr:uid="{00000000-0005-0000-0000-000024350000}"/>
    <cellStyle name="Normal_Actual NPC 2004 Workbook Clean up" xfId="13768" xr:uid="{00000000-0005-0000-0000-000025350000}"/>
    <cellStyle name="Normal_L&amp;R, Type I (00)" xfId="13769" xr:uid="{00000000-0005-0000-0000-000027350000}"/>
    <cellStyle name="Normal_Preliminary Actual NPC Mapping - Nov08_2009 02 12 - FERC Codes, test" xfId="13770" xr:uid="{00000000-0005-0000-0000-000028350000}"/>
    <cellStyle name="Normal_Type I (00)" xfId="13771" xr:uid="{00000000-0005-0000-0000-000029350000}"/>
    <cellStyle name="NormalHelv" xfId="13772" xr:uid="{00000000-0005-0000-0000-00002B350000}"/>
    <cellStyle name="Note 2" xfId="145" xr:uid="{00000000-0005-0000-0000-00002C350000}"/>
    <cellStyle name="Note 2 18" xfId="13773" xr:uid="{00000000-0005-0000-0000-00002D350000}"/>
    <cellStyle name="Note 2 2" xfId="13774" xr:uid="{00000000-0005-0000-0000-00002E350000}"/>
    <cellStyle name="Note 2 3" xfId="13775" xr:uid="{00000000-0005-0000-0000-00002F350000}"/>
    <cellStyle name="Note 2 4" xfId="13776" xr:uid="{00000000-0005-0000-0000-000030350000}"/>
    <cellStyle name="Note 2 5" xfId="13777" xr:uid="{00000000-0005-0000-0000-000031350000}"/>
    <cellStyle name="Note 2_Deferred Income Taxes" xfId="13778" xr:uid="{00000000-0005-0000-0000-000032350000}"/>
    <cellStyle name="Note 3" xfId="457" xr:uid="{00000000-0005-0000-0000-000033350000}"/>
    <cellStyle name="Note 3 2" xfId="13779" xr:uid="{00000000-0005-0000-0000-000034350000}"/>
    <cellStyle name="Note 3 2 2" xfId="13780" xr:uid="{00000000-0005-0000-0000-000035350000}"/>
    <cellStyle name="Note 3 3" xfId="13781" xr:uid="{00000000-0005-0000-0000-000036350000}"/>
    <cellStyle name="Note 3 4" xfId="13782" xr:uid="{00000000-0005-0000-0000-000037350000}"/>
    <cellStyle name="Note 4" xfId="458" xr:uid="{00000000-0005-0000-0000-000038350000}"/>
    <cellStyle name="Note 4 2" xfId="13783" xr:uid="{00000000-0005-0000-0000-000039350000}"/>
    <cellStyle name="Note 4 2 2" xfId="13784" xr:uid="{00000000-0005-0000-0000-00003A350000}"/>
    <cellStyle name="Note 4 2 2 2" xfId="13785" xr:uid="{00000000-0005-0000-0000-00003B350000}"/>
    <cellStyle name="Note 4 2 2 2 2" xfId="13786" xr:uid="{00000000-0005-0000-0000-00003C350000}"/>
    <cellStyle name="Note 4 2 2 2 2 2" xfId="13787" xr:uid="{00000000-0005-0000-0000-00003D350000}"/>
    <cellStyle name="Note 4 2 2 2 2 2 2" xfId="13788" xr:uid="{00000000-0005-0000-0000-00003E350000}"/>
    <cellStyle name="Note 4 2 2 2 2 2 2 2" xfId="13789" xr:uid="{00000000-0005-0000-0000-00003F350000}"/>
    <cellStyle name="Note 4 2 2 2 2 2_Deferred Income Taxes" xfId="13790" xr:uid="{00000000-0005-0000-0000-000040350000}"/>
    <cellStyle name="Note 4 2 2 2 2 3" xfId="13791" xr:uid="{00000000-0005-0000-0000-000041350000}"/>
    <cellStyle name="Note 4 2 2 2 2 3 2" xfId="13792" xr:uid="{00000000-0005-0000-0000-000042350000}"/>
    <cellStyle name="Note 4 2 2 2 2_Deferred Income Taxes" xfId="13793" xr:uid="{00000000-0005-0000-0000-000043350000}"/>
    <cellStyle name="Note 4 2 2 2 3" xfId="13794" xr:uid="{00000000-0005-0000-0000-000044350000}"/>
    <cellStyle name="Note 4 2 2 2 3 2" xfId="13795" xr:uid="{00000000-0005-0000-0000-000045350000}"/>
    <cellStyle name="Note 4 2 2 2 3 2 2" xfId="13796" xr:uid="{00000000-0005-0000-0000-000046350000}"/>
    <cellStyle name="Note 4 2 2 2 3 2 2 2" xfId="13797" xr:uid="{00000000-0005-0000-0000-000047350000}"/>
    <cellStyle name="Note 4 2 2 2 3 2_Deferred Income Taxes" xfId="13798" xr:uid="{00000000-0005-0000-0000-000048350000}"/>
    <cellStyle name="Note 4 2 2 2 3 3" xfId="13799" xr:uid="{00000000-0005-0000-0000-000049350000}"/>
    <cellStyle name="Note 4 2 2 2 3 3 2" xfId="13800" xr:uid="{00000000-0005-0000-0000-00004A350000}"/>
    <cellStyle name="Note 4 2 2 2 3_Deferred Income Taxes" xfId="13801" xr:uid="{00000000-0005-0000-0000-00004B350000}"/>
    <cellStyle name="Note 4 2 2 2 4" xfId="13802" xr:uid="{00000000-0005-0000-0000-00004C350000}"/>
    <cellStyle name="Note 4 2 2 2 4 2" xfId="13803" xr:uid="{00000000-0005-0000-0000-00004D350000}"/>
    <cellStyle name="Note 4 2 2 2 4 2 2" xfId="13804" xr:uid="{00000000-0005-0000-0000-00004E350000}"/>
    <cellStyle name="Note 4 2 2 2 4_Deferred Income Taxes" xfId="13805" xr:uid="{00000000-0005-0000-0000-00004F350000}"/>
    <cellStyle name="Note 4 2 2 2 5" xfId="13806" xr:uid="{00000000-0005-0000-0000-000050350000}"/>
    <cellStyle name="Note 4 2 2 2 5 2" xfId="13807" xr:uid="{00000000-0005-0000-0000-000051350000}"/>
    <cellStyle name="Note 4 2 2 2_Deferred Income Taxes" xfId="13808" xr:uid="{00000000-0005-0000-0000-000052350000}"/>
    <cellStyle name="Note 4 2 2 3" xfId="13809" xr:uid="{00000000-0005-0000-0000-000053350000}"/>
    <cellStyle name="Note 4 2 2 3 2" xfId="13810" xr:uid="{00000000-0005-0000-0000-000054350000}"/>
    <cellStyle name="Note 4 2 2 3 2 2" xfId="13811" xr:uid="{00000000-0005-0000-0000-000055350000}"/>
    <cellStyle name="Note 4 2 2 3 2 2 2" xfId="13812" xr:uid="{00000000-0005-0000-0000-000056350000}"/>
    <cellStyle name="Note 4 2 2 3 2_Deferred Income Taxes" xfId="13813" xr:uid="{00000000-0005-0000-0000-000057350000}"/>
    <cellStyle name="Note 4 2 2 3 3" xfId="13814" xr:uid="{00000000-0005-0000-0000-000058350000}"/>
    <cellStyle name="Note 4 2 2 3 3 2" xfId="13815" xr:uid="{00000000-0005-0000-0000-000059350000}"/>
    <cellStyle name="Note 4 2 2 3_Deferred Income Taxes" xfId="13816" xr:uid="{00000000-0005-0000-0000-00005A350000}"/>
    <cellStyle name="Note 4 2 2 4" xfId="13817" xr:uid="{00000000-0005-0000-0000-00005B350000}"/>
    <cellStyle name="Note 4 2 2 4 2" xfId="13818" xr:uid="{00000000-0005-0000-0000-00005C350000}"/>
    <cellStyle name="Note 4 2 2 4 2 2" xfId="13819" xr:uid="{00000000-0005-0000-0000-00005D350000}"/>
    <cellStyle name="Note 4 2 2 4 2 2 2" xfId="13820" xr:uid="{00000000-0005-0000-0000-00005E350000}"/>
    <cellStyle name="Note 4 2 2 4 2_Deferred Income Taxes" xfId="13821" xr:uid="{00000000-0005-0000-0000-00005F350000}"/>
    <cellStyle name="Note 4 2 2 4 3" xfId="13822" xr:uid="{00000000-0005-0000-0000-000060350000}"/>
    <cellStyle name="Note 4 2 2 4 3 2" xfId="13823" xr:uid="{00000000-0005-0000-0000-000061350000}"/>
    <cellStyle name="Note 4 2 2 4_Deferred Income Taxes" xfId="13824" xr:uid="{00000000-0005-0000-0000-000062350000}"/>
    <cellStyle name="Note 4 2 2 5" xfId="13825" xr:uid="{00000000-0005-0000-0000-000063350000}"/>
    <cellStyle name="Note 4 2 2 5 2" xfId="13826" xr:uid="{00000000-0005-0000-0000-000064350000}"/>
    <cellStyle name="Note 4 2 2 5 2 2" xfId="13827" xr:uid="{00000000-0005-0000-0000-000065350000}"/>
    <cellStyle name="Note 4 2 2 5_Deferred Income Taxes" xfId="13828" xr:uid="{00000000-0005-0000-0000-000066350000}"/>
    <cellStyle name="Note 4 2 2 6" xfId="13829" xr:uid="{00000000-0005-0000-0000-000067350000}"/>
    <cellStyle name="Note 4 2 2 6 2" xfId="13830" xr:uid="{00000000-0005-0000-0000-000068350000}"/>
    <cellStyle name="Note 4 2 2_Deferred Income Taxes" xfId="13831" xr:uid="{00000000-0005-0000-0000-000069350000}"/>
    <cellStyle name="Note 4 2 3" xfId="13832" xr:uid="{00000000-0005-0000-0000-00006A350000}"/>
    <cellStyle name="Note 4 2 3 2" xfId="13833" xr:uid="{00000000-0005-0000-0000-00006B350000}"/>
    <cellStyle name="Note 4 2 3 2 2" xfId="13834" xr:uid="{00000000-0005-0000-0000-00006C350000}"/>
    <cellStyle name="Note 4 2 3 2 2 2" xfId="13835" xr:uid="{00000000-0005-0000-0000-00006D350000}"/>
    <cellStyle name="Note 4 2 3 2 2 2 2" xfId="13836" xr:uid="{00000000-0005-0000-0000-00006E350000}"/>
    <cellStyle name="Note 4 2 3 2 2_Deferred Income Taxes" xfId="13837" xr:uid="{00000000-0005-0000-0000-00006F350000}"/>
    <cellStyle name="Note 4 2 3 2 3" xfId="13838" xr:uid="{00000000-0005-0000-0000-000070350000}"/>
    <cellStyle name="Note 4 2 3 2 3 2" xfId="13839" xr:uid="{00000000-0005-0000-0000-000071350000}"/>
    <cellStyle name="Note 4 2 3 2_Deferred Income Taxes" xfId="13840" xr:uid="{00000000-0005-0000-0000-000072350000}"/>
    <cellStyle name="Note 4 2 3 3" xfId="13841" xr:uid="{00000000-0005-0000-0000-000073350000}"/>
    <cellStyle name="Note 4 2 3 3 2" xfId="13842" xr:uid="{00000000-0005-0000-0000-000074350000}"/>
    <cellStyle name="Note 4 2 3 3 2 2" xfId="13843" xr:uid="{00000000-0005-0000-0000-000075350000}"/>
    <cellStyle name="Note 4 2 3 3 2 2 2" xfId="13844" xr:uid="{00000000-0005-0000-0000-000076350000}"/>
    <cellStyle name="Note 4 2 3 3 2_Deferred Income Taxes" xfId="13845" xr:uid="{00000000-0005-0000-0000-000077350000}"/>
    <cellStyle name="Note 4 2 3 3 3" xfId="13846" xr:uid="{00000000-0005-0000-0000-000078350000}"/>
    <cellStyle name="Note 4 2 3 3 3 2" xfId="13847" xr:uid="{00000000-0005-0000-0000-000079350000}"/>
    <cellStyle name="Note 4 2 3 3_Deferred Income Taxes" xfId="13848" xr:uid="{00000000-0005-0000-0000-00007A350000}"/>
    <cellStyle name="Note 4 2 3 4" xfId="13849" xr:uid="{00000000-0005-0000-0000-00007B350000}"/>
    <cellStyle name="Note 4 2 3 4 2" xfId="13850" xr:uid="{00000000-0005-0000-0000-00007C350000}"/>
    <cellStyle name="Note 4 2 3 4 2 2" xfId="13851" xr:uid="{00000000-0005-0000-0000-00007D350000}"/>
    <cellStyle name="Note 4 2 3 4_Deferred Income Taxes" xfId="13852" xr:uid="{00000000-0005-0000-0000-00007E350000}"/>
    <cellStyle name="Note 4 2 3 5" xfId="13853" xr:uid="{00000000-0005-0000-0000-00007F350000}"/>
    <cellStyle name="Note 4 2 3 5 2" xfId="13854" xr:uid="{00000000-0005-0000-0000-000080350000}"/>
    <cellStyle name="Note 4 2 3_Deferred Income Taxes" xfId="13855" xr:uid="{00000000-0005-0000-0000-000081350000}"/>
    <cellStyle name="Note 4 2 4" xfId="13856" xr:uid="{00000000-0005-0000-0000-000082350000}"/>
    <cellStyle name="Note 4 2 4 2" xfId="13857" xr:uid="{00000000-0005-0000-0000-000083350000}"/>
    <cellStyle name="Note 4 2 4 2 2" xfId="13858" xr:uid="{00000000-0005-0000-0000-000084350000}"/>
    <cellStyle name="Note 4 2 4 2 2 2" xfId="13859" xr:uid="{00000000-0005-0000-0000-000085350000}"/>
    <cellStyle name="Note 4 2 4 2_Deferred Income Taxes" xfId="13860" xr:uid="{00000000-0005-0000-0000-000086350000}"/>
    <cellStyle name="Note 4 2 4 3" xfId="13861" xr:uid="{00000000-0005-0000-0000-000087350000}"/>
    <cellStyle name="Note 4 2 4 3 2" xfId="13862" xr:uid="{00000000-0005-0000-0000-000088350000}"/>
    <cellStyle name="Note 4 2 4_Deferred Income Taxes" xfId="13863" xr:uid="{00000000-0005-0000-0000-000089350000}"/>
    <cellStyle name="Note 4 2 5" xfId="13864" xr:uid="{00000000-0005-0000-0000-00008A350000}"/>
    <cellStyle name="Note 4 2 5 2" xfId="13865" xr:uid="{00000000-0005-0000-0000-00008B350000}"/>
    <cellStyle name="Note 4 2 5 2 2" xfId="13866" xr:uid="{00000000-0005-0000-0000-00008C350000}"/>
    <cellStyle name="Note 4 2 5 2 2 2" xfId="13867" xr:uid="{00000000-0005-0000-0000-00008D350000}"/>
    <cellStyle name="Note 4 2 5 2_Deferred Income Taxes" xfId="13868" xr:uid="{00000000-0005-0000-0000-00008E350000}"/>
    <cellStyle name="Note 4 2 5 3" xfId="13869" xr:uid="{00000000-0005-0000-0000-00008F350000}"/>
    <cellStyle name="Note 4 2 5 3 2" xfId="13870" xr:uid="{00000000-0005-0000-0000-000090350000}"/>
    <cellStyle name="Note 4 2 5_Deferred Income Taxes" xfId="13871" xr:uid="{00000000-0005-0000-0000-000091350000}"/>
    <cellStyle name="Note 4 2 6" xfId="13872" xr:uid="{00000000-0005-0000-0000-000092350000}"/>
    <cellStyle name="Note 4 2 6 2" xfId="13873" xr:uid="{00000000-0005-0000-0000-000093350000}"/>
    <cellStyle name="Note 4 2 6 2 2" xfId="13874" xr:uid="{00000000-0005-0000-0000-000094350000}"/>
    <cellStyle name="Note 4 2 6_Deferred Income Taxes" xfId="13875" xr:uid="{00000000-0005-0000-0000-000095350000}"/>
    <cellStyle name="Note 4 2 7" xfId="13876" xr:uid="{00000000-0005-0000-0000-000096350000}"/>
    <cellStyle name="Note 4 2 7 2" xfId="13877" xr:uid="{00000000-0005-0000-0000-000097350000}"/>
    <cellStyle name="Note 4 2_Deferred Income Taxes" xfId="13878" xr:uid="{00000000-0005-0000-0000-000098350000}"/>
    <cellStyle name="Note 4 3" xfId="13879" xr:uid="{00000000-0005-0000-0000-000099350000}"/>
    <cellStyle name="Note 4 3 2" xfId="13880" xr:uid="{00000000-0005-0000-0000-00009A350000}"/>
    <cellStyle name="Note 4 3 2 2" xfId="13881" xr:uid="{00000000-0005-0000-0000-00009B350000}"/>
    <cellStyle name="Note 4 3 2 2 2" xfId="13882" xr:uid="{00000000-0005-0000-0000-00009C350000}"/>
    <cellStyle name="Note 4 3 2 2 2 2" xfId="13883" xr:uid="{00000000-0005-0000-0000-00009D350000}"/>
    <cellStyle name="Note 4 3 2 2 2 2 2" xfId="13884" xr:uid="{00000000-0005-0000-0000-00009E350000}"/>
    <cellStyle name="Note 4 3 2 2 2_Deferred Income Taxes" xfId="13885" xr:uid="{00000000-0005-0000-0000-00009F350000}"/>
    <cellStyle name="Note 4 3 2 2 3" xfId="13886" xr:uid="{00000000-0005-0000-0000-0000A0350000}"/>
    <cellStyle name="Note 4 3 2 2 3 2" xfId="13887" xr:uid="{00000000-0005-0000-0000-0000A1350000}"/>
    <cellStyle name="Note 4 3 2 2_Deferred Income Taxes" xfId="13888" xr:uid="{00000000-0005-0000-0000-0000A2350000}"/>
    <cellStyle name="Note 4 3 2 3" xfId="13889" xr:uid="{00000000-0005-0000-0000-0000A3350000}"/>
    <cellStyle name="Note 4 3 2 3 2" xfId="13890" xr:uid="{00000000-0005-0000-0000-0000A4350000}"/>
    <cellStyle name="Note 4 3 2 3 2 2" xfId="13891" xr:uid="{00000000-0005-0000-0000-0000A5350000}"/>
    <cellStyle name="Note 4 3 2 3 2 2 2" xfId="13892" xr:uid="{00000000-0005-0000-0000-0000A6350000}"/>
    <cellStyle name="Note 4 3 2 3 2_Deferred Income Taxes" xfId="13893" xr:uid="{00000000-0005-0000-0000-0000A7350000}"/>
    <cellStyle name="Note 4 3 2 3 3" xfId="13894" xr:uid="{00000000-0005-0000-0000-0000A8350000}"/>
    <cellStyle name="Note 4 3 2 3 3 2" xfId="13895" xr:uid="{00000000-0005-0000-0000-0000A9350000}"/>
    <cellStyle name="Note 4 3 2 3_Deferred Income Taxes" xfId="13896" xr:uid="{00000000-0005-0000-0000-0000AA350000}"/>
    <cellStyle name="Note 4 3 2 4" xfId="13897" xr:uid="{00000000-0005-0000-0000-0000AB350000}"/>
    <cellStyle name="Note 4 3 2 4 2" xfId="13898" xr:uid="{00000000-0005-0000-0000-0000AC350000}"/>
    <cellStyle name="Note 4 3 2 4 2 2" xfId="13899" xr:uid="{00000000-0005-0000-0000-0000AD350000}"/>
    <cellStyle name="Note 4 3 2 4_Deferred Income Taxes" xfId="13900" xr:uid="{00000000-0005-0000-0000-0000AE350000}"/>
    <cellStyle name="Note 4 3 2 5" xfId="13901" xr:uid="{00000000-0005-0000-0000-0000AF350000}"/>
    <cellStyle name="Note 4 3 2 5 2" xfId="13902" xr:uid="{00000000-0005-0000-0000-0000B0350000}"/>
    <cellStyle name="Note 4 3 2_Deferred Income Taxes" xfId="13903" xr:uid="{00000000-0005-0000-0000-0000B1350000}"/>
    <cellStyle name="Note 4 3 3" xfId="13904" xr:uid="{00000000-0005-0000-0000-0000B2350000}"/>
    <cellStyle name="Note 4 3 3 2" xfId="13905" xr:uid="{00000000-0005-0000-0000-0000B3350000}"/>
    <cellStyle name="Note 4 3 3 2 2" xfId="13906" xr:uid="{00000000-0005-0000-0000-0000B4350000}"/>
    <cellStyle name="Note 4 3 3 2 2 2" xfId="13907" xr:uid="{00000000-0005-0000-0000-0000B5350000}"/>
    <cellStyle name="Note 4 3 3 2_Deferred Income Taxes" xfId="13908" xr:uid="{00000000-0005-0000-0000-0000B6350000}"/>
    <cellStyle name="Note 4 3 3 3" xfId="13909" xr:uid="{00000000-0005-0000-0000-0000B7350000}"/>
    <cellStyle name="Note 4 3 3 3 2" xfId="13910" xr:uid="{00000000-0005-0000-0000-0000B8350000}"/>
    <cellStyle name="Note 4 3 3_Deferred Income Taxes" xfId="13911" xr:uid="{00000000-0005-0000-0000-0000B9350000}"/>
    <cellStyle name="Note 4 3 4" xfId="13912" xr:uid="{00000000-0005-0000-0000-0000BA350000}"/>
    <cellStyle name="Note 4 3 4 2" xfId="13913" xr:uid="{00000000-0005-0000-0000-0000BB350000}"/>
    <cellStyle name="Note 4 3 4 2 2" xfId="13914" xr:uid="{00000000-0005-0000-0000-0000BC350000}"/>
    <cellStyle name="Note 4 3 4 2 2 2" xfId="13915" xr:uid="{00000000-0005-0000-0000-0000BD350000}"/>
    <cellStyle name="Note 4 3 4 2_Deferred Income Taxes" xfId="13916" xr:uid="{00000000-0005-0000-0000-0000BE350000}"/>
    <cellStyle name="Note 4 3 4 3" xfId="13917" xr:uid="{00000000-0005-0000-0000-0000BF350000}"/>
    <cellStyle name="Note 4 3 4 3 2" xfId="13918" xr:uid="{00000000-0005-0000-0000-0000C0350000}"/>
    <cellStyle name="Note 4 3 4_Deferred Income Taxes" xfId="13919" xr:uid="{00000000-0005-0000-0000-0000C1350000}"/>
    <cellStyle name="Note 4 3 5" xfId="13920" xr:uid="{00000000-0005-0000-0000-0000C2350000}"/>
    <cellStyle name="Note 4 3 5 2" xfId="13921" xr:uid="{00000000-0005-0000-0000-0000C3350000}"/>
    <cellStyle name="Note 4 3 5 2 2" xfId="13922" xr:uid="{00000000-0005-0000-0000-0000C4350000}"/>
    <cellStyle name="Note 4 3 5_Deferred Income Taxes" xfId="13923" xr:uid="{00000000-0005-0000-0000-0000C5350000}"/>
    <cellStyle name="Note 4 3 6" xfId="13924" xr:uid="{00000000-0005-0000-0000-0000C6350000}"/>
    <cellStyle name="Note 4 3 6 2" xfId="13925" xr:uid="{00000000-0005-0000-0000-0000C7350000}"/>
    <cellStyle name="Note 4 3_Deferred Income Taxes" xfId="13926" xr:uid="{00000000-0005-0000-0000-0000C8350000}"/>
    <cellStyle name="Note 4 4" xfId="13927" xr:uid="{00000000-0005-0000-0000-0000C9350000}"/>
    <cellStyle name="Note 4 4 2" xfId="13928" xr:uid="{00000000-0005-0000-0000-0000CA350000}"/>
    <cellStyle name="Note 4 4 2 2" xfId="13929" xr:uid="{00000000-0005-0000-0000-0000CB350000}"/>
    <cellStyle name="Note 4 4 2 2 2" xfId="13930" xr:uid="{00000000-0005-0000-0000-0000CC350000}"/>
    <cellStyle name="Note 4 4 2 2 2 2" xfId="13931" xr:uid="{00000000-0005-0000-0000-0000CD350000}"/>
    <cellStyle name="Note 4 4 2 2_Deferred Income Taxes" xfId="13932" xr:uid="{00000000-0005-0000-0000-0000CE350000}"/>
    <cellStyle name="Note 4 4 2 3" xfId="13933" xr:uid="{00000000-0005-0000-0000-0000CF350000}"/>
    <cellStyle name="Note 4 4 2 3 2" xfId="13934" xr:uid="{00000000-0005-0000-0000-0000D0350000}"/>
    <cellStyle name="Note 4 4 2_Deferred Income Taxes" xfId="13935" xr:uid="{00000000-0005-0000-0000-0000D1350000}"/>
    <cellStyle name="Note 4 4 3" xfId="13936" xr:uid="{00000000-0005-0000-0000-0000D2350000}"/>
    <cellStyle name="Note 4 4 3 2" xfId="13937" xr:uid="{00000000-0005-0000-0000-0000D3350000}"/>
    <cellStyle name="Note 4 4 3 2 2" xfId="13938" xr:uid="{00000000-0005-0000-0000-0000D4350000}"/>
    <cellStyle name="Note 4 4 3 2 2 2" xfId="13939" xr:uid="{00000000-0005-0000-0000-0000D5350000}"/>
    <cellStyle name="Note 4 4 3 2_Deferred Income Taxes" xfId="13940" xr:uid="{00000000-0005-0000-0000-0000D6350000}"/>
    <cellStyle name="Note 4 4 3 3" xfId="13941" xr:uid="{00000000-0005-0000-0000-0000D7350000}"/>
    <cellStyle name="Note 4 4 3 3 2" xfId="13942" xr:uid="{00000000-0005-0000-0000-0000D8350000}"/>
    <cellStyle name="Note 4 4 3_Deferred Income Taxes" xfId="13943" xr:uid="{00000000-0005-0000-0000-0000D9350000}"/>
    <cellStyle name="Note 4 4 4" xfId="13944" xr:uid="{00000000-0005-0000-0000-0000DA350000}"/>
    <cellStyle name="Note 4 4 4 2" xfId="13945" xr:uid="{00000000-0005-0000-0000-0000DB350000}"/>
    <cellStyle name="Note 4 4 4 2 2" xfId="13946" xr:uid="{00000000-0005-0000-0000-0000DC350000}"/>
    <cellStyle name="Note 4 4 4_Deferred Income Taxes" xfId="13947" xr:uid="{00000000-0005-0000-0000-0000DD350000}"/>
    <cellStyle name="Note 4 4 5" xfId="13948" xr:uid="{00000000-0005-0000-0000-0000DE350000}"/>
    <cellStyle name="Note 4 4 5 2" xfId="13949" xr:uid="{00000000-0005-0000-0000-0000DF350000}"/>
    <cellStyle name="Note 4 4_Deferred Income Taxes" xfId="13950" xr:uid="{00000000-0005-0000-0000-0000E0350000}"/>
    <cellStyle name="Note 4 5" xfId="13951" xr:uid="{00000000-0005-0000-0000-0000E1350000}"/>
    <cellStyle name="Note 4 5 2" xfId="13952" xr:uid="{00000000-0005-0000-0000-0000E2350000}"/>
    <cellStyle name="Note 4 5 2 2" xfId="13953" xr:uid="{00000000-0005-0000-0000-0000E3350000}"/>
    <cellStyle name="Note 4 5 2 2 2" xfId="13954" xr:uid="{00000000-0005-0000-0000-0000E4350000}"/>
    <cellStyle name="Note 4 5 2_Deferred Income Taxes" xfId="13955" xr:uid="{00000000-0005-0000-0000-0000E5350000}"/>
    <cellStyle name="Note 4 5 3" xfId="13956" xr:uid="{00000000-0005-0000-0000-0000E6350000}"/>
    <cellStyle name="Note 4 5 3 2" xfId="13957" xr:uid="{00000000-0005-0000-0000-0000E7350000}"/>
    <cellStyle name="Note 4 5_Deferred Income Taxes" xfId="13958" xr:uid="{00000000-0005-0000-0000-0000E8350000}"/>
    <cellStyle name="Note 4 6" xfId="13959" xr:uid="{00000000-0005-0000-0000-0000E9350000}"/>
    <cellStyle name="Note 4 6 2" xfId="13960" xr:uid="{00000000-0005-0000-0000-0000EA350000}"/>
    <cellStyle name="Note 4 6 2 2" xfId="13961" xr:uid="{00000000-0005-0000-0000-0000EB350000}"/>
    <cellStyle name="Note 4 6 2 2 2" xfId="13962" xr:uid="{00000000-0005-0000-0000-0000EC350000}"/>
    <cellStyle name="Note 4 6 2_Deferred Income Taxes" xfId="13963" xr:uid="{00000000-0005-0000-0000-0000ED350000}"/>
    <cellStyle name="Note 4 6 3" xfId="13964" xr:uid="{00000000-0005-0000-0000-0000EE350000}"/>
    <cellStyle name="Note 4 6 3 2" xfId="13965" xr:uid="{00000000-0005-0000-0000-0000EF350000}"/>
    <cellStyle name="Note 4 6_Deferred Income Taxes" xfId="13966" xr:uid="{00000000-0005-0000-0000-0000F0350000}"/>
    <cellStyle name="Note 4 7" xfId="13967" xr:uid="{00000000-0005-0000-0000-0000F1350000}"/>
    <cellStyle name="Note 4 7 2" xfId="13968" xr:uid="{00000000-0005-0000-0000-0000F2350000}"/>
    <cellStyle name="Note 4 7 2 2" xfId="13969" xr:uid="{00000000-0005-0000-0000-0000F3350000}"/>
    <cellStyle name="Note 4 7_Deferred Income Taxes" xfId="13970" xr:uid="{00000000-0005-0000-0000-0000F4350000}"/>
    <cellStyle name="Note 4 8" xfId="13971" xr:uid="{00000000-0005-0000-0000-0000F5350000}"/>
    <cellStyle name="Note 4 8 2" xfId="13972" xr:uid="{00000000-0005-0000-0000-0000F6350000}"/>
    <cellStyle name="Note 4 8 2 2" xfId="13973" xr:uid="{00000000-0005-0000-0000-0000F7350000}"/>
    <cellStyle name="Note 4 8_Deferred Income Taxes" xfId="13974" xr:uid="{00000000-0005-0000-0000-0000F8350000}"/>
    <cellStyle name="Note 4 9" xfId="13975" xr:uid="{00000000-0005-0000-0000-0000F9350000}"/>
    <cellStyle name="Note 4 9 2" xfId="13976" xr:uid="{00000000-0005-0000-0000-0000FA350000}"/>
    <cellStyle name="Note 4_Deferred Income Taxes" xfId="13977" xr:uid="{00000000-0005-0000-0000-0000FB350000}"/>
    <cellStyle name="Note 5" xfId="459" xr:uid="{00000000-0005-0000-0000-0000FC350000}"/>
    <cellStyle name="Note 5 2" xfId="13978" xr:uid="{00000000-0005-0000-0000-0000FD350000}"/>
    <cellStyle name="Note 5 2 2" xfId="13979" xr:uid="{00000000-0005-0000-0000-0000FE350000}"/>
    <cellStyle name="Note 5_Deferred Income Taxes" xfId="13980" xr:uid="{00000000-0005-0000-0000-0000FF350000}"/>
    <cellStyle name="Note 6" xfId="460" xr:uid="{00000000-0005-0000-0000-000000360000}"/>
    <cellStyle name="Note 6 2" xfId="13981" xr:uid="{00000000-0005-0000-0000-000001360000}"/>
    <cellStyle name="Note 6 3" xfId="13982" xr:uid="{00000000-0005-0000-0000-000002360000}"/>
    <cellStyle name="Note 6 4" xfId="13983" xr:uid="{00000000-0005-0000-0000-000003360000}"/>
    <cellStyle name="Note 7" xfId="13984" xr:uid="{00000000-0005-0000-0000-000004360000}"/>
    <cellStyle name="Number" xfId="461" xr:uid="{00000000-0005-0000-0000-000005360000}"/>
    <cellStyle name="Number 10" xfId="462" xr:uid="{00000000-0005-0000-0000-000006360000}"/>
    <cellStyle name="Number 10 2" xfId="13985" xr:uid="{00000000-0005-0000-0000-000007360000}"/>
    <cellStyle name="Number 11" xfId="463" xr:uid="{00000000-0005-0000-0000-000008360000}"/>
    <cellStyle name="Number 11 2" xfId="13986" xr:uid="{00000000-0005-0000-0000-000009360000}"/>
    <cellStyle name="Number 12" xfId="464" xr:uid="{00000000-0005-0000-0000-00000A360000}"/>
    <cellStyle name="Number 12 2" xfId="13987" xr:uid="{00000000-0005-0000-0000-00000B360000}"/>
    <cellStyle name="Number 13" xfId="465" xr:uid="{00000000-0005-0000-0000-00000C360000}"/>
    <cellStyle name="Number 13 2" xfId="13988" xr:uid="{00000000-0005-0000-0000-00000D360000}"/>
    <cellStyle name="Number 14" xfId="466" xr:uid="{00000000-0005-0000-0000-00000E360000}"/>
    <cellStyle name="Number 14 2" xfId="13989" xr:uid="{00000000-0005-0000-0000-00000F360000}"/>
    <cellStyle name="Number 2" xfId="467" xr:uid="{00000000-0005-0000-0000-000010360000}"/>
    <cellStyle name="Number 2 2" xfId="13990" xr:uid="{00000000-0005-0000-0000-000011360000}"/>
    <cellStyle name="Number 3" xfId="468" xr:uid="{00000000-0005-0000-0000-000012360000}"/>
    <cellStyle name="Number 3 2" xfId="13991" xr:uid="{00000000-0005-0000-0000-000013360000}"/>
    <cellStyle name="Number 4" xfId="469" xr:uid="{00000000-0005-0000-0000-000014360000}"/>
    <cellStyle name="Number 4 2" xfId="13992" xr:uid="{00000000-0005-0000-0000-000015360000}"/>
    <cellStyle name="Number 5" xfId="470" xr:uid="{00000000-0005-0000-0000-000016360000}"/>
    <cellStyle name="Number 5 2" xfId="13993" xr:uid="{00000000-0005-0000-0000-000017360000}"/>
    <cellStyle name="Number 6" xfId="471" xr:uid="{00000000-0005-0000-0000-000018360000}"/>
    <cellStyle name="Number 6 2" xfId="13994" xr:uid="{00000000-0005-0000-0000-000019360000}"/>
    <cellStyle name="Number 7" xfId="472" xr:uid="{00000000-0005-0000-0000-00001A360000}"/>
    <cellStyle name="Number 7 2" xfId="13995" xr:uid="{00000000-0005-0000-0000-00001B360000}"/>
    <cellStyle name="Number 8" xfId="473" xr:uid="{00000000-0005-0000-0000-00001C360000}"/>
    <cellStyle name="Number 8 2" xfId="13996" xr:uid="{00000000-0005-0000-0000-00001D360000}"/>
    <cellStyle name="Number 9" xfId="474" xr:uid="{00000000-0005-0000-0000-00001E360000}"/>
    <cellStyle name="Number 9 2" xfId="13997" xr:uid="{00000000-0005-0000-0000-00001F360000}"/>
    <cellStyle name="Numbers" xfId="13998" xr:uid="{00000000-0005-0000-0000-000020360000}"/>
    <cellStyle name="Numbers - Bold" xfId="13999" xr:uid="{00000000-0005-0000-0000-000021360000}"/>
    <cellStyle name="Output 2" xfId="146" xr:uid="{00000000-0005-0000-0000-000022360000}"/>
    <cellStyle name="Output 2 2" xfId="14000" xr:uid="{00000000-0005-0000-0000-000023360000}"/>
    <cellStyle name="Output 2 3" xfId="14001" xr:uid="{00000000-0005-0000-0000-000024360000}"/>
    <cellStyle name="Output 2 4" xfId="14002" xr:uid="{00000000-0005-0000-0000-000025360000}"/>
    <cellStyle name="Output 2 5" xfId="14003" xr:uid="{00000000-0005-0000-0000-000026360000}"/>
    <cellStyle name="Output 2_Deferred Income Taxes" xfId="14004" xr:uid="{00000000-0005-0000-0000-000027360000}"/>
    <cellStyle name="Output 3" xfId="475" xr:uid="{00000000-0005-0000-0000-000028360000}"/>
    <cellStyle name="Output 3 2" xfId="14005" xr:uid="{00000000-0005-0000-0000-000029360000}"/>
    <cellStyle name="Output 3 3" xfId="14006" xr:uid="{00000000-0005-0000-0000-00002A360000}"/>
    <cellStyle name="Output 3 4" xfId="14007" xr:uid="{00000000-0005-0000-0000-00002B360000}"/>
    <cellStyle name="Output 4" xfId="476" xr:uid="{00000000-0005-0000-0000-00002C360000}"/>
    <cellStyle name="Output 4 2" xfId="14008" xr:uid="{00000000-0005-0000-0000-00002D360000}"/>
    <cellStyle name="Output 4 3" xfId="14009" xr:uid="{00000000-0005-0000-0000-00002E360000}"/>
    <cellStyle name="Output 4 4" xfId="14010" xr:uid="{00000000-0005-0000-0000-00002F360000}"/>
    <cellStyle name="Output 5" xfId="477" xr:uid="{00000000-0005-0000-0000-000030360000}"/>
    <cellStyle name="Output 5 2" xfId="14011" xr:uid="{00000000-0005-0000-0000-000031360000}"/>
    <cellStyle name="Output 5 3" xfId="14012" xr:uid="{00000000-0005-0000-0000-000032360000}"/>
    <cellStyle name="Output 5 4" xfId="14013" xr:uid="{00000000-0005-0000-0000-000033360000}"/>
    <cellStyle name="Output 6" xfId="478" xr:uid="{00000000-0005-0000-0000-000034360000}"/>
    <cellStyle name="Output 6 2" xfId="14014" xr:uid="{00000000-0005-0000-0000-000035360000}"/>
    <cellStyle name="Output 6 3" xfId="14015" xr:uid="{00000000-0005-0000-0000-000036360000}"/>
    <cellStyle name="Output 6 4" xfId="14016" xr:uid="{00000000-0005-0000-0000-000037360000}"/>
    <cellStyle name="Output Amounts" xfId="14017" xr:uid="{00000000-0005-0000-0000-000038360000}"/>
    <cellStyle name="Output Column Headings" xfId="14018" xr:uid="{00000000-0005-0000-0000-000039360000}"/>
    <cellStyle name="Output Line Items" xfId="14019" xr:uid="{00000000-0005-0000-0000-00003A360000}"/>
    <cellStyle name="Output Line Items 2" xfId="14020" xr:uid="{00000000-0005-0000-0000-00003B360000}"/>
    <cellStyle name="Output Line Items_Deferred Income Taxes" xfId="14021" xr:uid="{00000000-0005-0000-0000-00003C360000}"/>
    <cellStyle name="Output Report Heading" xfId="14022" xr:uid="{00000000-0005-0000-0000-00003D360000}"/>
    <cellStyle name="Output Report Title" xfId="14023" xr:uid="{00000000-0005-0000-0000-00003E360000}"/>
    <cellStyle name="Page Heading Large" xfId="14024" xr:uid="{00000000-0005-0000-0000-00003F360000}"/>
    <cellStyle name="Page Heading Small" xfId="14025" xr:uid="{00000000-0005-0000-0000-000040360000}"/>
    <cellStyle name="Password" xfId="147" xr:uid="{00000000-0005-0000-0000-000041360000}"/>
    <cellStyle name="pct_sub" xfId="14026" xr:uid="{00000000-0005-0000-0000-000042360000}"/>
    <cellStyle name="per.style" xfId="14027" xr:uid="{00000000-0005-0000-0000-000043360000}"/>
    <cellStyle name="Percen - Style1" xfId="479" xr:uid="{00000000-0005-0000-0000-000044360000}"/>
    <cellStyle name="Percen - Style2" xfId="480" xr:uid="{00000000-0005-0000-0000-000045360000}"/>
    <cellStyle name="Percent" xfId="3" builtinId="5"/>
    <cellStyle name="Percent (0)" xfId="14028" xr:uid="{00000000-0005-0000-0000-000047360000}"/>
    <cellStyle name="Percent [1]" xfId="14029" xr:uid="{00000000-0005-0000-0000-000048360000}"/>
    <cellStyle name="Percent [2]" xfId="148" xr:uid="{00000000-0005-0000-0000-000049360000}"/>
    <cellStyle name="Percent [2] 10" xfId="14030" xr:uid="{00000000-0005-0000-0000-00004A360000}"/>
    <cellStyle name="Percent [2] 11" xfId="14031" xr:uid="{00000000-0005-0000-0000-00004B360000}"/>
    <cellStyle name="Percent [2] 12" xfId="14032" xr:uid="{00000000-0005-0000-0000-00004C360000}"/>
    <cellStyle name="Percent [2] 13" xfId="14033" xr:uid="{00000000-0005-0000-0000-00004D360000}"/>
    <cellStyle name="Percent [2] 14" xfId="14034" xr:uid="{00000000-0005-0000-0000-00004E360000}"/>
    <cellStyle name="Percent [2] 2" xfId="481" xr:uid="{00000000-0005-0000-0000-00004F360000}"/>
    <cellStyle name="Percent [2] 3" xfId="482" xr:uid="{00000000-0005-0000-0000-000050360000}"/>
    <cellStyle name="Percent [2] 4" xfId="14035" xr:uid="{00000000-0005-0000-0000-000051360000}"/>
    <cellStyle name="Percent [2] 5" xfId="14036" xr:uid="{00000000-0005-0000-0000-000052360000}"/>
    <cellStyle name="Percent [2] 6" xfId="14037" xr:uid="{00000000-0005-0000-0000-000053360000}"/>
    <cellStyle name="Percent [2] 7" xfId="14038" xr:uid="{00000000-0005-0000-0000-000054360000}"/>
    <cellStyle name="Percent [2] 8" xfId="14039" xr:uid="{00000000-0005-0000-0000-000055360000}"/>
    <cellStyle name="Percent [2] 9" xfId="14040" xr:uid="{00000000-0005-0000-0000-000056360000}"/>
    <cellStyle name="Percent 10" xfId="14041" xr:uid="{00000000-0005-0000-0000-000057360000}"/>
    <cellStyle name="Percent 10 2" xfId="14042" xr:uid="{00000000-0005-0000-0000-000058360000}"/>
    <cellStyle name="Percent 10 3" xfId="14043" xr:uid="{00000000-0005-0000-0000-000059360000}"/>
    <cellStyle name="Percent 11" xfId="14044" xr:uid="{00000000-0005-0000-0000-00005A360000}"/>
    <cellStyle name="Percent 11 2" xfId="14045" xr:uid="{00000000-0005-0000-0000-00005B360000}"/>
    <cellStyle name="Percent 11 2 2" xfId="14046" xr:uid="{00000000-0005-0000-0000-00005C360000}"/>
    <cellStyle name="Percent 11 2 2 2" xfId="14047" xr:uid="{00000000-0005-0000-0000-00005D360000}"/>
    <cellStyle name="Percent 11 2 3" xfId="14048" xr:uid="{00000000-0005-0000-0000-00005E360000}"/>
    <cellStyle name="Percent 11 2 4" xfId="14049" xr:uid="{00000000-0005-0000-0000-00005F360000}"/>
    <cellStyle name="Percent 11 3" xfId="14050" xr:uid="{00000000-0005-0000-0000-000060360000}"/>
    <cellStyle name="Percent 11 3 2" xfId="14051" xr:uid="{00000000-0005-0000-0000-000061360000}"/>
    <cellStyle name="Percent 11 4" xfId="14052" xr:uid="{00000000-0005-0000-0000-000062360000}"/>
    <cellStyle name="Percent 11 4 2" xfId="14053" xr:uid="{00000000-0005-0000-0000-000063360000}"/>
    <cellStyle name="Percent 11 5" xfId="14054" xr:uid="{00000000-0005-0000-0000-000064360000}"/>
    <cellStyle name="Percent 11 5 2" xfId="14055" xr:uid="{00000000-0005-0000-0000-000065360000}"/>
    <cellStyle name="Percent 11 6" xfId="14056" xr:uid="{00000000-0005-0000-0000-000066360000}"/>
    <cellStyle name="Percent 12" xfId="14057" xr:uid="{00000000-0005-0000-0000-000067360000}"/>
    <cellStyle name="Percent 12 2" xfId="14058" xr:uid="{00000000-0005-0000-0000-000068360000}"/>
    <cellStyle name="Percent 12 2 2" xfId="14059" xr:uid="{00000000-0005-0000-0000-000069360000}"/>
    <cellStyle name="Percent 12 2 3" xfId="14060" xr:uid="{00000000-0005-0000-0000-00006A360000}"/>
    <cellStyle name="Percent 12 3" xfId="14061" xr:uid="{00000000-0005-0000-0000-00006B360000}"/>
    <cellStyle name="Percent 12 4" xfId="14062" xr:uid="{00000000-0005-0000-0000-00006C360000}"/>
    <cellStyle name="Percent 13" xfId="14063" xr:uid="{00000000-0005-0000-0000-00006D360000}"/>
    <cellStyle name="Percent 13 2" xfId="14064" xr:uid="{00000000-0005-0000-0000-00006E360000}"/>
    <cellStyle name="Percent 13 2 2" xfId="14065" xr:uid="{00000000-0005-0000-0000-00006F360000}"/>
    <cellStyle name="Percent 13 3" xfId="14066" xr:uid="{00000000-0005-0000-0000-000070360000}"/>
    <cellStyle name="Percent 13 4" xfId="14067" xr:uid="{00000000-0005-0000-0000-000071360000}"/>
    <cellStyle name="Percent 14" xfId="14068" xr:uid="{00000000-0005-0000-0000-000072360000}"/>
    <cellStyle name="Percent 14 2" xfId="14069" xr:uid="{00000000-0005-0000-0000-000073360000}"/>
    <cellStyle name="Percent 15" xfId="14070" xr:uid="{00000000-0005-0000-0000-000074360000}"/>
    <cellStyle name="Percent 16" xfId="14071" xr:uid="{00000000-0005-0000-0000-000075360000}"/>
    <cellStyle name="Percent 17" xfId="14072" xr:uid="{00000000-0005-0000-0000-000076360000}"/>
    <cellStyle name="Percent 18" xfId="14073" xr:uid="{00000000-0005-0000-0000-000077360000}"/>
    <cellStyle name="Percent 19" xfId="14074" xr:uid="{00000000-0005-0000-0000-000078360000}"/>
    <cellStyle name="Percent 19 2" xfId="14075" xr:uid="{00000000-0005-0000-0000-000079360000}"/>
    <cellStyle name="Percent 2" xfId="149" xr:uid="{00000000-0005-0000-0000-00007A360000}"/>
    <cellStyle name="Percent 2 10" xfId="14076" xr:uid="{00000000-0005-0000-0000-00007B360000}"/>
    <cellStyle name="Percent 2 11" xfId="14077" xr:uid="{00000000-0005-0000-0000-00007C360000}"/>
    <cellStyle name="Percent 2 12" xfId="14078" xr:uid="{00000000-0005-0000-0000-00007D360000}"/>
    <cellStyle name="Percent 2 13" xfId="14079" xr:uid="{00000000-0005-0000-0000-00007E360000}"/>
    <cellStyle name="Percent 2 14" xfId="14080" xr:uid="{00000000-0005-0000-0000-00007F360000}"/>
    <cellStyle name="Percent 2 15" xfId="14081" xr:uid="{00000000-0005-0000-0000-000080360000}"/>
    <cellStyle name="Percent 2 16" xfId="14082" xr:uid="{00000000-0005-0000-0000-000081360000}"/>
    <cellStyle name="Percent 2 17" xfId="14083" xr:uid="{00000000-0005-0000-0000-000082360000}"/>
    <cellStyle name="Percent 2 18" xfId="14084" xr:uid="{00000000-0005-0000-0000-000083360000}"/>
    <cellStyle name="Percent 2 19" xfId="14085" xr:uid="{00000000-0005-0000-0000-000084360000}"/>
    <cellStyle name="Percent 2 2" xfId="150" xr:uid="{00000000-0005-0000-0000-000085360000}"/>
    <cellStyle name="Percent 2 2 2" xfId="483" xr:uid="{00000000-0005-0000-0000-000086360000}"/>
    <cellStyle name="Percent 2 2 3" xfId="14086" xr:uid="{00000000-0005-0000-0000-000087360000}"/>
    <cellStyle name="Percent 2 2 3 2" xfId="14087" xr:uid="{00000000-0005-0000-0000-000088360000}"/>
    <cellStyle name="Percent 2 2 3 2 2" xfId="14088" xr:uid="{00000000-0005-0000-0000-000089360000}"/>
    <cellStyle name="Percent 2 2 3 2 2 2" xfId="14089" xr:uid="{00000000-0005-0000-0000-00008A360000}"/>
    <cellStyle name="Percent 2 2 3 2 2 2 2" xfId="14090" xr:uid="{00000000-0005-0000-0000-00008B360000}"/>
    <cellStyle name="Percent 2 2 3 2 2 2 2 2" xfId="14091" xr:uid="{00000000-0005-0000-0000-00008C360000}"/>
    <cellStyle name="Percent 2 2 3 2 2 2_Deferred Income Taxes" xfId="14092" xr:uid="{00000000-0005-0000-0000-00008D360000}"/>
    <cellStyle name="Percent 2 2 3 2 2 3" xfId="14093" xr:uid="{00000000-0005-0000-0000-00008E360000}"/>
    <cellStyle name="Percent 2 2 3 2 2 3 2" xfId="14094" xr:uid="{00000000-0005-0000-0000-00008F360000}"/>
    <cellStyle name="Percent 2 2 3 2 2_Deferred Income Taxes" xfId="14095" xr:uid="{00000000-0005-0000-0000-000090360000}"/>
    <cellStyle name="Percent 2 2 3 2 3" xfId="14096" xr:uid="{00000000-0005-0000-0000-000091360000}"/>
    <cellStyle name="Percent 2 2 3 2 3 2" xfId="14097" xr:uid="{00000000-0005-0000-0000-000092360000}"/>
    <cellStyle name="Percent 2 2 3 2 3 2 2" xfId="14098" xr:uid="{00000000-0005-0000-0000-000093360000}"/>
    <cellStyle name="Percent 2 2 3 2 3 2 2 2" xfId="14099" xr:uid="{00000000-0005-0000-0000-000094360000}"/>
    <cellStyle name="Percent 2 2 3 2 3 2_Deferred Income Taxes" xfId="14100" xr:uid="{00000000-0005-0000-0000-000095360000}"/>
    <cellStyle name="Percent 2 2 3 2 3 3" xfId="14101" xr:uid="{00000000-0005-0000-0000-000096360000}"/>
    <cellStyle name="Percent 2 2 3 2 3 3 2" xfId="14102" xr:uid="{00000000-0005-0000-0000-000097360000}"/>
    <cellStyle name="Percent 2 2 3 2 3_Deferred Income Taxes" xfId="14103" xr:uid="{00000000-0005-0000-0000-000098360000}"/>
    <cellStyle name="Percent 2 2 3 2 4" xfId="14104" xr:uid="{00000000-0005-0000-0000-000099360000}"/>
    <cellStyle name="Percent 2 2 3 2 4 2" xfId="14105" xr:uid="{00000000-0005-0000-0000-00009A360000}"/>
    <cellStyle name="Percent 2 2 3 2 4 2 2" xfId="14106" xr:uid="{00000000-0005-0000-0000-00009B360000}"/>
    <cellStyle name="Percent 2 2 3 2 4_Deferred Income Taxes" xfId="14107" xr:uid="{00000000-0005-0000-0000-00009C360000}"/>
    <cellStyle name="Percent 2 2 3 2 5" xfId="14108" xr:uid="{00000000-0005-0000-0000-00009D360000}"/>
    <cellStyle name="Percent 2 2 3 2 5 2" xfId="14109" xr:uid="{00000000-0005-0000-0000-00009E360000}"/>
    <cellStyle name="Percent 2 2 3 2_Deferred Income Taxes" xfId="14110" xr:uid="{00000000-0005-0000-0000-00009F360000}"/>
    <cellStyle name="Percent 2 2 3 3" xfId="14111" xr:uid="{00000000-0005-0000-0000-0000A0360000}"/>
    <cellStyle name="Percent 2 2 3 3 2" xfId="14112" xr:uid="{00000000-0005-0000-0000-0000A1360000}"/>
    <cellStyle name="Percent 2 2 3 3 2 2" xfId="14113" xr:uid="{00000000-0005-0000-0000-0000A2360000}"/>
    <cellStyle name="Percent 2 2 3 3 2 2 2" xfId="14114" xr:uid="{00000000-0005-0000-0000-0000A3360000}"/>
    <cellStyle name="Percent 2 2 3 3 2_Deferred Income Taxes" xfId="14115" xr:uid="{00000000-0005-0000-0000-0000A4360000}"/>
    <cellStyle name="Percent 2 2 3 3 3" xfId="14116" xr:uid="{00000000-0005-0000-0000-0000A5360000}"/>
    <cellStyle name="Percent 2 2 3 3 3 2" xfId="14117" xr:uid="{00000000-0005-0000-0000-0000A6360000}"/>
    <cellStyle name="Percent 2 2 3 3_Deferred Income Taxes" xfId="14118" xr:uid="{00000000-0005-0000-0000-0000A7360000}"/>
    <cellStyle name="Percent 2 2 3 4" xfId="14119" xr:uid="{00000000-0005-0000-0000-0000A8360000}"/>
    <cellStyle name="Percent 2 2 3 4 2" xfId="14120" xr:uid="{00000000-0005-0000-0000-0000A9360000}"/>
    <cellStyle name="Percent 2 2 3 4 2 2" xfId="14121" xr:uid="{00000000-0005-0000-0000-0000AA360000}"/>
    <cellStyle name="Percent 2 2 3 4 2 2 2" xfId="14122" xr:uid="{00000000-0005-0000-0000-0000AB360000}"/>
    <cellStyle name="Percent 2 2 3 4 2_Deferred Income Taxes" xfId="14123" xr:uid="{00000000-0005-0000-0000-0000AC360000}"/>
    <cellStyle name="Percent 2 2 3 4 3" xfId="14124" xr:uid="{00000000-0005-0000-0000-0000AD360000}"/>
    <cellStyle name="Percent 2 2 3 4 3 2" xfId="14125" xr:uid="{00000000-0005-0000-0000-0000AE360000}"/>
    <cellStyle name="Percent 2 2 3 4_Deferred Income Taxes" xfId="14126" xr:uid="{00000000-0005-0000-0000-0000AF360000}"/>
    <cellStyle name="Percent 2 2 3 5" xfId="14127" xr:uid="{00000000-0005-0000-0000-0000B0360000}"/>
    <cellStyle name="Percent 2 2 3 5 2" xfId="14128" xr:uid="{00000000-0005-0000-0000-0000B1360000}"/>
    <cellStyle name="Percent 2 2 3 5 2 2" xfId="14129" xr:uid="{00000000-0005-0000-0000-0000B2360000}"/>
    <cellStyle name="Percent 2 2 3 5_Deferred Income Taxes" xfId="14130" xr:uid="{00000000-0005-0000-0000-0000B3360000}"/>
    <cellStyle name="Percent 2 2 3 6" xfId="14131" xr:uid="{00000000-0005-0000-0000-0000B4360000}"/>
    <cellStyle name="Percent 2 2 3 6 2" xfId="14132" xr:uid="{00000000-0005-0000-0000-0000B5360000}"/>
    <cellStyle name="Percent 2 2 3_Deferred Income Taxes" xfId="14133" xr:uid="{00000000-0005-0000-0000-0000B6360000}"/>
    <cellStyle name="Percent 2 2 4" xfId="14134" xr:uid="{00000000-0005-0000-0000-0000B7360000}"/>
    <cellStyle name="Percent 2 2 4 2" xfId="14135" xr:uid="{00000000-0005-0000-0000-0000B8360000}"/>
    <cellStyle name="Percent 2 2 4 2 2" xfId="14136" xr:uid="{00000000-0005-0000-0000-0000B9360000}"/>
    <cellStyle name="Percent 2 2 4 2 2 2" xfId="14137" xr:uid="{00000000-0005-0000-0000-0000BA360000}"/>
    <cellStyle name="Percent 2 2 4 2 2 2 2" xfId="14138" xr:uid="{00000000-0005-0000-0000-0000BB360000}"/>
    <cellStyle name="Percent 2 2 4 2 2_Deferred Income Taxes" xfId="14139" xr:uid="{00000000-0005-0000-0000-0000BC360000}"/>
    <cellStyle name="Percent 2 2 4 2 3" xfId="14140" xr:uid="{00000000-0005-0000-0000-0000BD360000}"/>
    <cellStyle name="Percent 2 2 4 2 3 2" xfId="14141" xr:uid="{00000000-0005-0000-0000-0000BE360000}"/>
    <cellStyle name="Percent 2 2 4 2_Deferred Income Taxes" xfId="14142" xr:uid="{00000000-0005-0000-0000-0000BF360000}"/>
    <cellStyle name="Percent 2 2 4 3" xfId="14143" xr:uid="{00000000-0005-0000-0000-0000C0360000}"/>
    <cellStyle name="Percent 2 2 4 3 2" xfId="14144" xr:uid="{00000000-0005-0000-0000-0000C1360000}"/>
    <cellStyle name="Percent 2 2 4 3 2 2" xfId="14145" xr:uid="{00000000-0005-0000-0000-0000C2360000}"/>
    <cellStyle name="Percent 2 2 4 3 2 2 2" xfId="14146" xr:uid="{00000000-0005-0000-0000-0000C3360000}"/>
    <cellStyle name="Percent 2 2 4 3 2_Deferred Income Taxes" xfId="14147" xr:uid="{00000000-0005-0000-0000-0000C4360000}"/>
    <cellStyle name="Percent 2 2 4 3 3" xfId="14148" xr:uid="{00000000-0005-0000-0000-0000C5360000}"/>
    <cellStyle name="Percent 2 2 4 3 3 2" xfId="14149" xr:uid="{00000000-0005-0000-0000-0000C6360000}"/>
    <cellStyle name="Percent 2 2 4 3_Deferred Income Taxes" xfId="14150" xr:uid="{00000000-0005-0000-0000-0000C7360000}"/>
    <cellStyle name="Percent 2 2 4 4" xfId="14151" xr:uid="{00000000-0005-0000-0000-0000C8360000}"/>
    <cellStyle name="Percent 2 2 4 4 2" xfId="14152" xr:uid="{00000000-0005-0000-0000-0000C9360000}"/>
    <cellStyle name="Percent 2 2 4 4 2 2" xfId="14153" xr:uid="{00000000-0005-0000-0000-0000CA360000}"/>
    <cellStyle name="Percent 2 2 4 4_Deferred Income Taxes" xfId="14154" xr:uid="{00000000-0005-0000-0000-0000CB360000}"/>
    <cellStyle name="Percent 2 2 4 5" xfId="14155" xr:uid="{00000000-0005-0000-0000-0000CC360000}"/>
    <cellStyle name="Percent 2 2 4 5 2" xfId="14156" xr:uid="{00000000-0005-0000-0000-0000CD360000}"/>
    <cellStyle name="Percent 2 2 4_Deferred Income Taxes" xfId="14157" xr:uid="{00000000-0005-0000-0000-0000CE360000}"/>
    <cellStyle name="Percent 2 2 5" xfId="14158" xr:uid="{00000000-0005-0000-0000-0000CF360000}"/>
    <cellStyle name="Percent 2 2 5 2" xfId="14159" xr:uid="{00000000-0005-0000-0000-0000D0360000}"/>
    <cellStyle name="Percent 2 2 5 2 2" xfId="14160" xr:uid="{00000000-0005-0000-0000-0000D1360000}"/>
    <cellStyle name="Percent 2 2 5 2 2 2" xfId="14161" xr:uid="{00000000-0005-0000-0000-0000D2360000}"/>
    <cellStyle name="Percent 2 2 5 2_Deferred Income Taxes" xfId="14162" xr:uid="{00000000-0005-0000-0000-0000D3360000}"/>
    <cellStyle name="Percent 2 2 5 3" xfId="14163" xr:uid="{00000000-0005-0000-0000-0000D4360000}"/>
    <cellStyle name="Percent 2 2 5 3 2" xfId="14164" xr:uid="{00000000-0005-0000-0000-0000D5360000}"/>
    <cellStyle name="Percent 2 2 5_Deferred Income Taxes" xfId="14165" xr:uid="{00000000-0005-0000-0000-0000D6360000}"/>
    <cellStyle name="Percent 2 2 6" xfId="14166" xr:uid="{00000000-0005-0000-0000-0000D7360000}"/>
    <cellStyle name="Percent 2 2 6 2" xfId="14167" xr:uid="{00000000-0005-0000-0000-0000D8360000}"/>
    <cellStyle name="Percent 2 2 6 2 2" xfId="14168" xr:uid="{00000000-0005-0000-0000-0000D9360000}"/>
    <cellStyle name="Percent 2 2 6 2 2 2" xfId="14169" xr:uid="{00000000-0005-0000-0000-0000DA360000}"/>
    <cellStyle name="Percent 2 2 6 2_Deferred Income Taxes" xfId="14170" xr:uid="{00000000-0005-0000-0000-0000DB360000}"/>
    <cellStyle name="Percent 2 2 6 3" xfId="14171" xr:uid="{00000000-0005-0000-0000-0000DC360000}"/>
    <cellStyle name="Percent 2 2 6 3 2" xfId="14172" xr:uid="{00000000-0005-0000-0000-0000DD360000}"/>
    <cellStyle name="Percent 2 2 6_Deferred Income Taxes" xfId="14173" xr:uid="{00000000-0005-0000-0000-0000DE360000}"/>
    <cellStyle name="Percent 2 2 7" xfId="14174" xr:uid="{00000000-0005-0000-0000-0000DF360000}"/>
    <cellStyle name="Percent 2 2 7 2" xfId="14175" xr:uid="{00000000-0005-0000-0000-0000E0360000}"/>
    <cellStyle name="Percent 2 2 7 2 2" xfId="14176" xr:uid="{00000000-0005-0000-0000-0000E1360000}"/>
    <cellStyle name="Percent 2 2 7_Deferred Income Taxes" xfId="14177" xr:uid="{00000000-0005-0000-0000-0000E2360000}"/>
    <cellStyle name="Percent 2 2 8" xfId="14178" xr:uid="{00000000-0005-0000-0000-0000E3360000}"/>
    <cellStyle name="Percent 2 2 8 2" xfId="14179" xr:uid="{00000000-0005-0000-0000-0000E4360000}"/>
    <cellStyle name="Percent 2 2_Deferred Income Taxes" xfId="14180" xr:uid="{00000000-0005-0000-0000-0000E5360000}"/>
    <cellStyle name="Percent 2 20" xfId="14181" xr:uid="{00000000-0005-0000-0000-0000E6360000}"/>
    <cellStyle name="Percent 2 21" xfId="14182" xr:uid="{00000000-0005-0000-0000-0000E7360000}"/>
    <cellStyle name="Percent 2 22" xfId="14183" xr:uid="{00000000-0005-0000-0000-0000E8360000}"/>
    <cellStyle name="Percent 2 22 2" xfId="14184" xr:uid="{00000000-0005-0000-0000-0000E9360000}"/>
    <cellStyle name="Percent 2 23" xfId="14185" xr:uid="{00000000-0005-0000-0000-0000EA360000}"/>
    <cellStyle name="Percent 2 23 2" xfId="14186" xr:uid="{00000000-0005-0000-0000-0000EB360000}"/>
    <cellStyle name="Percent 2 24" xfId="14187" xr:uid="{00000000-0005-0000-0000-0000EC360000}"/>
    <cellStyle name="Percent 2 24 2" xfId="14188" xr:uid="{00000000-0005-0000-0000-0000ED360000}"/>
    <cellStyle name="Percent 2 25" xfId="14189" xr:uid="{00000000-0005-0000-0000-0000EE360000}"/>
    <cellStyle name="Percent 2 3" xfId="216" xr:uid="{00000000-0005-0000-0000-0000EF360000}"/>
    <cellStyle name="Percent 2 3 2" xfId="14190" xr:uid="{00000000-0005-0000-0000-0000F0360000}"/>
    <cellStyle name="Percent 2 3 2 2" xfId="14191" xr:uid="{00000000-0005-0000-0000-0000F1360000}"/>
    <cellStyle name="Percent 2 3 2 2 2" xfId="14192" xr:uid="{00000000-0005-0000-0000-0000F2360000}"/>
    <cellStyle name="Percent 2 3 2 2 2 2" xfId="14193" xr:uid="{00000000-0005-0000-0000-0000F3360000}"/>
    <cellStyle name="Percent 2 3 2 2 2 2 2" xfId="14194" xr:uid="{00000000-0005-0000-0000-0000F4360000}"/>
    <cellStyle name="Percent 2 3 2 2 2_Deferred Income Taxes" xfId="14195" xr:uid="{00000000-0005-0000-0000-0000F5360000}"/>
    <cellStyle name="Percent 2 3 2 2 3" xfId="14196" xr:uid="{00000000-0005-0000-0000-0000F6360000}"/>
    <cellStyle name="Percent 2 3 2 2 3 2" xfId="14197" xr:uid="{00000000-0005-0000-0000-0000F7360000}"/>
    <cellStyle name="Percent 2 3 2 2_Deferred Income Taxes" xfId="14198" xr:uid="{00000000-0005-0000-0000-0000F8360000}"/>
    <cellStyle name="Percent 2 3 2 3" xfId="14199" xr:uid="{00000000-0005-0000-0000-0000F9360000}"/>
    <cellStyle name="Percent 2 3 2 3 2" xfId="14200" xr:uid="{00000000-0005-0000-0000-0000FA360000}"/>
    <cellStyle name="Percent 2 3 2 3 2 2" xfId="14201" xr:uid="{00000000-0005-0000-0000-0000FB360000}"/>
    <cellStyle name="Percent 2 3 2 3 2 2 2" xfId="14202" xr:uid="{00000000-0005-0000-0000-0000FC360000}"/>
    <cellStyle name="Percent 2 3 2 3 2_Deferred Income Taxes" xfId="14203" xr:uid="{00000000-0005-0000-0000-0000FD360000}"/>
    <cellStyle name="Percent 2 3 2 3 3" xfId="14204" xr:uid="{00000000-0005-0000-0000-0000FE360000}"/>
    <cellStyle name="Percent 2 3 2 3 3 2" xfId="14205" xr:uid="{00000000-0005-0000-0000-0000FF360000}"/>
    <cellStyle name="Percent 2 3 2 3_Deferred Income Taxes" xfId="14206" xr:uid="{00000000-0005-0000-0000-000000370000}"/>
    <cellStyle name="Percent 2 3 2 4" xfId="14207" xr:uid="{00000000-0005-0000-0000-000001370000}"/>
    <cellStyle name="Percent 2 3 2 4 2" xfId="14208" xr:uid="{00000000-0005-0000-0000-000002370000}"/>
    <cellStyle name="Percent 2 3 2 4 2 2" xfId="14209" xr:uid="{00000000-0005-0000-0000-000003370000}"/>
    <cellStyle name="Percent 2 3 2 4_Deferred Income Taxes" xfId="14210" xr:uid="{00000000-0005-0000-0000-000004370000}"/>
    <cellStyle name="Percent 2 3 2 5" xfId="14211" xr:uid="{00000000-0005-0000-0000-000005370000}"/>
    <cellStyle name="Percent 2 3 2 5 2" xfId="14212" xr:uid="{00000000-0005-0000-0000-000006370000}"/>
    <cellStyle name="Percent 2 3 2_Deferred Income Taxes" xfId="14213" xr:uid="{00000000-0005-0000-0000-000007370000}"/>
    <cellStyle name="Percent 2 3 3" xfId="14214" xr:uid="{00000000-0005-0000-0000-000008370000}"/>
    <cellStyle name="Percent 2 3 3 2" xfId="14215" xr:uid="{00000000-0005-0000-0000-000009370000}"/>
    <cellStyle name="Percent 2 3 3 2 2" xfId="14216" xr:uid="{00000000-0005-0000-0000-00000A370000}"/>
    <cellStyle name="Percent 2 3 3 2 2 2" xfId="14217" xr:uid="{00000000-0005-0000-0000-00000B370000}"/>
    <cellStyle name="Percent 2 3 3 2_Deferred Income Taxes" xfId="14218" xr:uid="{00000000-0005-0000-0000-00000C370000}"/>
    <cellStyle name="Percent 2 3 3 3" xfId="14219" xr:uid="{00000000-0005-0000-0000-00000D370000}"/>
    <cellStyle name="Percent 2 3 3 3 2" xfId="14220" xr:uid="{00000000-0005-0000-0000-00000E370000}"/>
    <cellStyle name="Percent 2 3 3_Deferred Income Taxes" xfId="14221" xr:uid="{00000000-0005-0000-0000-00000F370000}"/>
    <cellStyle name="Percent 2 3 4" xfId="14222" xr:uid="{00000000-0005-0000-0000-000010370000}"/>
    <cellStyle name="Percent 2 3 4 2" xfId="14223" xr:uid="{00000000-0005-0000-0000-000011370000}"/>
    <cellStyle name="Percent 2 3 4 2 2" xfId="14224" xr:uid="{00000000-0005-0000-0000-000012370000}"/>
    <cellStyle name="Percent 2 3 4 2 2 2" xfId="14225" xr:uid="{00000000-0005-0000-0000-000013370000}"/>
    <cellStyle name="Percent 2 3 4 2_Deferred Income Taxes" xfId="14226" xr:uid="{00000000-0005-0000-0000-000014370000}"/>
    <cellStyle name="Percent 2 3 4 3" xfId="14227" xr:uid="{00000000-0005-0000-0000-000015370000}"/>
    <cellStyle name="Percent 2 3 4 3 2" xfId="14228" xr:uid="{00000000-0005-0000-0000-000016370000}"/>
    <cellStyle name="Percent 2 3 4_Deferred Income Taxes" xfId="14229" xr:uid="{00000000-0005-0000-0000-000017370000}"/>
    <cellStyle name="Percent 2 3 5" xfId="14230" xr:uid="{00000000-0005-0000-0000-000018370000}"/>
    <cellStyle name="Percent 2 3 5 2" xfId="14231" xr:uid="{00000000-0005-0000-0000-000019370000}"/>
    <cellStyle name="Percent 2 3 5 2 2" xfId="14232" xr:uid="{00000000-0005-0000-0000-00001A370000}"/>
    <cellStyle name="Percent 2 3 5_Deferred Income Taxes" xfId="14233" xr:uid="{00000000-0005-0000-0000-00001B370000}"/>
    <cellStyle name="Percent 2 3 6" xfId="14234" xr:uid="{00000000-0005-0000-0000-00001C370000}"/>
    <cellStyle name="Percent 2 3 6 2" xfId="14235" xr:uid="{00000000-0005-0000-0000-00001D370000}"/>
    <cellStyle name="Percent 2 3_Deferred Income Taxes" xfId="14236" xr:uid="{00000000-0005-0000-0000-00001E370000}"/>
    <cellStyle name="Percent 2 4" xfId="14237" xr:uid="{00000000-0005-0000-0000-00001F370000}"/>
    <cellStyle name="Percent 2 4 2" xfId="14238" xr:uid="{00000000-0005-0000-0000-000020370000}"/>
    <cellStyle name="Percent 2 4 2 2" xfId="14239" xr:uid="{00000000-0005-0000-0000-000021370000}"/>
    <cellStyle name="Percent 2 4 2 2 2" xfId="14240" xr:uid="{00000000-0005-0000-0000-000022370000}"/>
    <cellStyle name="Percent 2 4 2 2 2 2" xfId="14241" xr:uid="{00000000-0005-0000-0000-000023370000}"/>
    <cellStyle name="Percent 2 4 2 2_Deferred Income Taxes" xfId="14242" xr:uid="{00000000-0005-0000-0000-000024370000}"/>
    <cellStyle name="Percent 2 4 2 3" xfId="14243" xr:uid="{00000000-0005-0000-0000-000025370000}"/>
    <cellStyle name="Percent 2 4 2 3 2" xfId="14244" xr:uid="{00000000-0005-0000-0000-000026370000}"/>
    <cellStyle name="Percent 2 4 2_Deferred Income Taxes" xfId="14245" xr:uid="{00000000-0005-0000-0000-000027370000}"/>
    <cellStyle name="Percent 2 4 3" xfId="14246" xr:uid="{00000000-0005-0000-0000-000028370000}"/>
    <cellStyle name="Percent 2 4 3 2" xfId="14247" xr:uid="{00000000-0005-0000-0000-000029370000}"/>
    <cellStyle name="Percent 2 4 3 2 2" xfId="14248" xr:uid="{00000000-0005-0000-0000-00002A370000}"/>
    <cellStyle name="Percent 2 4 3 2 2 2" xfId="14249" xr:uid="{00000000-0005-0000-0000-00002B370000}"/>
    <cellStyle name="Percent 2 4 3 2_Deferred Income Taxes" xfId="14250" xr:uid="{00000000-0005-0000-0000-00002C370000}"/>
    <cellStyle name="Percent 2 4 3 3" xfId="14251" xr:uid="{00000000-0005-0000-0000-00002D370000}"/>
    <cellStyle name="Percent 2 4 3 3 2" xfId="14252" xr:uid="{00000000-0005-0000-0000-00002E370000}"/>
    <cellStyle name="Percent 2 4 3_Deferred Income Taxes" xfId="14253" xr:uid="{00000000-0005-0000-0000-00002F370000}"/>
    <cellStyle name="Percent 2 4 4" xfId="14254" xr:uid="{00000000-0005-0000-0000-000030370000}"/>
    <cellStyle name="Percent 2 4 4 2" xfId="14255" xr:uid="{00000000-0005-0000-0000-000031370000}"/>
    <cellStyle name="Percent 2 4 4 2 2" xfId="14256" xr:uid="{00000000-0005-0000-0000-000032370000}"/>
    <cellStyle name="Percent 2 4 4_Deferred Income Taxes" xfId="14257" xr:uid="{00000000-0005-0000-0000-000033370000}"/>
    <cellStyle name="Percent 2 4 5" xfId="14258" xr:uid="{00000000-0005-0000-0000-000034370000}"/>
    <cellStyle name="Percent 2 4 5 2" xfId="14259" xr:uid="{00000000-0005-0000-0000-000035370000}"/>
    <cellStyle name="Percent 2 4_Deferred Income Taxes" xfId="14260" xr:uid="{00000000-0005-0000-0000-000036370000}"/>
    <cellStyle name="Percent 2 5" xfId="14261" xr:uid="{00000000-0005-0000-0000-000037370000}"/>
    <cellStyle name="Percent 2 5 2" xfId="14262" xr:uid="{00000000-0005-0000-0000-000038370000}"/>
    <cellStyle name="Percent 2 5 2 2" xfId="14263" xr:uid="{00000000-0005-0000-0000-000039370000}"/>
    <cellStyle name="Percent 2 5 2 2 2" xfId="14264" xr:uid="{00000000-0005-0000-0000-00003A370000}"/>
    <cellStyle name="Percent 2 5 2_Deferred Income Taxes" xfId="14265" xr:uid="{00000000-0005-0000-0000-00003B370000}"/>
    <cellStyle name="Percent 2 5 3" xfId="14266" xr:uid="{00000000-0005-0000-0000-00003C370000}"/>
    <cellStyle name="Percent 2 5 3 2" xfId="14267" xr:uid="{00000000-0005-0000-0000-00003D370000}"/>
    <cellStyle name="Percent 2 5 4" xfId="14268" xr:uid="{00000000-0005-0000-0000-00003E370000}"/>
    <cellStyle name="Percent 2 5_Deferred Income Taxes" xfId="14269" xr:uid="{00000000-0005-0000-0000-00003F370000}"/>
    <cellStyle name="Percent 2 6" xfId="14270" xr:uid="{00000000-0005-0000-0000-000040370000}"/>
    <cellStyle name="Percent 2 6 2" xfId="14271" xr:uid="{00000000-0005-0000-0000-000041370000}"/>
    <cellStyle name="Percent 2 6 2 2" xfId="14272" xr:uid="{00000000-0005-0000-0000-000042370000}"/>
    <cellStyle name="Percent 2 6 2 2 2" xfId="14273" xr:uid="{00000000-0005-0000-0000-000043370000}"/>
    <cellStyle name="Percent 2 6 2_Deferred Income Taxes" xfId="14274" xr:uid="{00000000-0005-0000-0000-000044370000}"/>
    <cellStyle name="Percent 2 6 3" xfId="14275" xr:uid="{00000000-0005-0000-0000-000045370000}"/>
    <cellStyle name="Percent 2 6 3 2" xfId="14276" xr:uid="{00000000-0005-0000-0000-000046370000}"/>
    <cellStyle name="Percent 2 6_Deferred Income Taxes" xfId="14277" xr:uid="{00000000-0005-0000-0000-000047370000}"/>
    <cellStyle name="Percent 2 7" xfId="14278" xr:uid="{00000000-0005-0000-0000-000048370000}"/>
    <cellStyle name="Percent 2 7 2" xfId="14279" xr:uid="{00000000-0005-0000-0000-000049370000}"/>
    <cellStyle name="Percent 2 7 2 2" xfId="14280" xr:uid="{00000000-0005-0000-0000-00004A370000}"/>
    <cellStyle name="Percent 2 7_Deferred Income Taxes" xfId="14281" xr:uid="{00000000-0005-0000-0000-00004B370000}"/>
    <cellStyle name="Percent 2 8" xfId="14282" xr:uid="{00000000-0005-0000-0000-00004C370000}"/>
    <cellStyle name="Percent 2 9" xfId="14283" xr:uid="{00000000-0005-0000-0000-00004D370000}"/>
    <cellStyle name="Percent 2 9 2" xfId="14284" xr:uid="{00000000-0005-0000-0000-00004E370000}"/>
    <cellStyle name="Percent 2_Deferred Income Taxes" xfId="14285" xr:uid="{00000000-0005-0000-0000-00004F370000}"/>
    <cellStyle name="Percent 20" xfId="14286" xr:uid="{00000000-0005-0000-0000-000050370000}"/>
    <cellStyle name="Percent 21" xfId="14287" xr:uid="{00000000-0005-0000-0000-000051370000}"/>
    <cellStyle name="Percent 22" xfId="14288" xr:uid="{00000000-0005-0000-0000-000052370000}"/>
    <cellStyle name="Percent 22 2" xfId="14289" xr:uid="{00000000-0005-0000-0000-000053370000}"/>
    <cellStyle name="Percent 23" xfId="14290" xr:uid="{00000000-0005-0000-0000-000054370000}"/>
    <cellStyle name="Percent 24" xfId="14291" xr:uid="{00000000-0005-0000-0000-000055370000}"/>
    <cellStyle name="Percent 25" xfId="14292" xr:uid="{00000000-0005-0000-0000-000056370000}"/>
    <cellStyle name="Percent 26" xfId="14293" xr:uid="{00000000-0005-0000-0000-000057370000}"/>
    <cellStyle name="Percent 27" xfId="14294" xr:uid="{00000000-0005-0000-0000-000058370000}"/>
    <cellStyle name="Percent 28" xfId="14295" xr:uid="{00000000-0005-0000-0000-000059370000}"/>
    <cellStyle name="Percent 29" xfId="14296" xr:uid="{00000000-0005-0000-0000-00005A370000}"/>
    <cellStyle name="Percent 3" xfId="151" xr:uid="{00000000-0005-0000-0000-00005B370000}"/>
    <cellStyle name="Percent 3 10" xfId="14297" xr:uid="{00000000-0005-0000-0000-00005C370000}"/>
    <cellStyle name="Percent 3 10 2" xfId="14298" xr:uid="{00000000-0005-0000-0000-00005D370000}"/>
    <cellStyle name="Percent 3 10 2 2" xfId="14299" xr:uid="{00000000-0005-0000-0000-00005E370000}"/>
    <cellStyle name="Percent 3 10 3" xfId="14300" xr:uid="{00000000-0005-0000-0000-00005F370000}"/>
    <cellStyle name="Percent 3 10 3 2" xfId="14301" xr:uid="{00000000-0005-0000-0000-000060370000}"/>
    <cellStyle name="Percent 3 10 4" xfId="14302" xr:uid="{00000000-0005-0000-0000-000061370000}"/>
    <cellStyle name="Percent 3 11" xfId="14303" xr:uid="{00000000-0005-0000-0000-000062370000}"/>
    <cellStyle name="Percent 3 11 2" xfId="14304" xr:uid="{00000000-0005-0000-0000-000063370000}"/>
    <cellStyle name="Percent 3 11 2 2" xfId="14305" xr:uid="{00000000-0005-0000-0000-000064370000}"/>
    <cellStyle name="Percent 3 11 3" xfId="14306" xr:uid="{00000000-0005-0000-0000-000065370000}"/>
    <cellStyle name="Percent 3 11 3 2" xfId="14307" xr:uid="{00000000-0005-0000-0000-000066370000}"/>
    <cellStyle name="Percent 3 11 4" xfId="14308" xr:uid="{00000000-0005-0000-0000-000067370000}"/>
    <cellStyle name="Percent 3 12" xfId="14309" xr:uid="{00000000-0005-0000-0000-000068370000}"/>
    <cellStyle name="Percent 3 12 2" xfId="14310" xr:uid="{00000000-0005-0000-0000-000069370000}"/>
    <cellStyle name="Percent 3 13" xfId="14311" xr:uid="{00000000-0005-0000-0000-00006A370000}"/>
    <cellStyle name="Percent 3 13 2" xfId="14312" xr:uid="{00000000-0005-0000-0000-00006B370000}"/>
    <cellStyle name="Percent 3 14" xfId="14313" xr:uid="{00000000-0005-0000-0000-00006C370000}"/>
    <cellStyle name="Percent 3 14 2" xfId="14314" xr:uid="{00000000-0005-0000-0000-00006D370000}"/>
    <cellStyle name="Percent 3 2" xfId="152" xr:uid="{00000000-0005-0000-0000-00006E370000}"/>
    <cellStyle name="Percent 3 2 2" xfId="153" xr:uid="{00000000-0005-0000-0000-00006F370000}"/>
    <cellStyle name="Percent 3 2 2 2" xfId="14315" xr:uid="{00000000-0005-0000-0000-000070370000}"/>
    <cellStyle name="Percent 3 2 2 2 2" xfId="14316" xr:uid="{00000000-0005-0000-0000-000071370000}"/>
    <cellStyle name="Percent 3 2 2 2 2 2" xfId="14317" xr:uid="{00000000-0005-0000-0000-000072370000}"/>
    <cellStyle name="Percent 3 2 2 2 3" xfId="14318" xr:uid="{00000000-0005-0000-0000-000073370000}"/>
    <cellStyle name="Percent 3 2 2 2 3 2" xfId="14319" xr:uid="{00000000-0005-0000-0000-000074370000}"/>
    <cellStyle name="Percent 3 2 2 2 4" xfId="14320" xr:uid="{00000000-0005-0000-0000-000075370000}"/>
    <cellStyle name="Percent 3 2 2 3" xfId="14321" xr:uid="{00000000-0005-0000-0000-000076370000}"/>
    <cellStyle name="Percent 3 2 2 3 2" xfId="14322" xr:uid="{00000000-0005-0000-0000-000077370000}"/>
    <cellStyle name="Percent 3 2 2 3 2 2" xfId="14323" xr:uid="{00000000-0005-0000-0000-000078370000}"/>
    <cellStyle name="Percent 3 2 2 3 3" xfId="14324" xr:uid="{00000000-0005-0000-0000-000079370000}"/>
    <cellStyle name="Percent 3 2 2 3 3 2" xfId="14325" xr:uid="{00000000-0005-0000-0000-00007A370000}"/>
    <cellStyle name="Percent 3 2 2 3 4" xfId="14326" xr:uid="{00000000-0005-0000-0000-00007B370000}"/>
    <cellStyle name="Percent 3 2 2 4" xfId="14327" xr:uid="{00000000-0005-0000-0000-00007C370000}"/>
    <cellStyle name="Percent 3 2 2 4 2" xfId="14328" xr:uid="{00000000-0005-0000-0000-00007D370000}"/>
    <cellStyle name="Percent 3 2 2 5" xfId="14329" xr:uid="{00000000-0005-0000-0000-00007E370000}"/>
    <cellStyle name="Percent 3 2 2 5 2" xfId="14330" xr:uid="{00000000-0005-0000-0000-00007F370000}"/>
    <cellStyle name="Percent 3 2 2 6" xfId="14331" xr:uid="{00000000-0005-0000-0000-000080370000}"/>
    <cellStyle name="Percent 3 2 3" xfId="154" xr:uid="{00000000-0005-0000-0000-000081370000}"/>
    <cellStyle name="Percent 3 2 3 2" xfId="14332" xr:uid="{00000000-0005-0000-0000-000082370000}"/>
    <cellStyle name="Percent 3 2 3 2 2" xfId="14333" xr:uid="{00000000-0005-0000-0000-000083370000}"/>
    <cellStyle name="Percent 3 2 3 2 2 2" xfId="14334" xr:uid="{00000000-0005-0000-0000-000084370000}"/>
    <cellStyle name="Percent 3 2 3 2 3" xfId="14335" xr:uid="{00000000-0005-0000-0000-000085370000}"/>
    <cellStyle name="Percent 3 2 3 2 3 2" xfId="14336" xr:uid="{00000000-0005-0000-0000-000086370000}"/>
    <cellStyle name="Percent 3 2 3 2 4" xfId="14337" xr:uid="{00000000-0005-0000-0000-000087370000}"/>
    <cellStyle name="Percent 3 2 3 3" xfId="14338" xr:uid="{00000000-0005-0000-0000-000088370000}"/>
    <cellStyle name="Percent 3 2 3 3 2" xfId="14339" xr:uid="{00000000-0005-0000-0000-000089370000}"/>
    <cellStyle name="Percent 3 2 3 4" xfId="14340" xr:uid="{00000000-0005-0000-0000-00008A370000}"/>
    <cellStyle name="Percent 3 2 3 4 2" xfId="14341" xr:uid="{00000000-0005-0000-0000-00008B370000}"/>
    <cellStyle name="Percent 3 2 3 5" xfId="14342" xr:uid="{00000000-0005-0000-0000-00008C370000}"/>
    <cellStyle name="Percent 3 2 4" xfId="14343" xr:uid="{00000000-0005-0000-0000-00008D370000}"/>
    <cellStyle name="Percent 3 2 4 2" xfId="14344" xr:uid="{00000000-0005-0000-0000-00008E370000}"/>
    <cellStyle name="Percent 3 2 4 2 2" xfId="14345" xr:uid="{00000000-0005-0000-0000-00008F370000}"/>
    <cellStyle name="Percent 3 2 4 3" xfId="14346" xr:uid="{00000000-0005-0000-0000-000090370000}"/>
    <cellStyle name="Percent 3 2 4 3 2" xfId="14347" xr:uid="{00000000-0005-0000-0000-000091370000}"/>
    <cellStyle name="Percent 3 2 4 4" xfId="14348" xr:uid="{00000000-0005-0000-0000-000092370000}"/>
    <cellStyle name="Percent 3 2 5" xfId="14349" xr:uid="{00000000-0005-0000-0000-000093370000}"/>
    <cellStyle name="Percent 3 2 5 2" xfId="14350" xr:uid="{00000000-0005-0000-0000-000094370000}"/>
    <cellStyle name="Percent 3 2 5 2 2" xfId="14351" xr:uid="{00000000-0005-0000-0000-000095370000}"/>
    <cellStyle name="Percent 3 2 5 3" xfId="14352" xr:uid="{00000000-0005-0000-0000-000096370000}"/>
    <cellStyle name="Percent 3 2 5 3 2" xfId="14353" xr:uid="{00000000-0005-0000-0000-000097370000}"/>
    <cellStyle name="Percent 3 2 5 4" xfId="14354" xr:uid="{00000000-0005-0000-0000-000098370000}"/>
    <cellStyle name="Percent 3 2 6" xfId="14355" xr:uid="{00000000-0005-0000-0000-000099370000}"/>
    <cellStyle name="Percent 3 2 6 2" xfId="14356" xr:uid="{00000000-0005-0000-0000-00009A370000}"/>
    <cellStyle name="Percent 3 2 6 2 2" xfId="14357" xr:uid="{00000000-0005-0000-0000-00009B370000}"/>
    <cellStyle name="Percent 3 2 6 3" xfId="14358" xr:uid="{00000000-0005-0000-0000-00009C370000}"/>
    <cellStyle name="Percent 3 2 6 3 2" xfId="14359" xr:uid="{00000000-0005-0000-0000-00009D370000}"/>
    <cellStyle name="Percent 3 2 6 4" xfId="14360" xr:uid="{00000000-0005-0000-0000-00009E370000}"/>
    <cellStyle name="Percent 3 2 7" xfId="14361" xr:uid="{00000000-0005-0000-0000-00009F370000}"/>
    <cellStyle name="Percent 3 2 7 2" xfId="14362" xr:uid="{00000000-0005-0000-0000-0000A0370000}"/>
    <cellStyle name="Percent 3 2 7 2 2" xfId="14363" xr:uid="{00000000-0005-0000-0000-0000A1370000}"/>
    <cellStyle name="Percent 3 2 7 3" xfId="14364" xr:uid="{00000000-0005-0000-0000-0000A2370000}"/>
    <cellStyle name="Percent 3 2 7 3 2" xfId="14365" xr:uid="{00000000-0005-0000-0000-0000A3370000}"/>
    <cellStyle name="Percent 3 2 7 4" xfId="14366" xr:uid="{00000000-0005-0000-0000-0000A4370000}"/>
    <cellStyle name="Percent 3 3" xfId="155" xr:uid="{00000000-0005-0000-0000-0000A5370000}"/>
    <cellStyle name="Percent 3 3 2" xfId="14367" xr:uid="{00000000-0005-0000-0000-0000A6370000}"/>
    <cellStyle name="Percent 3 3 2 2" xfId="14368" xr:uid="{00000000-0005-0000-0000-0000A7370000}"/>
    <cellStyle name="Percent 3 3 2 2 2" xfId="14369" xr:uid="{00000000-0005-0000-0000-0000A8370000}"/>
    <cellStyle name="Percent 3 3 2 2 2 2" xfId="14370" xr:uid="{00000000-0005-0000-0000-0000A9370000}"/>
    <cellStyle name="Percent 3 3 2 2 3" xfId="14371" xr:uid="{00000000-0005-0000-0000-0000AA370000}"/>
    <cellStyle name="Percent 3 3 2 2 3 2" xfId="14372" xr:uid="{00000000-0005-0000-0000-0000AB370000}"/>
    <cellStyle name="Percent 3 3 2 2 4" xfId="14373" xr:uid="{00000000-0005-0000-0000-0000AC370000}"/>
    <cellStyle name="Percent 3 3 2 3" xfId="14374" xr:uid="{00000000-0005-0000-0000-0000AD370000}"/>
    <cellStyle name="Percent 3 3 2 3 2" xfId="14375" xr:uid="{00000000-0005-0000-0000-0000AE370000}"/>
    <cellStyle name="Percent 3 3 2 3 2 2" xfId="14376" xr:uid="{00000000-0005-0000-0000-0000AF370000}"/>
    <cellStyle name="Percent 3 3 2 3 3" xfId="14377" xr:uid="{00000000-0005-0000-0000-0000B0370000}"/>
    <cellStyle name="Percent 3 3 2 3 3 2" xfId="14378" xr:uid="{00000000-0005-0000-0000-0000B1370000}"/>
    <cellStyle name="Percent 3 3 2 3 4" xfId="14379" xr:uid="{00000000-0005-0000-0000-0000B2370000}"/>
    <cellStyle name="Percent 3 3 2 4" xfId="14380" xr:uid="{00000000-0005-0000-0000-0000B3370000}"/>
    <cellStyle name="Percent 3 3 2 4 2" xfId="14381" xr:uid="{00000000-0005-0000-0000-0000B4370000}"/>
    <cellStyle name="Percent 3 3 2 5" xfId="14382" xr:uid="{00000000-0005-0000-0000-0000B5370000}"/>
    <cellStyle name="Percent 3 3 2 5 2" xfId="14383" xr:uid="{00000000-0005-0000-0000-0000B6370000}"/>
    <cellStyle name="Percent 3 3 2 6" xfId="14384" xr:uid="{00000000-0005-0000-0000-0000B7370000}"/>
    <cellStyle name="Percent 3 3 3" xfId="14385" xr:uid="{00000000-0005-0000-0000-0000B8370000}"/>
    <cellStyle name="Percent 3 3 3 2" xfId="14386" xr:uid="{00000000-0005-0000-0000-0000B9370000}"/>
    <cellStyle name="Percent 3 3 3 2 2" xfId="14387" xr:uid="{00000000-0005-0000-0000-0000BA370000}"/>
    <cellStyle name="Percent 3 3 3 2 2 2" xfId="14388" xr:uid="{00000000-0005-0000-0000-0000BB370000}"/>
    <cellStyle name="Percent 3 3 3 2 3" xfId="14389" xr:uid="{00000000-0005-0000-0000-0000BC370000}"/>
    <cellStyle name="Percent 3 3 3 2 3 2" xfId="14390" xr:uid="{00000000-0005-0000-0000-0000BD370000}"/>
    <cellStyle name="Percent 3 3 3 2 4" xfId="14391" xr:uid="{00000000-0005-0000-0000-0000BE370000}"/>
    <cellStyle name="Percent 3 3 3 3" xfId="14392" xr:uid="{00000000-0005-0000-0000-0000BF370000}"/>
    <cellStyle name="Percent 3 3 3 3 2" xfId="14393" xr:uid="{00000000-0005-0000-0000-0000C0370000}"/>
    <cellStyle name="Percent 3 3 3 4" xfId="14394" xr:uid="{00000000-0005-0000-0000-0000C1370000}"/>
    <cellStyle name="Percent 3 3 3 4 2" xfId="14395" xr:uid="{00000000-0005-0000-0000-0000C2370000}"/>
    <cellStyle name="Percent 3 3 3 5" xfId="14396" xr:uid="{00000000-0005-0000-0000-0000C3370000}"/>
    <cellStyle name="Percent 3 3 4" xfId="14397" xr:uid="{00000000-0005-0000-0000-0000C4370000}"/>
    <cellStyle name="Percent 3 3 4 2" xfId="14398" xr:uid="{00000000-0005-0000-0000-0000C5370000}"/>
    <cellStyle name="Percent 3 3 4 2 2" xfId="14399" xr:uid="{00000000-0005-0000-0000-0000C6370000}"/>
    <cellStyle name="Percent 3 3 4 3" xfId="14400" xr:uid="{00000000-0005-0000-0000-0000C7370000}"/>
    <cellStyle name="Percent 3 3 4 3 2" xfId="14401" xr:uid="{00000000-0005-0000-0000-0000C8370000}"/>
    <cellStyle name="Percent 3 3 4 4" xfId="14402" xr:uid="{00000000-0005-0000-0000-0000C9370000}"/>
    <cellStyle name="Percent 3 3 5" xfId="14403" xr:uid="{00000000-0005-0000-0000-0000CA370000}"/>
    <cellStyle name="Percent 3 3 5 2" xfId="14404" xr:uid="{00000000-0005-0000-0000-0000CB370000}"/>
    <cellStyle name="Percent 3 3 5 2 2" xfId="14405" xr:uid="{00000000-0005-0000-0000-0000CC370000}"/>
    <cellStyle name="Percent 3 3 5 3" xfId="14406" xr:uid="{00000000-0005-0000-0000-0000CD370000}"/>
    <cellStyle name="Percent 3 3 5 3 2" xfId="14407" xr:uid="{00000000-0005-0000-0000-0000CE370000}"/>
    <cellStyle name="Percent 3 3 5 4" xfId="14408" xr:uid="{00000000-0005-0000-0000-0000CF370000}"/>
    <cellStyle name="Percent 3 3 6" xfId="14409" xr:uid="{00000000-0005-0000-0000-0000D0370000}"/>
    <cellStyle name="Percent 3 3 6 2" xfId="14410" xr:uid="{00000000-0005-0000-0000-0000D1370000}"/>
    <cellStyle name="Percent 3 3 6 2 2" xfId="14411" xr:uid="{00000000-0005-0000-0000-0000D2370000}"/>
    <cellStyle name="Percent 3 3 6 3" xfId="14412" xr:uid="{00000000-0005-0000-0000-0000D3370000}"/>
    <cellStyle name="Percent 3 3 6 3 2" xfId="14413" xr:uid="{00000000-0005-0000-0000-0000D4370000}"/>
    <cellStyle name="Percent 3 3 6 4" xfId="14414" xr:uid="{00000000-0005-0000-0000-0000D5370000}"/>
    <cellStyle name="Percent 3 3 7" xfId="14415" xr:uid="{00000000-0005-0000-0000-0000D6370000}"/>
    <cellStyle name="Percent 3 3 7 2" xfId="14416" xr:uid="{00000000-0005-0000-0000-0000D7370000}"/>
    <cellStyle name="Percent 3 3 7 2 2" xfId="14417" xr:uid="{00000000-0005-0000-0000-0000D8370000}"/>
    <cellStyle name="Percent 3 3 7 3" xfId="14418" xr:uid="{00000000-0005-0000-0000-0000D9370000}"/>
    <cellStyle name="Percent 3 3 7 3 2" xfId="14419" xr:uid="{00000000-0005-0000-0000-0000DA370000}"/>
    <cellStyle name="Percent 3 3 7 4" xfId="14420" xr:uid="{00000000-0005-0000-0000-0000DB370000}"/>
    <cellStyle name="Percent 3 4" xfId="156" xr:uid="{00000000-0005-0000-0000-0000DC370000}"/>
    <cellStyle name="Percent 3 5" xfId="14421" xr:uid="{00000000-0005-0000-0000-0000DD370000}"/>
    <cellStyle name="Percent 3 5 2" xfId="14422" xr:uid="{00000000-0005-0000-0000-0000DE370000}"/>
    <cellStyle name="Percent 3 5 2 2" xfId="14423" xr:uid="{00000000-0005-0000-0000-0000DF370000}"/>
    <cellStyle name="Percent 3 5 2 2 2" xfId="14424" xr:uid="{00000000-0005-0000-0000-0000E0370000}"/>
    <cellStyle name="Percent 3 5 2 2 2 2" xfId="14425" xr:uid="{00000000-0005-0000-0000-0000E1370000}"/>
    <cellStyle name="Percent 3 5 2 2 3" xfId="14426" xr:uid="{00000000-0005-0000-0000-0000E2370000}"/>
    <cellStyle name="Percent 3 5 2 2 3 2" xfId="14427" xr:uid="{00000000-0005-0000-0000-0000E3370000}"/>
    <cellStyle name="Percent 3 5 2 2 4" xfId="14428" xr:uid="{00000000-0005-0000-0000-0000E4370000}"/>
    <cellStyle name="Percent 3 5 2 3" xfId="14429" xr:uid="{00000000-0005-0000-0000-0000E5370000}"/>
    <cellStyle name="Percent 3 5 2 3 2" xfId="14430" xr:uid="{00000000-0005-0000-0000-0000E6370000}"/>
    <cellStyle name="Percent 3 5 2 3 2 2" xfId="14431" xr:uid="{00000000-0005-0000-0000-0000E7370000}"/>
    <cellStyle name="Percent 3 5 2 3 3" xfId="14432" xr:uid="{00000000-0005-0000-0000-0000E8370000}"/>
    <cellStyle name="Percent 3 5 2 3 3 2" xfId="14433" xr:uid="{00000000-0005-0000-0000-0000E9370000}"/>
    <cellStyle name="Percent 3 5 2 3 4" xfId="14434" xr:uid="{00000000-0005-0000-0000-0000EA370000}"/>
    <cellStyle name="Percent 3 5 2 4" xfId="14435" xr:uid="{00000000-0005-0000-0000-0000EB370000}"/>
    <cellStyle name="Percent 3 5 2 4 2" xfId="14436" xr:uid="{00000000-0005-0000-0000-0000EC370000}"/>
    <cellStyle name="Percent 3 5 2 5" xfId="14437" xr:uid="{00000000-0005-0000-0000-0000ED370000}"/>
    <cellStyle name="Percent 3 5 2 5 2" xfId="14438" xr:uid="{00000000-0005-0000-0000-0000EE370000}"/>
    <cellStyle name="Percent 3 5 2 6" xfId="14439" xr:uid="{00000000-0005-0000-0000-0000EF370000}"/>
    <cellStyle name="Percent 3 5 3" xfId="14440" xr:uid="{00000000-0005-0000-0000-0000F0370000}"/>
    <cellStyle name="Percent 3 5 3 2" xfId="14441" xr:uid="{00000000-0005-0000-0000-0000F1370000}"/>
    <cellStyle name="Percent 3 5 3 2 2" xfId="14442" xr:uid="{00000000-0005-0000-0000-0000F2370000}"/>
    <cellStyle name="Percent 3 5 3 2 2 2" xfId="14443" xr:uid="{00000000-0005-0000-0000-0000F3370000}"/>
    <cellStyle name="Percent 3 5 3 2 3" xfId="14444" xr:uid="{00000000-0005-0000-0000-0000F4370000}"/>
    <cellStyle name="Percent 3 5 3 2 3 2" xfId="14445" xr:uid="{00000000-0005-0000-0000-0000F5370000}"/>
    <cellStyle name="Percent 3 5 3 2 4" xfId="14446" xr:uid="{00000000-0005-0000-0000-0000F6370000}"/>
    <cellStyle name="Percent 3 5 3 3" xfId="14447" xr:uid="{00000000-0005-0000-0000-0000F7370000}"/>
    <cellStyle name="Percent 3 5 3 3 2" xfId="14448" xr:uid="{00000000-0005-0000-0000-0000F8370000}"/>
    <cellStyle name="Percent 3 5 3 4" xfId="14449" xr:uid="{00000000-0005-0000-0000-0000F9370000}"/>
    <cellStyle name="Percent 3 5 3 4 2" xfId="14450" xr:uid="{00000000-0005-0000-0000-0000FA370000}"/>
    <cellStyle name="Percent 3 5 3 5" xfId="14451" xr:uid="{00000000-0005-0000-0000-0000FB370000}"/>
    <cellStyle name="Percent 3 5 4" xfId="14452" xr:uid="{00000000-0005-0000-0000-0000FC370000}"/>
    <cellStyle name="Percent 3 5 4 2" xfId="14453" xr:uid="{00000000-0005-0000-0000-0000FD370000}"/>
    <cellStyle name="Percent 3 5 4 2 2" xfId="14454" xr:uid="{00000000-0005-0000-0000-0000FE370000}"/>
    <cellStyle name="Percent 3 5 4 3" xfId="14455" xr:uid="{00000000-0005-0000-0000-0000FF370000}"/>
    <cellStyle name="Percent 3 5 4 3 2" xfId="14456" xr:uid="{00000000-0005-0000-0000-000000380000}"/>
    <cellStyle name="Percent 3 5 4 4" xfId="14457" xr:uid="{00000000-0005-0000-0000-000001380000}"/>
    <cellStyle name="Percent 3 5 5" xfId="14458" xr:uid="{00000000-0005-0000-0000-000002380000}"/>
    <cellStyle name="Percent 3 5 5 2" xfId="14459" xr:uid="{00000000-0005-0000-0000-000003380000}"/>
    <cellStyle name="Percent 3 5 5 2 2" xfId="14460" xr:uid="{00000000-0005-0000-0000-000004380000}"/>
    <cellStyle name="Percent 3 5 5 3" xfId="14461" xr:uid="{00000000-0005-0000-0000-000005380000}"/>
    <cellStyle name="Percent 3 5 5 3 2" xfId="14462" xr:uid="{00000000-0005-0000-0000-000006380000}"/>
    <cellStyle name="Percent 3 5 5 4" xfId="14463" xr:uid="{00000000-0005-0000-0000-000007380000}"/>
    <cellStyle name="Percent 3 5 6" xfId="14464" xr:uid="{00000000-0005-0000-0000-000008380000}"/>
    <cellStyle name="Percent 3 5 6 2" xfId="14465" xr:uid="{00000000-0005-0000-0000-000009380000}"/>
    <cellStyle name="Percent 3 5 6 2 2" xfId="14466" xr:uid="{00000000-0005-0000-0000-00000A380000}"/>
    <cellStyle name="Percent 3 5 6 3" xfId="14467" xr:uid="{00000000-0005-0000-0000-00000B380000}"/>
    <cellStyle name="Percent 3 5 6 3 2" xfId="14468" xr:uid="{00000000-0005-0000-0000-00000C380000}"/>
    <cellStyle name="Percent 3 5 6 4" xfId="14469" xr:uid="{00000000-0005-0000-0000-00000D380000}"/>
    <cellStyle name="Percent 3 6" xfId="14470" xr:uid="{00000000-0005-0000-0000-00000E380000}"/>
    <cellStyle name="Percent 3 6 2" xfId="14471" xr:uid="{00000000-0005-0000-0000-00000F380000}"/>
    <cellStyle name="Percent 3 6 2 2" xfId="14472" xr:uid="{00000000-0005-0000-0000-000010380000}"/>
    <cellStyle name="Percent 3 6 2 2 2" xfId="14473" xr:uid="{00000000-0005-0000-0000-000011380000}"/>
    <cellStyle name="Percent 3 6 2 2 2 2" xfId="14474" xr:uid="{00000000-0005-0000-0000-000012380000}"/>
    <cellStyle name="Percent 3 6 2 2 3" xfId="14475" xr:uid="{00000000-0005-0000-0000-000013380000}"/>
    <cellStyle name="Percent 3 6 2 2 3 2" xfId="14476" xr:uid="{00000000-0005-0000-0000-000014380000}"/>
    <cellStyle name="Percent 3 6 2 2 4" xfId="14477" xr:uid="{00000000-0005-0000-0000-000015380000}"/>
    <cellStyle name="Percent 3 6 2 3" xfId="14478" xr:uid="{00000000-0005-0000-0000-000016380000}"/>
    <cellStyle name="Percent 3 6 2 3 2" xfId="14479" xr:uid="{00000000-0005-0000-0000-000017380000}"/>
    <cellStyle name="Percent 3 6 2 4" xfId="14480" xr:uid="{00000000-0005-0000-0000-000018380000}"/>
    <cellStyle name="Percent 3 6 2 4 2" xfId="14481" xr:uid="{00000000-0005-0000-0000-000019380000}"/>
    <cellStyle name="Percent 3 6 2 5" xfId="14482" xr:uid="{00000000-0005-0000-0000-00001A380000}"/>
    <cellStyle name="Percent 3 6 3" xfId="14483" xr:uid="{00000000-0005-0000-0000-00001B380000}"/>
    <cellStyle name="Percent 3 6 3 2" xfId="14484" xr:uid="{00000000-0005-0000-0000-00001C380000}"/>
    <cellStyle name="Percent 3 6 3 2 2" xfId="14485" xr:uid="{00000000-0005-0000-0000-00001D380000}"/>
    <cellStyle name="Percent 3 6 3 3" xfId="14486" xr:uid="{00000000-0005-0000-0000-00001E380000}"/>
    <cellStyle name="Percent 3 6 3 3 2" xfId="14487" xr:uid="{00000000-0005-0000-0000-00001F380000}"/>
    <cellStyle name="Percent 3 6 3 4" xfId="14488" xr:uid="{00000000-0005-0000-0000-000020380000}"/>
    <cellStyle name="Percent 3 6 4" xfId="14489" xr:uid="{00000000-0005-0000-0000-000021380000}"/>
    <cellStyle name="Percent 3 6 4 2" xfId="14490" xr:uid="{00000000-0005-0000-0000-000022380000}"/>
    <cellStyle name="Percent 3 6 4 2 2" xfId="14491" xr:uid="{00000000-0005-0000-0000-000023380000}"/>
    <cellStyle name="Percent 3 6 4 3" xfId="14492" xr:uid="{00000000-0005-0000-0000-000024380000}"/>
    <cellStyle name="Percent 3 6 4 3 2" xfId="14493" xr:uid="{00000000-0005-0000-0000-000025380000}"/>
    <cellStyle name="Percent 3 6 4 4" xfId="14494" xr:uid="{00000000-0005-0000-0000-000026380000}"/>
    <cellStyle name="Percent 3 6 5" xfId="14495" xr:uid="{00000000-0005-0000-0000-000027380000}"/>
    <cellStyle name="Percent 3 6 5 2" xfId="14496" xr:uid="{00000000-0005-0000-0000-000028380000}"/>
    <cellStyle name="Percent 3 6 5 2 2" xfId="14497" xr:uid="{00000000-0005-0000-0000-000029380000}"/>
    <cellStyle name="Percent 3 6 5 3" xfId="14498" xr:uid="{00000000-0005-0000-0000-00002A380000}"/>
    <cellStyle name="Percent 3 6 5 3 2" xfId="14499" xr:uid="{00000000-0005-0000-0000-00002B380000}"/>
    <cellStyle name="Percent 3 6 5 4" xfId="14500" xr:uid="{00000000-0005-0000-0000-00002C380000}"/>
    <cellStyle name="Percent 3 7" xfId="14501" xr:uid="{00000000-0005-0000-0000-00002D380000}"/>
    <cellStyle name="Percent 3 7 2" xfId="14502" xr:uid="{00000000-0005-0000-0000-00002E380000}"/>
    <cellStyle name="Percent 3 7 2 2" xfId="14503" xr:uid="{00000000-0005-0000-0000-00002F380000}"/>
    <cellStyle name="Percent 3 7 2 2 2" xfId="14504" xr:uid="{00000000-0005-0000-0000-000030380000}"/>
    <cellStyle name="Percent 3 7 2 3" xfId="14505" xr:uid="{00000000-0005-0000-0000-000031380000}"/>
    <cellStyle name="Percent 3 7 2 3 2" xfId="14506" xr:uid="{00000000-0005-0000-0000-000032380000}"/>
    <cellStyle name="Percent 3 7 2 4" xfId="14507" xr:uid="{00000000-0005-0000-0000-000033380000}"/>
    <cellStyle name="Percent 3 7 3" xfId="14508" xr:uid="{00000000-0005-0000-0000-000034380000}"/>
    <cellStyle name="Percent 3 7 3 2" xfId="14509" xr:uid="{00000000-0005-0000-0000-000035380000}"/>
    <cellStyle name="Percent 3 7 3 2 2" xfId="14510" xr:uid="{00000000-0005-0000-0000-000036380000}"/>
    <cellStyle name="Percent 3 7 3 3" xfId="14511" xr:uid="{00000000-0005-0000-0000-000037380000}"/>
    <cellStyle name="Percent 3 7 3 3 2" xfId="14512" xr:uid="{00000000-0005-0000-0000-000038380000}"/>
    <cellStyle name="Percent 3 7 3 4" xfId="14513" xr:uid="{00000000-0005-0000-0000-000039380000}"/>
    <cellStyle name="Percent 3 7 4" xfId="14514" xr:uid="{00000000-0005-0000-0000-00003A380000}"/>
    <cellStyle name="Percent 3 7 4 2" xfId="14515" xr:uid="{00000000-0005-0000-0000-00003B380000}"/>
    <cellStyle name="Percent 3 7 4 2 2" xfId="14516" xr:uid="{00000000-0005-0000-0000-00003C380000}"/>
    <cellStyle name="Percent 3 7 4 3" xfId="14517" xr:uid="{00000000-0005-0000-0000-00003D380000}"/>
    <cellStyle name="Percent 3 7 4 3 2" xfId="14518" xr:uid="{00000000-0005-0000-0000-00003E380000}"/>
    <cellStyle name="Percent 3 7 4 4" xfId="14519" xr:uid="{00000000-0005-0000-0000-00003F380000}"/>
    <cellStyle name="Percent 3 8" xfId="14520" xr:uid="{00000000-0005-0000-0000-000040380000}"/>
    <cellStyle name="Percent 3 8 2" xfId="14521" xr:uid="{00000000-0005-0000-0000-000041380000}"/>
    <cellStyle name="Percent 3 8 2 2" xfId="14522" xr:uid="{00000000-0005-0000-0000-000042380000}"/>
    <cellStyle name="Percent 3 8 2 2 2" xfId="14523" xr:uid="{00000000-0005-0000-0000-000043380000}"/>
    <cellStyle name="Percent 3 8 2 3" xfId="14524" xr:uid="{00000000-0005-0000-0000-000044380000}"/>
    <cellStyle name="Percent 3 8 2 3 2" xfId="14525" xr:uid="{00000000-0005-0000-0000-000045380000}"/>
    <cellStyle name="Percent 3 8 2 4" xfId="14526" xr:uid="{00000000-0005-0000-0000-000046380000}"/>
    <cellStyle name="Percent 3 9" xfId="14527" xr:uid="{00000000-0005-0000-0000-000047380000}"/>
    <cellStyle name="Percent 30" xfId="14528" xr:uid="{00000000-0005-0000-0000-000048380000}"/>
    <cellStyle name="Percent 31" xfId="14529" xr:uid="{00000000-0005-0000-0000-000049380000}"/>
    <cellStyle name="Percent 32" xfId="14530" xr:uid="{00000000-0005-0000-0000-00004A380000}"/>
    <cellStyle name="Percent 33" xfId="14531" xr:uid="{00000000-0005-0000-0000-00004B380000}"/>
    <cellStyle name="Percent 34" xfId="14532" xr:uid="{00000000-0005-0000-0000-00004C380000}"/>
    <cellStyle name="Percent 35" xfId="14533" xr:uid="{00000000-0005-0000-0000-00004D380000}"/>
    <cellStyle name="Percent 36" xfId="14534" xr:uid="{00000000-0005-0000-0000-00004E380000}"/>
    <cellStyle name="Percent 37" xfId="14535" xr:uid="{00000000-0005-0000-0000-00004F380000}"/>
    <cellStyle name="Percent 38" xfId="14536" xr:uid="{00000000-0005-0000-0000-000050380000}"/>
    <cellStyle name="Percent 39" xfId="14537" xr:uid="{00000000-0005-0000-0000-000051380000}"/>
    <cellStyle name="Percent 4" xfId="157" xr:uid="{00000000-0005-0000-0000-000052380000}"/>
    <cellStyle name="Percent 4 2" xfId="158" xr:uid="{00000000-0005-0000-0000-000053380000}"/>
    <cellStyle name="Percent 4 2 2" xfId="14538" xr:uid="{00000000-0005-0000-0000-000054380000}"/>
    <cellStyle name="Percent 4 2 2 2" xfId="14539" xr:uid="{00000000-0005-0000-0000-000055380000}"/>
    <cellStyle name="Percent 4 2 2 2 2" xfId="14540" xr:uid="{00000000-0005-0000-0000-000056380000}"/>
    <cellStyle name="Percent 4 2 2 3" xfId="14541" xr:uid="{00000000-0005-0000-0000-000057380000}"/>
    <cellStyle name="Percent 4 2 2 3 2" xfId="14542" xr:uid="{00000000-0005-0000-0000-000058380000}"/>
    <cellStyle name="Percent 4 2 2 4" xfId="14543" xr:uid="{00000000-0005-0000-0000-000059380000}"/>
    <cellStyle name="Percent 4 2 2 4 2" xfId="14544" xr:uid="{00000000-0005-0000-0000-00005A380000}"/>
    <cellStyle name="Percent 4 2 2 5" xfId="14545" xr:uid="{00000000-0005-0000-0000-00005B380000}"/>
    <cellStyle name="Percent 4 2 3" xfId="14546" xr:uid="{00000000-0005-0000-0000-00005C380000}"/>
    <cellStyle name="Percent 4 2 3 2" xfId="14547" xr:uid="{00000000-0005-0000-0000-00005D380000}"/>
    <cellStyle name="Percent 4 2 4" xfId="14548" xr:uid="{00000000-0005-0000-0000-00005E380000}"/>
    <cellStyle name="Percent 4 2 4 2" xfId="14549" xr:uid="{00000000-0005-0000-0000-00005F380000}"/>
    <cellStyle name="Percent 4 2 5" xfId="14550" xr:uid="{00000000-0005-0000-0000-000060380000}"/>
    <cellStyle name="Percent 4 2 5 2" xfId="14551" xr:uid="{00000000-0005-0000-0000-000061380000}"/>
    <cellStyle name="Percent 4 2 6" xfId="14552" xr:uid="{00000000-0005-0000-0000-000062380000}"/>
    <cellStyle name="Percent 4 3" xfId="14553" xr:uid="{00000000-0005-0000-0000-000063380000}"/>
    <cellStyle name="Percent 4 3 2" xfId="14554" xr:uid="{00000000-0005-0000-0000-000064380000}"/>
    <cellStyle name="Percent 4 3 2 2" xfId="14555" xr:uid="{00000000-0005-0000-0000-000065380000}"/>
    <cellStyle name="Percent 4 3 3" xfId="14556" xr:uid="{00000000-0005-0000-0000-000066380000}"/>
    <cellStyle name="Percent 4 3 3 2" xfId="14557" xr:uid="{00000000-0005-0000-0000-000067380000}"/>
    <cellStyle name="Percent 4 3 4" xfId="14558" xr:uid="{00000000-0005-0000-0000-000068380000}"/>
    <cellStyle name="Percent 4 3 4 2" xfId="14559" xr:uid="{00000000-0005-0000-0000-000069380000}"/>
    <cellStyle name="Percent 4 3 5" xfId="14560" xr:uid="{00000000-0005-0000-0000-00006A380000}"/>
    <cellStyle name="Percent 4 4" xfId="14561" xr:uid="{00000000-0005-0000-0000-00006B380000}"/>
    <cellStyle name="Percent 4 4 2" xfId="14562" xr:uid="{00000000-0005-0000-0000-00006C380000}"/>
    <cellStyle name="Percent 4 5" xfId="14563" xr:uid="{00000000-0005-0000-0000-00006D380000}"/>
    <cellStyle name="Percent 4 5 2" xfId="14564" xr:uid="{00000000-0005-0000-0000-00006E380000}"/>
    <cellStyle name="Percent 4 6" xfId="14565" xr:uid="{00000000-0005-0000-0000-00006F380000}"/>
    <cellStyle name="Percent 4 6 2" xfId="14566" xr:uid="{00000000-0005-0000-0000-000070380000}"/>
    <cellStyle name="Percent 4 7" xfId="14567" xr:uid="{00000000-0005-0000-0000-000071380000}"/>
    <cellStyle name="Percent 40" xfId="14568" xr:uid="{00000000-0005-0000-0000-000072380000}"/>
    <cellStyle name="Percent 41" xfId="14569" xr:uid="{00000000-0005-0000-0000-000073380000}"/>
    <cellStyle name="Percent 42" xfId="14570" xr:uid="{00000000-0005-0000-0000-000074380000}"/>
    <cellStyle name="Percent 43" xfId="14571" xr:uid="{00000000-0005-0000-0000-000075380000}"/>
    <cellStyle name="Percent 44" xfId="14572" xr:uid="{00000000-0005-0000-0000-000076380000}"/>
    <cellStyle name="Percent 45" xfId="14573" xr:uid="{00000000-0005-0000-0000-000077380000}"/>
    <cellStyle name="Percent 45 2" xfId="14574" xr:uid="{00000000-0005-0000-0000-000078380000}"/>
    <cellStyle name="Percent 45 3" xfId="14575" xr:uid="{00000000-0005-0000-0000-000079380000}"/>
    <cellStyle name="Percent 46" xfId="14576" xr:uid="{00000000-0005-0000-0000-00007A380000}"/>
    <cellStyle name="Percent 47" xfId="14577" xr:uid="{00000000-0005-0000-0000-00007B380000}"/>
    <cellStyle name="Percent 48" xfId="14578" xr:uid="{00000000-0005-0000-0000-00007C380000}"/>
    <cellStyle name="Percent 49" xfId="14579" xr:uid="{00000000-0005-0000-0000-00007D380000}"/>
    <cellStyle name="Percent 5" xfId="159" xr:uid="{00000000-0005-0000-0000-00007E380000}"/>
    <cellStyle name="Percent 5 2" xfId="14580" xr:uid="{00000000-0005-0000-0000-00007F380000}"/>
    <cellStyle name="Percent 5 3" xfId="14581" xr:uid="{00000000-0005-0000-0000-000080380000}"/>
    <cellStyle name="Percent 50" xfId="14582" xr:uid="{00000000-0005-0000-0000-000081380000}"/>
    <cellStyle name="Percent 51" xfId="14583" xr:uid="{00000000-0005-0000-0000-000082380000}"/>
    <cellStyle name="Percent 52" xfId="14584" xr:uid="{00000000-0005-0000-0000-000083380000}"/>
    <cellStyle name="Percent 53" xfId="14585" xr:uid="{00000000-0005-0000-0000-000084380000}"/>
    <cellStyle name="Percent 54" xfId="14586" xr:uid="{00000000-0005-0000-0000-000085380000}"/>
    <cellStyle name="Percent 55" xfId="14587" xr:uid="{00000000-0005-0000-0000-000086380000}"/>
    <cellStyle name="Percent 56" xfId="14588" xr:uid="{00000000-0005-0000-0000-000087380000}"/>
    <cellStyle name="Percent 57" xfId="14589" xr:uid="{00000000-0005-0000-0000-000088380000}"/>
    <cellStyle name="Percent 57 2" xfId="14590" xr:uid="{00000000-0005-0000-0000-000089380000}"/>
    <cellStyle name="Percent 58" xfId="14591" xr:uid="{00000000-0005-0000-0000-00008A380000}"/>
    <cellStyle name="Percent 58 2" xfId="14592" xr:uid="{00000000-0005-0000-0000-00008B380000}"/>
    <cellStyle name="Percent 59" xfId="14593" xr:uid="{00000000-0005-0000-0000-00008C380000}"/>
    <cellStyle name="Percent 59 2" xfId="14594" xr:uid="{00000000-0005-0000-0000-00008D380000}"/>
    <cellStyle name="Percent 6" xfId="214" xr:uid="{00000000-0005-0000-0000-00008E380000}"/>
    <cellStyle name="Percent 6 2" xfId="14595" xr:uid="{00000000-0005-0000-0000-00008F380000}"/>
    <cellStyle name="Percent 6 3" xfId="14596" xr:uid="{00000000-0005-0000-0000-000090380000}"/>
    <cellStyle name="Percent 6 3 2" xfId="14597" xr:uid="{00000000-0005-0000-0000-000091380000}"/>
    <cellStyle name="Percent 6 3 3" xfId="14598" xr:uid="{00000000-0005-0000-0000-000092380000}"/>
    <cellStyle name="Percent 6 4" xfId="14599" xr:uid="{00000000-0005-0000-0000-000093380000}"/>
    <cellStyle name="Percent 6 4 2" xfId="14600" xr:uid="{00000000-0005-0000-0000-000094380000}"/>
    <cellStyle name="Percent 6 5" xfId="14601" xr:uid="{00000000-0005-0000-0000-000095380000}"/>
    <cellStyle name="Percent 6 5 2" xfId="14602" xr:uid="{00000000-0005-0000-0000-000096380000}"/>
    <cellStyle name="Percent 6 6" xfId="14603" xr:uid="{00000000-0005-0000-0000-000097380000}"/>
    <cellStyle name="Percent 6 6 2" xfId="14604" xr:uid="{00000000-0005-0000-0000-000098380000}"/>
    <cellStyle name="Percent 6 7" xfId="14605" xr:uid="{00000000-0005-0000-0000-000099380000}"/>
    <cellStyle name="Percent 60" xfId="14606" xr:uid="{00000000-0005-0000-0000-00009A380000}"/>
    <cellStyle name="Percent 60 2" xfId="14607" xr:uid="{00000000-0005-0000-0000-00009B380000}"/>
    <cellStyle name="Percent 61" xfId="14608" xr:uid="{00000000-0005-0000-0000-00009C380000}"/>
    <cellStyle name="Percent 61 2" xfId="14609" xr:uid="{00000000-0005-0000-0000-00009D380000}"/>
    <cellStyle name="Percent 62" xfId="14610" xr:uid="{00000000-0005-0000-0000-00009E380000}"/>
    <cellStyle name="Percent 62 2" xfId="14611" xr:uid="{00000000-0005-0000-0000-00009F380000}"/>
    <cellStyle name="Percent 63" xfId="14612" xr:uid="{00000000-0005-0000-0000-0000A0380000}"/>
    <cellStyle name="Percent 63 2" xfId="14613" xr:uid="{00000000-0005-0000-0000-0000A1380000}"/>
    <cellStyle name="Percent 64" xfId="14614" xr:uid="{00000000-0005-0000-0000-0000A2380000}"/>
    <cellStyle name="Percent 64 2" xfId="14615" xr:uid="{00000000-0005-0000-0000-0000A3380000}"/>
    <cellStyle name="Percent 7" xfId="484" xr:uid="{00000000-0005-0000-0000-0000A4380000}"/>
    <cellStyle name="Percent 7 2" xfId="14616" xr:uid="{00000000-0005-0000-0000-0000A5380000}"/>
    <cellStyle name="Percent 7 2 2" xfId="14617" xr:uid="{00000000-0005-0000-0000-0000A6380000}"/>
    <cellStyle name="Percent 7 2 2 2" xfId="14618" xr:uid="{00000000-0005-0000-0000-0000A7380000}"/>
    <cellStyle name="Percent 7 2 3" xfId="14619" xr:uid="{00000000-0005-0000-0000-0000A8380000}"/>
    <cellStyle name="Percent 7 2 4" xfId="14620" xr:uid="{00000000-0005-0000-0000-0000A9380000}"/>
    <cellStyle name="Percent 7 3" xfId="14621" xr:uid="{00000000-0005-0000-0000-0000AA380000}"/>
    <cellStyle name="Percent 7 3 2" xfId="14622" xr:uid="{00000000-0005-0000-0000-0000AB380000}"/>
    <cellStyle name="Percent 7 3 3" xfId="14623" xr:uid="{00000000-0005-0000-0000-0000AC380000}"/>
    <cellStyle name="Percent 7 4" xfId="14624" xr:uid="{00000000-0005-0000-0000-0000AD380000}"/>
    <cellStyle name="Percent 7 4 2" xfId="14625" xr:uid="{00000000-0005-0000-0000-0000AE380000}"/>
    <cellStyle name="Percent 7 5" xfId="14626" xr:uid="{00000000-0005-0000-0000-0000AF380000}"/>
    <cellStyle name="Percent 7 5 2" xfId="14627" xr:uid="{00000000-0005-0000-0000-0000B0380000}"/>
    <cellStyle name="Percent 7 6" xfId="14628" xr:uid="{00000000-0005-0000-0000-0000B1380000}"/>
    <cellStyle name="Percent 7 6 2" xfId="14629" xr:uid="{00000000-0005-0000-0000-0000B2380000}"/>
    <cellStyle name="Percent 7 7" xfId="14630" xr:uid="{00000000-0005-0000-0000-0000B3380000}"/>
    <cellStyle name="Percent 8" xfId="485" xr:uid="{00000000-0005-0000-0000-0000B4380000}"/>
    <cellStyle name="Percent 8 2" xfId="14631" xr:uid="{00000000-0005-0000-0000-0000B5380000}"/>
    <cellStyle name="Percent 8 2 2" xfId="14632" xr:uid="{00000000-0005-0000-0000-0000B6380000}"/>
    <cellStyle name="Percent 8 2 3" xfId="14633" xr:uid="{00000000-0005-0000-0000-0000B7380000}"/>
    <cellStyle name="Percent 8 3" xfId="14634" xr:uid="{00000000-0005-0000-0000-0000B8380000}"/>
    <cellStyle name="Percent 8 4" xfId="14635" xr:uid="{00000000-0005-0000-0000-0000B9380000}"/>
    <cellStyle name="Percent 8 4 2" xfId="14636" xr:uid="{00000000-0005-0000-0000-0000BA380000}"/>
    <cellStyle name="Percent 8 5" xfId="14637" xr:uid="{00000000-0005-0000-0000-0000BB380000}"/>
    <cellStyle name="Percent 8 5 2" xfId="14638" xr:uid="{00000000-0005-0000-0000-0000BC380000}"/>
    <cellStyle name="Percent 8 6" xfId="14639" xr:uid="{00000000-0005-0000-0000-0000BD380000}"/>
    <cellStyle name="Percent 8 6 2" xfId="14640" xr:uid="{00000000-0005-0000-0000-0000BE380000}"/>
    <cellStyle name="Percent 8 7" xfId="14641" xr:uid="{00000000-0005-0000-0000-0000BF380000}"/>
    <cellStyle name="Percent 9" xfId="14642" xr:uid="{00000000-0005-0000-0000-0000C0380000}"/>
    <cellStyle name="Percent 9 2" xfId="14643" xr:uid="{00000000-0005-0000-0000-0000C1380000}"/>
    <cellStyle name="Percent 9 2 2" xfId="14644" xr:uid="{00000000-0005-0000-0000-0000C2380000}"/>
    <cellStyle name="Percent 9 3" xfId="14645" xr:uid="{00000000-0005-0000-0000-0000C3380000}"/>
    <cellStyle name="Percent 9 4" xfId="14646" xr:uid="{00000000-0005-0000-0000-0000C4380000}"/>
    <cellStyle name="Percent Hard" xfId="14647" xr:uid="{00000000-0005-0000-0000-0000C5380000}"/>
    <cellStyle name="Percent(0)" xfId="486" xr:uid="{00000000-0005-0000-0000-0000C6380000}"/>
    <cellStyle name="Percent(0) 2" xfId="14648" xr:uid="{00000000-0005-0000-0000-0000C7380000}"/>
    <cellStyle name="Percent(0) 2 2" xfId="14649" xr:uid="{00000000-0005-0000-0000-0000C8380000}"/>
    <cellStyle name="Percent(0) 2 3" xfId="14650" xr:uid="{00000000-0005-0000-0000-0000C9380000}"/>
    <cellStyle name="Percent(0) 3" xfId="14651" xr:uid="{00000000-0005-0000-0000-0000CA380000}"/>
    <cellStyle name="Percent(0) 4" xfId="14652" xr:uid="{00000000-0005-0000-0000-0000CB380000}"/>
    <cellStyle name="Percent(0)_Deferred Income Taxes" xfId="14653" xr:uid="{00000000-0005-0000-0000-0000CC380000}"/>
    <cellStyle name="Percentage" xfId="14654" xr:uid="{00000000-0005-0000-0000-0000CD380000}"/>
    <cellStyle name="Perlong" xfId="14655" xr:uid="{00000000-0005-0000-0000-0000CE380000}"/>
    <cellStyle name="Private" xfId="14656" xr:uid="{00000000-0005-0000-0000-0000CF380000}"/>
    <cellStyle name="Private1" xfId="14657" xr:uid="{00000000-0005-0000-0000-0000D0380000}"/>
    <cellStyle name="PSChar" xfId="14658" xr:uid="{00000000-0005-0000-0000-0000D1380000}"/>
    <cellStyle name="PSDate" xfId="14659" xr:uid="{00000000-0005-0000-0000-0000D2380000}"/>
    <cellStyle name="PSDec" xfId="14660" xr:uid="{00000000-0005-0000-0000-0000D3380000}"/>
    <cellStyle name="PSdesc" xfId="14661" xr:uid="{00000000-0005-0000-0000-0000D4380000}"/>
    <cellStyle name="PSHeading" xfId="14662" xr:uid="{00000000-0005-0000-0000-0000D5380000}"/>
    <cellStyle name="PSInt" xfId="14663" xr:uid="{00000000-0005-0000-0000-0000D6380000}"/>
    <cellStyle name="PSSpacer" xfId="14664" xr:uid="{00000000-0005-0000-0000-0000D7380000}"/>
    <cellStyle name="PStest" xfId="14665" xr:uid="{00000000-0005-0000-0000-0000D8380000}"/>
    <cellStyle name="r" xfId="14666" xr:uid="{00000000-0005-0000-0000-0000D9380000}"/>
    <cellStyle name="r_10_21 A&amp;G Review" xfId="14667" xr:uid="{00000000-0005-0000-0000-0000DA380000}"/>
    <cellStyle name="r_10_21 A&amp;G Review Raul" xfId="14668" xr:uid="{00000000-0005-0000-0000-0000DB380000}"/>
    <cellStyle name="r_10-17" xfId="14669" xr:uid="{00000000-0005-0000-0000-0000DC380000}"/>
    <cellStyle name="r_2003 Reduction &amp; Sensitivities" xfId="14670" xr:uid="{00000000-0005-0000-0000-0000DD380000}"/>
    <cellStyle name="r_2003BudgetVariances" xfId="14671" xr:uid="{00000000-0005-0000-0000-0000DE380000}"/>
    <cellStyle name="r_Aug 02 FOR" xfId="14672" xr:uid="{00000000-0005-0000-0000-0000DF380000}"/>
    <cellStyle name="r_forecastTools6" xfId="14673" xr:uid="{00000000-0005-0000-0000-0000E0380000}"/>
    <cellStyle name="r_Interest model" xfId="14674" xr:uid="{00000000-0005-0000-0000-0000E1380000}"/>
    <cellStyle name="r_Interest model_PGE FS 1999 - 2006 10-23 V1 - for budget pres" xfId="14675" xr:uid="{00000000-0005-0000-0000-0000E2380000}"/>
    <cellStyle name="r_Mary Cilia Model with Current Projections (LINKED)" xfId="14676" xr:uid="{00000000-0005-0000-0000-0000E3380000}"/>
    <cellStyle name="r_OpCo and Prelim Budget-2003 Final" xfId="14677" xr:uid="{00000000-0005-0000-0000-0000E4380000}"/>
    <cellStyle name="r_OpCo and Prelim Budget-2003 Final_PGE FS 1999 - 2006 10-23 V1 - for budget pres" xfId="14678" xr:uid="{00000000-0005-0000-0000-0000E5380000}"/>
    <cellStyle name="r_PGE FS 1999 - 2006 10-23 V1 - for budget pres" xfId="14679" xr:uid="{00000000-0005-0000-0000-0000E6380000}"/>
    <cellStyle name="r_PGE OpCo Forecast for Budget Presentation" xfId="14680" xr:uid="{00000000-0005-0000-0000-0000E7380000}"/>
    <cellStyle name="r_PGG Draft Cons Forecast 4-14 Revised" xfId="14681" xr:uid="{00000000-0005-0000-0000-0000E8380000}"/>
    <cellStyle name="r_PGG Draft Cons Forecast 4-14 Revised_PGE FS 1999 - 2006 10-23 V1 - for budget pres" xfId="14682" xr:uid="{00000000-0005-0000-0000-0000E9380000}"/>
    <cellStyle name="r_Reg Assets &amp; Liab" xfId="14683" xr:uid="{00000000-0005-0000-0000-0000EA380000}"/>
    <cellStyle name="r_Summary" xfId="14684" xr:uid="{00000000-0005-0000-0000-0000EB380000}"/>
    <cellStyle name="r_Summary - OpCo and Prelim Budget-2003 Final" xfId="14685" xr:uid="{00000000-0005-0000-0000-0000EC380000}"/>
    <cellStyle name="r_Summary - OpCo and Prelim Budget-2003 Final_PGE FS 1999 - 2006 10-23 V1 - for budget pres" xfId="14686" xr:uid="{00000000-0005-0000-0000-0000ED380000}"/>
    <cellStyle name="r_Summary_PGE FS 1999 - 2006 10-23 V1 - for budget pres" xfId="14687" xr:uid="{00000000-0005-0000-0000-0000EE380000}"/>
    <cellStyle name="RangeName" xfId="160" xr:uid="{00000000-0005-0000-0000-0000EF380000}"/>
    <cellStyle name="regstoresfromspecstores" xfId="14688" xr:uid="{00000000-0005-0000-0000-0000F0380000}"/>
    <cellStyle name="Reset  - Style7" xfId="14689" xr:uid="{00000000-0005-0000-0000-0000F1380000}"/>
    <cellStyle name="RevList" xfId="14690" xr:uid="{00000000-0005-0000-0000-0000F2380000}"/>
    <cellStyle name="Right" xfId="14691" xr:uid="{00000000-0005-0000-0000-0000F3380000}"/>
    <cellStyle name="SAPBEXaggData" xfId="161" xr:uid="{00000000-0005-0000-0000-0000F4380000}"/>
    <cellStyle name="SAPBEXaggData 2" xfId="14692" xr:uid="{00000000-0005-0000-0000-0000F5380000}"/>
    <cellStyle name="SAPBEXaggData 3" xfId="14693" xr:uid="{00000000-0005-0000-0000-0000F6380000}"/>
    <cellStyle name="SAPBEXaggData 4" xfId="14694" xr:uid="{00000000-0005-0000-0000-0000F7380000}"/>
    <cellStyle name="SAPBEXaggData 5" xfId="14695" xr:uid="{00000000-0005-0000-0000-0000F8380000}"/>
    <cellStyle name="SAPBEXaggData 6" xfId="14696" xr:uid="{00000000-0005-0000-0000-0000F9380000}"/>
    <cellStyle name="SAPBEXaggData_Deferred Income Taxes" xfId="14697" xr:uid="{00000000-0005-0000-0000-0000FA380000}"/>
    <cellStyle name="SAPBEXaggDataEmph" xfId="162" xr:uid="{00000000-0005-0000-0000-0000FB380000}"/>
    <cellStyle name="SAPBEXaggDataEmph 2" xfId="14698" xr:uid="{00000000-0005-0000-0000-0000FC380000}"/>
    <cellStyle name="SAPBEXaggDataEmph 3" xfId="14699" xr:uid="{00000000-0005-0000-0000-0000FD380000}"/>
    <cellStyle name="SAPBEXaggDataEmph 4" xfId="14700" xr:uid="{00000000-0005-0000-0000-0000FE380000}"/>
    <cellStyle name="SAPBEXaggDataEmph 5" xfId="14701" xr:uid="{00000000-0005-0000-0000-0000FF380000}"/>
    <cellStyle name="SAPBEXaggDataEmph 6" xfId="14702" xr:uid="{00000000-0005-0000-0000-000000390000}"/>
    <cellStyle name="SAPBEXaggDataEmph_Deferred Income Taxes" xfId="14703" xr:uid="{00000000-0005-0000-0000-000001390000}"/>
    <cellStyle name="SAPBEXaggItem" xfId="163" xr:uid="{00000000-0005-0000-0000-000002390000}"/>
    <cellStyle name="SAPBEXaggItem 10" xfId="14704" xr:uid="{00000000-0005-0000-0000-000003390000}"/>
    <cellStyle name="SAPBEXaggItem 2" xfId="14705" xr:uid="{00000000-0005-0000-0000-000004390000}"/>
    <cellStyle name="SAPBEXaggItem 2 2" xfId="14706" xr:uid="{00000000-0005-0000-0000-000005390000}"/>
    <cellStyle name="SAPBEXaggItem 2 3" xfId="14707" xr:uid="{00000000-0005-0000-0000-000006390000}"/>
    <cellStyle name="SAPBEXaggItem 2 4" xfId="14708" xr:uid="{00000000-0005-0000-0000-000007390000}"/>
    <cellStyle name="SAPBEXaggItem 3" xfId="14709" xr:uid="{00000000-0005-0000-0000-000008390000}"/>
    <cellStyle name="SAPBEXaggItem 3 2" xfId="14710" xr:uid="{00000000-0005-0000-0000-000009390000}"/>
    <cellStyle name="SAPBEXaggItem 3 3" xfId="14711" xr:uid="{00000000-0005-0000-0000-00000A390000}"/>
    <cellStyle name="SAPBEXaggItem 3 4" xfId="14712" xr:uid="{00000000-0005-0000-0000-00000B390000}"/>
    <cellStyle name="SAPBEXaggItem 4" xfId="14713" xr:uid="{00000000-0005-0000-0000-00000C390000}"/>
    <cellStyle name="SAPBEXaggItem 4 2" xfId="14714" xr:uid="{00000000-0005-0000-0000-00000D390000}"/>
    <cellStyle name="SAPBEXaggItem 4 3" xfId="14715" xr:uid="{00000000-0005-0000-0000-00000E390000}"/>
    <cellStyle name="SAPBEXaggItem 4 4" xfId="14716" xr:uid="{00000000-0005-0000-0000-00000F390000}"/>
    <cellStyle name="SAPBEXaggItem 5" xfId="14717" xr:uid="{00000000-0005-0000-0000-000010390000}"/>
    <cellStyle name="SAPBEXaggItem 5 2" xfId="14718" xr:uid="{00000000-0005-0000-0000-000011390000}"/>
    <cellStyle name="SAPBEXaggItem 5 3" xfId="14719" xr:uid="{00000000-0005-0000-0000-000012390000}"/>
    <cellStyle name="SAPBEXaggItem 5 4" xfId="14720" xr:uid="{00000000-0005-0000-0000-000013390000}"/>
    <cellStyle name="SAPBEXaggItem 6" xfId="14721" xr:uid="{00000000-0005-0000-0000-000014390000}"/>
    <cellStyle name="SAPBEXaggItem 6 2" xfId="14722" xr:uid="{00000000-0005-0000-0000-000015390000}"/>
    <cellStyle name="SAPBEXaggItem 6 3" xfId="14723" xr:uid="{00000000-0005-0000-0000-000016390000}"/>
    <cellStyle name="SAPBEXaggItem 6 4" xfId="14724" xr:uid="{00000000-0005-0000-0000-000017390000}"/>
    <cellStyle name="SAPBEXaggItem 7" xfId="14725" xr:uid="{00000000-0005-0000-0000-000018390000}"/>
    <cellStyle name="SAPBEXaggItem 7 2" xfId="14726" xr:uid="{00000000-0005-0000-0000-000019390000}"/>
    <cellStyle name="SAPBEXaggItem 7 3" xfId="14727" xr:uid="{00000000-0005-0000-0000-00001A390000}"/>
    <cellStyle name="SAPBEXaggItem 7 4" xfId="14728" xr:uid="{00000000-0005-0000-0000-00001B390000}"/>
    <cellStyle name="SAPBEXaggItem 8" xfId="14729" xr:uid="{00000000-0005-0000-0000-00001C390000}"/>
    <cellStyle name="SAPBEXaggItem 9" xfId="14730" xr:uid="{00000000-0005-0000-0000-00001D390000}"/>
    <cellStyle name="SAPBEXaggItem_Copy of xSAPtemp5457" xfId="14731" xr:uid="{00000000-0005-0000-0000-00001E390000}"/>
    <cellStyle name="SAPBEXaggItemX" xfId="164" xr:uid="{00000000-0005-0000-0000-00001F390000}"/>
    <cellStyle name="SAPBEXaggItemX 2" xfId="14732" xr:uid="{00000000-0005-0000-0000-000020390000}"/>
    <cellStyle name="SAPBEXaggItemX 3" xfId="14733" xr:uid="{00000000-0005-0000-0000-000021390000}"/>
    <cellStyle name="SAPBEXaggItemX 4" xfId="14734" xr:uid="{00000000-0005-0000-0000-000022390000}"/>
    <cellStyle name="SAPBEXaggItemX 5" xfId="14735" xr:uid="{00000000-0005-0000-0000-000023390000}"/>
    <cellStyle name="SAPBEXaggItemX 6" xfId="14736" xr:uid="{00000000-0005-0000-0000-000024390000}"/>
    <cellStyle name="SAPBEXaggItemX_Deferred Income Taxes" xfId="14737" xr:uid="{00000000-0005-0000-0000-000025390000}"/>
    <cellStyle name="SAPBEXchaText" xfId="165" xr:uid="{00000000-0005-0000-0000-000026390000}"/>
    <cellStyle name="SAPBEXchaText 10" xfId="14738" xr:uid="{00000000-0005-0000-0000-000027390000}"/>
    <cellStyle name="SAPBEXchaText 11" xfId="14739" xr:uid="{00000000-0005-0000-0000-000028390000}"/>
    <cellStyle name="SAPBEXchaText 2" xfId="14740" xr:uid="{00000000-0005-0000-0000-000029390000}"/>
    <cellStyle name="SAPBEXchaText 2 2" xfId="14741" xr:uid="{00000000-0005-0000-0000-00002A390000}"/>
    <cellStyle name="SAPBEXchaText 2 3" xfId="14742" xr:uid="{00000000-0005-0000-0000-00002B390000}"/>
    <cellStyle name="SAPBEXchaText 2 3 2" xfId="14743" xr:uid="{00000000-0005-0000-0000-00002C390000}"/>
    <cellStyle name="SAPBEXchaText 2 3 3" xfId="14744" xr:uid="{00000000-0005-0000-0000-00002D390000}"/>
    <cellStyle name="SAPBEXchaText 2 3 4" xfId="14745" xr:uid="{00000000-0005-0000-0000-00002E390000}"/>
    <cellStyle name="SAPBEXchaText 2 4" xfId="14746" xr:uid="{00000000-0005-0000-0000-00002F390000}"/>
    <cellStyle name="SAPBEXchaText 2 5" xfId="14747" xr:uid="{00000000-0005-0000-0000-000030390000}"/>
    <cellStyle name="SAPBEXchaText 2 6" xfId="14748" xr:uid="{00000000-0005-0000-0000-000031390000}"/>
    <cellStyle name="SAPBEXchaText 3" xfId="14749" xr:uid="{00000000-0005-0000-0000-000032390000}"/>
    <cellStyle name="SAPBEXchaText 3 2" xfId="14750" xr:uid="{00000000-0005-0000-0000-000033390000}"/>
    <cellStyle name="SAPBEXchaText 3 3" xfId="14751" xr:uid="{00000000-0005-0000-0000-000034390000}"/>
    <cellStyle name="SAPBEXchaText 3 4" xfId="14752" xr:uid="{00000000-0005-0000-0000-000035390000}"/>
    <cellStyle name="SAPBEXchaText 4" xfId="14753" xr:uid="{00000000-0005-0000-0000-000036390000}"/>
    <cellStyle name="SAPBEXchaText 4 2" xfId="14754" xr:uid="{00000000-0005-0000-0000-000037390000}"/>
    <cellStyle name="SAPBEXchaText 4 3" xfId="14755" xr:uid="{00000000-0005-0000-0000-000038390000}"/>
    <cellStyle name="SAPBEXchaText 4 4" xfId="14756" xr:uid="{00000000-0005-0000-0000-000039390000}"/>
    <cellStyle name="SAPBEXchaText 5" xfId="14757" xr:uid="{00000000-0005-0000-0000-00003A390000}"/>
    <cellStyle name="SAPBEXchaText 5 2" xfId="14758" xr:uid="{00000000-0005-0000-0000-00003B390000}"/>
    <cellStyle name="SAPBEXchaText 5 3" xfId="14759" xr:uid="{00000000-0005-0000-0000-00003C390000}"/>
    <cellStyle name="SAPBEXchaText 5 4" xfId="14760" xr:uid="{00000000-0005-0000-0000-00003D390000}"/>
    <cellStyle name="SAPBEXchaText 6" xfId="14761" xr:uid="{00000000-0005-0000-0000-00003E390000}"/>
    <cellStyle name="SAPBEXchaText 6 2" xfId="14762" xr:uid="{00000000-0005-0000-0000-00003F390000}"/>
    <cellStyle name="SAPBEXchaText 6 3" xfId="14763" xr:uid="{00000000-0005-0000-0000-000040390000}"/>
    <cellStyle name="SAPBEXchaText 6 4" xfId="14764" xr:uid="{00000000-0005-0000-0000-000041390000}"/>
    <cellStyle name="SAPBEXchaText 7" xfId="14765" xr:uid="{00000000-0005-0000-0000-000042390000}"/>
    <cellStyle name="SAPBEXchaText 8" xfId="14766" xr:uid="{00000000-0005-0000-0000-000043390000}"/>
    <cellStyle name="SAPBEXchaText 8 2" xfId="14767" xr:uid="{00000000-0005-0000-0000-000044390000}"/>
    <cellStyle name="SAPBEXchaText 8 3" xfId="14768" xr:uid="{00000000-0005-0000-0000-000045390000}"/>
    <cellStyle name="SAPBEXchaText 9" xfId="14769" xr:uid="{00000000-0005-0000-0000-000046390000}"/>
    <cellStyle name="SAPBEXchaText_Copy of xSAPtemp5457" xfId="14770" xr:uid="{00000000-0005-0000-0000-000047390000}"/>
    <cellStyle name="SAPBEXexcBad7" xfId="166" xr:uid="{00000000-0005-0000-0000-000048390000}"/>
    <cellStyle name="SAPBEXexcBad7 2" xfId="14771" xr:uid="{00000000-0005-0000-0000-000049390000}"/>
    <cellStyle name="SAPBEXexcBad7 3" xfId="14772" xr:uid="{00000000-0005-0000-0000-00004A390000}"/>
    <cellStyle name="SAPBEXexcBad7 4" xfId="14773" xr:uid="{00000000-0005-0000-0000-00004B390000}"/>
    <cellStyle name="SAPBEXexcBad7 5" xfId="14774" xr:uid="{00000000-0005-0000-0000-00004C390000}"/>
    <cellStyle name="SAPBEXexcBad7 6" xfId="14775" xr:uid="{00000000-0005-0000-0000-00004D390000}"/>
    <cellStyle name="SAPBEXexcBad7_Deferred Income Taxes" xfId="14776" xr:uid="{00000000-0005-0000-0000-00004E390000}"/>
    <cellStyle name="SAPBEXexcBad8" xfId="167" xr:uid="{00000000-0005-0000-0000-00004F390000}"/>
    <cellStyle name="SAPBEXexcBad8 2" xfId="14777" xr:uid="{00000000-0005-0000-0000-000050390000}"/>
    <cellStyle name="SAPBEXexcBad8 3" xfId="14778" xr:uid="{00000000-0005-0000-0000-000051390000}"/>
    <cellStyle name="SAPBEXexcBad8 4" xfId="14779" xr:uid="{00000000-0005-0000-0000-000052390000}"/>
    <cellStyle name="SAPBEXexcBad8 5" xfId="14780" xr:uid="{00000000-0005-0000-0000-000053390000}"/>
    <cellStyle name="SAPBEXexcBad8 6" xfId="14781" xr:uid="{00000000-0005-0000-0000-000054390000}"/>
    <cellStyle name="SAPBEXexcBad8_Deferred Income Taxes" xfId="14782" xr:uid="{00000000-0005-0000-0000-000055390000}"/>
    <cellStyle name="SAPBEXexcBad9" xfId="168" xr:uid="{00000000-0005-0000-0000-000056390000}"/>
    <cellStyle name="SAPBEXexcBad9 2" xfId="14783" xr:uid="{00000000-0005-0000-0000-000057390000}"/>
    <cellStyle name="SAPBEXexcBad9 3" xfId="14784" xr:uid="{00000000-0005-0000-0000-000058390000}"/>
    <cellStyle name="SAPBEXexcBad9 4" xfId="14785" xr:uid="{00000000-0005-0000-0000-000059390000}"/>
    <cellStyle name="SAPBEXexcBad9 5" xfId="14786" xr:uid="{00000000-0005-0000-0000-00005A390000}"/>
    <cellStyle name="SAPBEXexcBad9 6" xfId="14787" xr:uid="{00000000-0005-0000-0000-00005B390000}"/>
    <cellStyle name="SAPBEXexcBad9_Deferred Income Taxes" xfId="14788" xr:uid="{00000000-0005-0000-0000-00005C390000}"/>
    <cellStyle name="SAPBEXexcCritical4" xfId="169" xr:uid="{00000000-0005-0000-0000-00005D390000}"/>
    <cellStyle name="SAPBEXexcCritical4 2" xfId="14789" xr:uid="{00000000-0005-0000-0000-00005E390000}"/>
    <cellStyle name="SAPBEXexcCritical4 3" xfId="14790" xr:uid="{00000000-0005-0000-0000-00005F390000}"/>
    <cellStyle name="SAPBEXexcCritical4 4" xfId="14791" xr:uid="{00000000-0005-0000-0000-000060390000}"/>
    <cellStyle name="SAPBEXexcCritical4 5" xfId="14792" xr:uid="{00000000-0005-0000-0000-000061390000}"/>
    <cellStyle name="SAPBEXexcCritical4 6" xfId="14793" xr:uid="{00000000-0005-0000-0000-000062390000}"/>
    <cellStyle name="SAPBEXexcCritical4_Deferred Income Taxes" xfId="14794" xr:uid="{00000000-0005-0000-0000-000063390000}"/>
    <cellStyle name="SAPBEXexcCritical5" xfId="170" xr:uid="{00000000-0005-0000-0000-000064390000}"/>
    <cellStyle name="SAPBEXexcCritical5 2" xfId="14795" xr:uid="{00000000-0005-0000-0000-000065390000}"/>
    <cellStyle name="SAPBEXexcCritical5 3" xfId="14796" xr:uid="{00000000-0005-0000-0000-000066390000}"/>
    <cellStyle name="SAPBEXexcCritical5 4" xfId="14797" xr:uid="{00000000-0005-0000-0000-000067390000}"/>
    <cellStyle name="SAPBEXexcCritical5 5" xfId="14798" xr:uid="{00000000-0005-0000-0000-000068390000}"/>
    <cellStyle name="SAPBEXexcCritical5 6" xfId="14799" xr:uid="{00000000-0005-0000-0000-000069390000}"/>
    <cellStyle name="SAPBEXexcCritical5_Deferred Income Taxes" xfId="14800" xr:uid="{00000000-0005-0000-0000-00006A390000}"/>
    <cellStyle name="SAPBEXexcCritical6" xfId="171" xr:uid="{00000000-0005-0000-0000-00006B390000}"/>
    <cellStyle name="SAPBEXexcCritical6 2" xfId="14801" xr:uid="{00000000-0005-0000-0000-00006C390000}"/>
    <cellStyle name="SAPBEXexcCritical6 3" xfId="14802" xr:uid="{00000000-0005-0000-0000-00006D390000}"/>
    <cellStyle name="SAPBEXexcCritical6 4" xfId="14803" xr:uid="{00000000-0005-0000-0000-00006E390000}"/>
    <cellStyle name="SAPBEXexcCritical6 5" xfId="14804" xr:uid="{00000000-0005-0000-0000-00006F390000}"/>
    <cellStyle name="SAPBEXexcCritical6 6" xfId="14805" xr:uid="{00000000-0005-0000-0000-000070390000}"/>
    <cellStyle name="SAPBEXexcCritical6_Deferred Income Taxes" xfId="14806" xr:uid="{00000000-0005-0000-0000-000071390000}"/>
    <cellStyle name="SAPBEXexcGood1" xfId="172" xr:uid="{00000000-0005-0000-0000-000072390000}"/>
    <cellStyle name="SAPBEXexcGood1 2" xfId="14807" xr:uid="{00000000-0005-0000-0000-000073390000}"/>
    <cellStyle name="SAPBEXexcGood1 3" xfId="14808" xr:uid="{00000000-0005-0000-0000-000074390000}"/>
    <cellStyle name="SAPBEXexcGood1 4" xfId="14809" xr:uid="{00000000-0005-0000-0000-000075390000}"/>
    <cellStyle name="SAPBEXexcGood1 5" xfId="14810" xr:uid="{00000000-0005-0000-0000-000076390000}"/>
    <cellStyle name="SAPBEXexcGood1 6" xfId="14811" xr:uid="{00000000-0005-0000-0000-000077390000}"/>
    <cellStyle name="SAPBEXexcGood1_Deferred Income Taxes" xfId="14812" xr:uid="{00000000-0005-0000-0000-000078390000}"/>
    <cellStyle name="SAPBEXexcGood2" xfId="173" xr:uid="{00000000-0005-0000-0000-000079390000}"/>
    <cellStyle name="SAPBEXexcGood2 2" xfId="14813" xr:uid="{00000000-0005-0000-0000-00007A390000}"/>
    <cellStyle name="SAPBEXexcGood2 3" xfId="14814" xr:uid="{00000000-0005-0000-0000-00007B390000}"/>
    <cellStyle name="SAPBEXexcGood2 4" xfId="14815" xr:uid="{00000000-0005-0000-0000-00007C390000}"/>
    <cellStyle name="SAPBEXexcGood2 5" xfId="14816" xr:uid="{00000000-0005-0000-0000-00007D390000}"/>
    <cellStyle name="SAPBEXexcGood2 6" xfId="14817" xr:uid="{00000000-0005-0000-0000-00007E390000}"/>
    <cellStyle name="SAPBEXexcGood2_Deferred Income Taxes" xfId="14818" xr:uid="{00000000-0005-0000-0000-00007F390000}"/>
    <cellStyle name="SAPBEXexcGood3" xfId="174" xr:uid="{00000000-0005-0000-0000-000080390000}"/>
    <cellStyle name="SAPBEXexcGood3 2" xfId="14819" xr:uid="{00000000-0005-0000-0000-000081390000}"/>
    <cellStyle name="SAPBEXexcGood3 3" xfId="14820" xr:uid="{00000000-0005-0000-0000-000082390000}"/>
    <cellStyle name="SAPBEXexcGood3 4" xfId="14821" xr:uid="{00000000-0005-0000-0000-000083390000}"/>
    <cellStyle name="SAPBEXexcGood3 5" xfId="14822" xr:uid="{00000000-0005-0000-0000-000084390000}"/>
    <cellStyle name="SAPBEXexcGood3 6" xfId="14823" xr:uid="{00000000-0005-0000-0000-000085390000}"/>
    <cellStyle name="SAPBEXexcGood3_Deferred Income Taxes" xfId="14824" xr:uid="{00000000-0005-0000-0000-000086390000}"/>
    <cellStyle name="SAPBEXfilterDrill" xfId="175" xr:uid="{00000000-0005-0000-0000-000087390000}"/>
    <cellStyle name="SAPBEXfilterDrill 2" xfId="14825" xr:uid="{00000000-0005-0000-0000-000088390000}"/>
    <cellStyle name="SAPBEXfilterDrill 3" xfId="14826" xr:uid="{00000000-0005-0000-0000-000089390000}"/>
    <cellStyle name="SAPBEXfilterDrill 4" xfId="14827" xr:uid="{00000000-0005-0000-0000-00008A390000}"/>
    <cellStyle name="SAPBEXfilterDrill 5" xfId="14828" xr:uid="{00000000-0005-0000-0000-00008B390000}"/>
    <cellStyle name="SAPBEXfilterDrill 6" xfId="14829" xr:uid="{00000000-0005-0000-0000-00008C390000}"/>
    <cellStyle name="SAPBEXfilterDrill_Deferred Income Taxes" xfId="14830" xr:uid="{00000000-0005-0000-0000-00008D390000}"/>
    <cellStyle name="SAPBEXfilterItem" xfId="176" xr:uid="{00000000-0005-0000-0000-00008E390000}"/>
    <cellStyle name="SAPBEXfilterItem 10" xfId="14831" xr:uid="{00000000-0005-0000-0000-00008F390000}"/>
    <cellStyle name="SAPBEXfilterItem 10 2" xfId="14832" xr:uid="{00000000-0005-0000-0000-000090390000}"/>
    <cellStyle name="SAPBEXfilterItem 2" xfId="14833" xr:uid="{00000000-0005-0000-0000-000091390000}"/>
    <cellStyle name="SAPBEXfilterItem 2 2" xfId="14834" xr:uid="{00000000-0005-0000-0000-000092390000}"/>
    <cellStyle name="SAPBEXfilterItem 2 3" xfId="14835" xr:uid="{00000000-0005-0000-0000-000093390000}"/>
    <cellStyle name="SAPBEXfilterItem 3" xfId="14836" xr:uid="{00000000-0005-0000-0000-000094390000}"/>
    <cellStyle name="SAPBEXfilterItem 4" xfId="14837" xr:uid="{00000000-0005-0000-0000-000095390000}"/>
    <cellStyle name="SAPBEXfilterItem 5" xfId="14838" xr:uid="{00000000-0005-0000-0000-000096390000}"/>
    <cellStyle name="SAPBEXfilterItem 6" xfId="14839" xr:uid="{00000000-0005-0000-0000-000097390000}"/>
    <cellStyle name="SAPBEXfilterItem 7" xfId="14840" xr:uid="{00000000-0005-0000-0000-000098390000}"/>
    <cellStyle name="SAPBEXfilterItem_Copy of xSAPtemp5457" xfId="14841" xr:uid="{00000000-0005-0000-0000-000099390000}"/>
    <cellStyle name="SAPBEXfilterText" xfId="177" xr:uid="{00000000-0005-0000-0000-00009A390000}"/>
    <cellStyle name="SAPBEXfilterText 2" xfId="487" xr:uid="{00000000-0005-0000-0000-00009B390000}"/>
    <cellStyle name="SAPBEXfilterText 2 2" xfId="14842" xr:uid="{00000000-0005-0000-0000-00009C390000}"/>
    <cellStyle name="SAPBEXfilterText 3" xfId="488" xr:uid="{00000000-0005-0000-0000-00009D390000}"/>
    <cellStyle name="SAPBEXfilterText 3 2" xfId="14843" xr:uid="{00000000-0005-0000-0000-00009E390000}"/>
    <cellStyle name="SAPBEXfilterText 4" xfId="14844" xr:uid="{00000000-0005-0000-0000-00009F390000}"/>
    <cellStyle name="SAPBEXfilterText 4 2" xfId="14845" xr:uid="{00000000-0005-0000-0000-0000A0390000}"/>
    <cellStyle name="SAPBEXfilterText 5" xfId="14846" xr:uid="{00000000-0005-0000-0000-0000A1390000}"/>
    <cellStyle name="SAPBEXfilterText 6" xfId="14847" xr:uid="{00000000-0005-0000-0000-0000A2390000}"/>
    <cellStyle name="SAPBEXfilterText 7" xfId="14848" xr:uid="{00000000-0005-0000-0000-0000A3390000}"/>
    <cellStyle name="SAPBEXfilterText 8" xfId="14849" xr:uid="{00000000-0005-0000-0000-0000A4390000}"/>
    <cellStyle name="SAPBEXfilterText 9" xfId="14850" xr:uid="{00000000-0005-0000-0000-0000A5390000}"/>
    <cellStyle name="SAPBEXformats" xfId="178" xr:uid="{00000000-0005-0000-0000-0000A6390000}"/>
    <cellStyle name="SAPBEXformats 2" xfId="14851" xr:uid="{00000000-0005-0000-0000-0000A7390000}"/>
    <cellStyle name="SAPBEXformats 3" xfId="14852" xr:uid="{00000000-0005-0000-0000-0000A8390000}"/>
    <cellStyle name="SAPBEXformats 4" xfId="14853" xr:uid="{00000000-0005-0000-0000-0000A9390000}"/>
    <cellStyle name="SAPBEXformats 5" xfId="14854" xr:uid="{00000000-0005-0000-0000-0000AA390000}"/>
    <cellStyle name="SAPBEXformats 6" xfId="14855" xr:uid="{00000000-0005-0000-0000-0000AB390000}"/>
    <cellStyle name="SAPBEXformats 7" xfId="14856" xr:uid="{00000000-0005-0000-0000-0000AC390000}"/>
    <cellStyle name="SAPBEXformats_Deferred Income Taxes" xfId="14857" xr:uid="{00000000-0005-0000-0000-0000AD390000}"/>
    <cellStyle name="SAPBEXheaderItem" xfId="179" xr:uid="{00000000-0005-0000-0000-0000AE390000}"/>
    <cellStyle name="SAPBEXheaderItem 10" xfId="14858" xr:uid="{00000000-0005-0000-0000-0000AF390000}"/>
    <cellStyle name="SAPBEXheaderItem 11" xfId="14859" xr:uid="{00000000-0005-0000-0000-0000B0390000}"/>
    <cellStyle name="SAPBEXheaderItem 12" xfId="14860" xr:uid="{00000000-0005-0000-0000-0000B1390000}"/>
    <cellStyle name="SAPBEXheaderItem 13" xfId="14861" xr:uid="{00000000-0005-0000-0000-0000B2390000}"/>
    <cellStyle name="SAPBEXheaderItem 14" xfId="14862" xr:uid="{00000000-0005-0000-0000-0000B3390000}"/>
    <cellStyle name="SAPBEXheaderItem 15" xfId="14863" xr:uid="{00000000-0005-0000-0000-0000B4390000}"/>
    <cellStyle name="SAPBEXheaderItem 16" xfId="14864" xr:uid="{00000000-0005-0000-0000-0000B5390000}"/>
    <cellStyle name="SAPBEXheaderItem 16 2" xfId="14865" xr:uid="{00000000-0005-0000-0000-0000B6390000}"/>
    <cellStyle name="SAPBEXheaderItem 17" xfId="14866" xr:uid="{00000000-0005-0000-0000-0000B7390000}"/>
    <cellStyle name="SAPBEXheaderItem 18" xfId="14867" xr:uid="{00000000-0005-0000-0000-0000B8390000}"/>
    <cellStyle name="SAPBEXheaderItem 18 2" xfId="14868" xr:uid="{00000000-0005-0000-0000-0000B9390000}"/>
    <cellStyle name="SAPBEXheaderItem 19" xfId="14869" xr:uid="{00000000-0005-0000-0000-0000BA390000}"/>
    <cellStyle name="SAPBEXheaderItem 19 2" xfId="14870" xr:uid="{00000000-0005-0000-0000-0000BB390000}"/>
    <cellStyle name="SAPBEXheaderItem 2" xfId="489" xr:uid="{00000000-0005-0000-0000-0000BC390000}"/>
    <cellStyle name="SAPBEXheaderItem 2 2" xfId="14871" xr:uid="{00000000-0005-0000-0000-0000BD390000}"/>
    <cellStyle name="SAPBEXheaderItem 2 3" xfId="14872" xr:uid="{00000000-0005-0000-0000-0000BE390000}"/>
    <cellStyle name="SAPBEXheaderItem 20" xfId="14873" xr:uid="{00000000-0005-0000-0000-0000BF390000}"/>
    <cellStyle name="SAPBEXheaderItem 21" xfId="14874" xr:uid="{00000000-0005-0000-0000-0000C0390000}"/>
    <cellStyle name="SAPBEXheaderItem 22" xfId="14875" xr:uid="{00000000-0005-0000-0000-0000C1390000}"/>
    <cellStyle name="SAPBEXheaderItem 23" xfId="14876" xr:uid="{00000000-0005-0000-0000-0000C2390000}"/>
    <cellStyle name="SAPBEXheaderItem 24" xfId="14877" xr:uid="{00000000-0005-0000-0000-0000C3390000}"/>
    <cellStyle name="SAPBEXheaderItem 25" xfId="14878" xr:uid="{00000000-0005-0000-0000-0000C4390000}"/>
    <cellStyle name="SAPBEXheaderItem 26" xfId="14879" xr:uid="{00000000-0005-0000-0000-0000C5390000}"/>
    <cellStyle name="SAPBEXheaderItem 27" xfId="14880" xr:uid="{00000000-0005-0000-0000-0000C6390000}"/>
    <cellStyle name="SAPBEXheaderItem 28" xfId="14881" xr:uid="{00000000-0005-0000-0000-0000C7390000}"/>
    <cellStyle name="SAPBEXheaderItem 3" xfId="490" xr:uid="{00000000-0005-0000-0000-0000C8390000}"/>
    <cellStyle name="SAPBEXheaderItem 3 2" xfId="14882" xr:uid="{00000000-0005-0000-0000-0000C9390000}"/>
    <cellStyle name="SAPBEXheaderItem 3 3" xfId="14883" xr:uid="{00000000-0005-0000-0000-0000CA390000}"/>
    <cellStyle name="SAPBEXheaderItem 4" xfId="491" xr:uid="{00000000-0005-0000-0000-0000CB390000}"/>
    <cellStyle name="SAPBEXheaderItem 4 2" xfId="14884" xr:uid="{00000000-0005-0000-0000-0000CC390000}"/>
    <cellStyle name="SAPBEXheaderItem 4 3" xfId="14885" xr:uid="{00000000-0005-0000-0000-0000CD390000}"/>
    <cellStyle name="SAPBEXheaderItem 5" xfId="14886" xr:uid="{00000000-0005-0000-0000-0000CE390000}"/>
    <cellStyle name="SAPBEXheaderItem 5 2" xfId="14887" xr:uid="{00000000-0005-0000-0000-0000CF390000}"/>
    <cellStyle name="SAPBEXheaderItem 5 3" xfId="14888" xr:uid="{00000000-0005-0000-0000-0000D0390000}"/>
    <cellStyle name="SAPBEXheaderItem 6" xfId="14889" xr:uid="{00000000-0005-0000-0000-0000D1390000}"/>
    <cellStyle name="SAPBEXheaderItem 6 2" xfId="14890" xr:uid="{00000000-0005-0000-0000-0000D2390000}"/>
    <cellStyle name="SAPBEXheaderItem 6 3" xfId="14891" xr:uid="{00000000-0005-0000-0000-0000D3390000}"/>
    <cellStyle name="SAPBEXheaderItem 7" xfId="14892" xr:uid="{00000000-0005-0000-0000-0000D4390000}"/>
    <cellStyle name="SAPBEXheaderItem 7 2" xfId="14893" xr:uid="{00000000-0005-0000-0000-0000D5390000}"/>
    <cellStyle name="SAPBEXheaderItem 7 3" xfId="14894" xr:uid="{00000000-0005-0000-0000-0000D6390000}"/>
    <cellStyle name="SAPBEXheaderItem 8" xfId="14895" xr:uid="{00000000-0005-0000-0000-0000D7390000}"/>
    <cellStyle name="SAPBEXheaderItem 9" xfId="14896" xr:uid="{00000000-0005-0000-0000-0000D8390000}"/>
    <cellStyle name="SAPBEXheaderItem_Copy of xSAPtemp5457" xfId="14897" xr:uid="{00000000-0005-0000-0000-0000D9390000}"/>
    <cellStyle name="SAPBEXheaderText" xfId="180" xr:uid="{00000000-0005-0000-0000-0000DA390000}"/>
    <cellStyle name="SAPBEXheaderText 10" xfId="14898" xr:uid="{00000000-0005-0000-0000-0000DB390000}"/>
    <cellStyle name="SAPBEXheaderText 11" xfId="14899" xr:uid="{00000000-0005-0000-0000-0000DC390000}"/>
    <cellStyle name="SAPBEXheaderText 12" xfId="14900" xr:uid="{00000000-0005-0000-0000-0000DD390000}"/>
    <cellStyle name="SAPBEXheaderText 12 2" xfId="14901" xr:uid="{00000000-0005-0000-0000-0000DE390000}"/>
    <cellStyle name="SAPBEXheaderText 12 3" xfId="14902" xr:uid="{00000000-0005-0000-0000-0000DF390000}"/>
    <cellStyle name="SAPBEXheaderText 13" xfId="14903" xr:uid="{00000000-0005-0000-0000-0000E0390000}"/>
    <cellStyle name="SAPBEXheaderText 14" xfId="14904" xr:uid="{00000000-0005-0000-0000-0000E1390000}"/>
    <cellStyle name="SAPBEXheaderText 15" xfId="14905" xr:uid="{00000000-0005-0000-0000-0000E2390000}"/>
    <cellStyle name="SAPBEXheaderText 16" xfId="14906" xr:uid="{00000000-0005-0000-0000-0000E3390000}"/>
    <cellStyle name="SAPBEXheaderText 16 2" xfId="14907" xr:uid="{00000000-0005-0000-0000-0000E4390000}"/>
    <cellStyle name="SAPBEXheaderText 17" xfId="14908" xr:uid="{00000000-0005-0000-0000-0000E5390000}"/>
    <cellStyle name="SAPBEXheaderText 18" xfId="14909" xr:uid="{00000000-0005-0000-0000-0000E6390000}"/>
    <cellStyle name="SAPBEXheaderText 18 2" xfId="14910" xr:uid="{00000000-0005-0000-0000-0000E7390000}"/>
    <cellStyle name="SAPBEXheaderText 19" xfId="14911" xr:uid="{00000000-0005-0000-0000-0000E8390000}"/>
    <cellStyle name="SAPBEXheaderText 19 2" xfId="14912" xr:uid="{00000000-0005-0000-0000-0000E9390000}"/>
    <cellStyle name="SAPBEXheaderText 2" xfId="492" xr:uid="{00000000-0005-0000-0000-0000EA390000}"/>
    <cellStyle name="SAPBEXheaderText 2 2" xfId="14913" xr:uid="{00000000-0005-0000-0000-0000EB390000}"/>
    <cellStyle name="SAPBEXheaderText 2 3" xfId="14914" xr:uid="{00000000-0005-0000-0000-0000EC390000}"/>
    <cellStyle name="SAPBEXheaderText 20" xfId="14915" xr:uid="{00000000-0005-0000-0000-0000ED390000}"/>
    <cellStyle name="SAPBEXheaderText 21" xfId="14916" xr:uid="{00000000-0005-0000-0000-0000EE390000}"/>
    <cellStyle name="SAPBEXheaderText 22" xfId="14917" xr:uid="{00000000-0005-0000-0000-0000EF390000}"/>
    <cellStyle name="SAPBEXheaderText 23" xfId="14918" xr:uid="{00000000-0005-0000-0000-0000F0390000}"/>
    <cellStyle name="SAPBEXheaderText 24" xfId="14919" xr:uid="{00000000-0005-0000-0000-0000F1390000}"/>
    <cellStyle name="SAPBEXheaderText 25" xfId="14920" xr:uid="{00000000-0005-0000-0000-0000F2390000}"/>
    <cellStyle name="SAPBEXheaderText 26" xfId="14921" xr:uid="{00000000-0005-0000-0000-0000F3390000}"/>
    <cellStyle name="SAPBEXheaderText 27" xfId="14922" xr:uid="{00000000-0005-0000-0000-0000F4390000}"/>
    <cellStyle name="SAPBEXheaderText 28" xfId="14923" xr:uid="{00000000-0005-0000-0000-0000F5390000}"/>
    <cellStyle name="SAPBEXheaderText 3" xfId="493" xr:uid="{00000000-0005-0000-0000-0000F6390000}"/>
    <cellStyle name="SAPBEXheaderText 3 2" xfId="14924" xr:uid="{00000000-0005-0000-0000-0000F7390000}"/>
    <cellStyle name="SAPBEXheaderText 3 3" xfId="14925" xr:uid="{00000000-0005-0000-0000-0000F8390000}"/>
    <cellStyle name="SAPBEXheaderText 4" xfId="494" xr:uid="{00000000-0005-0000-0000-0000F9390000}"/>
    <cellStyle name="SAPBEXheaderText 4 2" xfId="14926" xr:uid="{00000000-0005-0000-0000-0000FA390000}"/>
    <cellStyle name="SAPBEXheaderText 4 3" xfId="14927" xr:uid="{00000000-0005-0000-0000-0000FB390000}"/>
    <cellStyle name="SAPBEXheaderText 5" xfId="14928" xr:uid="{00000000-0005-0000-0000-0000FC390000}"/>
    <cellStyle name="SAPBEXheaderText 5 2" xfId="14929" xr:uid="{00000000-0005-0000-0000-0000FD390000}"/>
    <cellStyle name="SAPBEXheaderText 5 3" xfId="14930" xr:uid="{00000000-0005-0000-0000-0000FE390000}"/>
    <cellStyle name="SAPBEXheaderText 6" xfId="14931" xr:uid="{00000000-0005-0000-0000-0000FF390000}"/>
    <cellStyle name="SAPBEXheaderText 6 2" xfId="14932" xr:uid="{00000000-0005-0000-0000-0000003A0000}"/>
    <cellStyle name="SAPBEXheaderText 6 3" xfId="14933" xr:uid="{00000000-0005-0000-0000-0000013A0000}"/>
    <cellStyle name="SAPBEXheaderText 7" xfId="14934" xr:uid="{00000000-0005-0000-0000-0000023A0000}"/>
    <cellStyle name="SAPBEXheaderText 7 2" xfId="14935" xr:uid="{00000000-0005-0000-0000-0000033A0000}"/>
    <cellStyle name="SAPBEXheaderText 7 3" xfId="14936" xr:uid="{00000000-0005-0000-0000-0000043A0000}"/>
    <cellStyle name="SAPBEXheaderText 8" xfId="14937" xr:uid="{00000000-0005-0000-0000-0000053A0000}"/>
    <cellStyle name="SAPBEXheaderText 9" xfId="14938" xr:uid="{00000000-0005-0000-0000-0000063A0000}"/>
    <cellStyle name="SAPBEXheaderText_Copy of xSAPtemp5457" xfId="14939" xr:uid="{00000000-0005-0000-0000-0000073A0000}"/>
    <cellStyle name="SAPBEXHLevel0" xfId="181" xr:uid="{00000000-0005-0000-0000-0000083A0000}"/>
    <cellStyle name="SAPBEXHLevel0 10" xfId="14940" xr:uid="{00000000-0005-0000-0000-0000093A0000}"/>
    <cellStyle name="SAPBEXHLevel0 10 2" xfId="14941" xr:uid="{00000000-0005-0000-0000-00000A3A0000}"/>
    <cellStyle name="SAPBEXHLevel0 10 3" xfId="14942" xr:uid="{00000000-0005-0000-0000-00000B3A0000}"/>
    <cellStyle name="SAPBEXHLevel0 10 4" xfId="14943" xr:uid="{00000000-0005-0000-0000-00000C3A0000}"/>
    <cellStyle name="SAPBEXHLevel0 11" xfId="14944" xr:uid="{00000000-0005-0000-0000-00000D3A0000}"/>
    <cellStyle name="SAPBEXHLevel0 11 2" xfId="14945" xr:uid="{00000000-0005-0000-0000-00000E3A0000}"/>
    <cellStyle name="SAPBEXHLevel0 11 3" xfId="14946" xr:uid="{00000000-0005-0000-0000-00000F3A0000}"/>
    <cellStyle name="SAPBEXHLevel0 11 4" xfId="14947" xr:uid="{00000000-0005-0000-0000-0000103A0000}"/>
    <cellStyle name="SAPBEXHLevel0 12" xfId="14948" xr:uid="{00000000-0005-0000-0000-0000113A0000}"/>
    <cellStyle name="SAPBEXHLevel0 12 2" xfId="14949" xr:uid="{00000000-0005-0000-0000-0000123A0000}"/>
    <cellStyle name="SAPBEXHLevel0 12 3" xfId="14950" xr:uid="{00000000-0005-0000-0000-0000133A0000}"/>
    <cellStyle name="SAPBEXHLevel0 12 4" xfId="14951" xr:uid="{00000000-0005-0000-0000-0000143A0000}"/>
    <cellStyle name="SAPBEXHLevel0 13" xfId="14952" xr:uid="{00000000-0005-0000-0000-0000153A0000}"/>
    <cellStyle name="SAPBEXHLevel0 14" xfId="14953" xr:uid="{00000000-0005-0000-0000-0000163A0000}"/>
    <cellStyle name="SAPBEXHLevel0 15" xfId="14954" xr:uid="{00000000-0005-0000-0000-0000173A0000}"/>
    <cellStyle name="SAPBEXHLevel0 2" xfId="495" xr:uid="{00000000-0005-0000-0000-0000183A0000}"/>
    <cellStyle name="SAPBEXHLevel0 2 2" xfId="14955" xr:uid="{00000000-0005-0000-0000-0000193A0000}"/>
    <cellStyle name="SAPBEXHLevel0 2 3" xfId="14956" xr:uid="{00000000-0005-0000-0000-00001A3A0000}"/>
    <cellStyle name="SAPBEXHLevel0 2 4" xfId="14957" xr:uid="{00000000-0005-0000-0000-00001B3A0000}"/>
    <cellStyle name="SAPBEXHLevel0 3" xfId="496" xr:uid="{00000000-0005-0000-0000-00001C3A0000}"/>
    <cellStyle name="SAPBEXHLevel0 3 2" xfId="14958" xr:uid="{00000000-0005-0000-0000-00001D3A0000}"/>
    <cellStyle name="SAPBEXHLevel0 3 3" xfId="14959" xr:uid="{00000000-0005-0000-0000-00001E3A0000}"/>
    <cellStyle name="SAPBEXHLevel0 3 4" xfId="14960" xr:uid="{00000000-0005-0000-0000-00001F3A0000}"/>
    <cellStyle name="SAPBEXHLevel0 4" xfId="497" xr:uid="{00000000-0005-0000-0000-0000203A0000}"/>
    <cellStyle name="SAPBEXHLevel0 4 2" xfId="14961" xr:uid="{00000000-0005-0000-0000-0000213A0000}"/>
    <cellStyle name="SAPBEXHLevel0 4 3" xfId="14962" xr:uid="{00000000-0005-0000-0000-0000223A0000}"/>
    <cellStyle name="SAPBEXHLevel0 4 4" xfId="14963" xr:uid="{00000000-0005-0000-0000-0000233A0000}"/>
    <cellStyle name="SAPBEXHLevel0 5" xfId="498" xr:uid="{00000000-0005-0000-0000-0000243A0000}"/>
    <cellStyle name="SAPBEXHLevel0 5 2" xfId="14964" xr:uid="{00000000-0005-0000-0000-0000253A0000}"/>
    <cellStyle name="SAPBEXHLevel0 5 3" xfId="14965" xr:uid="{00000000-0005-0000-0000-0000263A0000}"/>
    <cellStyle name="SAPBEXHLevel0 5 4" xfId="14966" xr:uid="{00000000-0005-0000-0000-0000273A0000}"/>
    <cellStyle name="SAPBEXHLevel0 6" xfId="499" xr:uid="{00000000-0005-0000-0000-0000283A0000}"/>
    <cellStyle name="SAPBEXHLevel0 6 2" xfId="14967" xr:uid="{00000000-0005-0000-0000-0000293A0000}"/>
    <cellStyle name="SAPBEXHLevel0 6 3" xfId="14968" xr:uid="{00000000-0005-0000-0000-00002A3A0000}"/>
    <cellStyle name="SAPBEXHLevel0 6 4" xfId="14969" xr:uid="{00000000-0005-0000-0000-00002B3A0000}"/>
    <cellStyle name="SAPBEXHLevel0 7" xfId="14970" xr:uid="{00000000-0005-0000-0000-00002C3A0000}"/>
    <cellStyle name="SAPBEXHLevel0 7 2" xfId="14971" xr:uid="{00000000-0005-0000-0000-00002D3A0000}"/>
    <cellStyle name="SAPBEXHLevel0 7 3" xfId="14972" xr:uid="{00000000-0005-0000-0000-00002E3A0000}"/>
    <cellStyle name="SAPBEXHLevel0 7 4" xfId="14973" xr:uid="{00000000-0005-0000-0000-00002F3A0000}"/>
    <cellStyle name="SAPBEXHLevel0 8" xfId="14974" xr:uid="{00000000-0005-0000-0000-0000303A0000}"/>
    <cellStyle name="SAPBEXHLevel0 8 2" xfId="14975" xr:uid="{00000000-0005-0000-0000-0000313A0000}"/>
    <cellStyle name="SAPBEXHLevel0 8 3" xfId="14976" xr:uid="{00000000-0005-0000-0000-0000323A0000}"/>
    <cellStyle name="SAPBEXHLevel0 8 4" xfId="14977" xr:uid="{00000000-0005-0000-0000-0000333A0000}"/>
    <cellStyle name="SAPBEXHLevel0 9" xfId="14978" xr:uid="{00000000-0005-0000-0000-0000343A0000}"/>
    <cellStyle name="SAPBEXHLevel0 9 2" xfId="14979" xr:uid="{00000000-0005-0000-0000-0000353A0000}"/>
    <cellStyle name="SAPBEXHLevel0 9 3" xfId="14980" xr:uid="{00000000-0005-0000-0000-0000363A0000}"/>
    <cellStyle name="SAPBEXHLevel0 9 4" xfId="14981" xr:uid="{00000000-0005-0000-0000-0000373A0000}"/>
    <cellStyle name="SAPBEXHLevel0_Deferred Income Taxes" xfId="14982" xr:uid="{00000000-0005-0000-0000-0000383A0000}"/>
    <cellStyle name="SAPBEXHLevel0X" xfId="182" xr:uid="{00000000-0005-0000-0000-0000393A0000}"/>
    <cellStyle name="SAPBEXHLevel0X 10" xfId="14983" xr:uid="{00000000-0005-0000-0000-00003A3A0000}"/>
    <cellStyle name="SAPBEXHLevel0X 10 2" xfId="14984" xr:uid="{00000000-0005-0000-0000-00003B3A0000}"/>
    <cellStyle name="SAPBEXHLevel0X 10 3" xfId="14985" xr:uid="{00000000-0005-0000-0000-00003C3A0000}"/>
    <cellStyle name="SAPBEXHLevel0X 10 4" xfId="14986" xr:uid="{00000000-0005-0000-0000-00003D3A0000}"/>
    <cellStyle name="SAPBEXHLevel0X 11" xfId="14987" xr:uid="{00000000-0005-0000-0000-00003E3A0000}"/>
    <cellStyle name="SAPBEXHLevel0X 11 2" xfId="14988" xr:uid="{00000000-0005-0000-0000-00003F3A0000}"/>
    <cellStyle name="SAPBEXHLevel0X 11 3" xfId="14989" xr:uid="{00000000-0005-0000-0000-0000403A0000}"/>
    <cellStyle name="SAPBEXHLevel0X 11 4" xfId="14990" xr:uid="{00000000-0005-0000-0000-0000413A0000}"/>
    <cellStyle name="SAPBEXHLevel0X 12" xfId="14991" xr:uid="{00000000-0005-0000-0000-0000423A0000}"/>
    <cellStyle name="SAPBEXHLevel0X 13" xfId="14992" xr:uid="{00000000-0005-0000-0000-0000433A0000}"/>
    <cellStyle name="SAPBEXHLevel0X 14" xfId="14993" xr:uid="{00000000-0005-0000-0000-0000443A0000}"/>
    <cellStyle name="SAPBEXHLevel0X 2" xfId="500" xr:uid="{00000000-0005-0000-0000-0000453A0000}"/>
    <cellStyle name="SAPBEXHLevel0X 2 2" xfId="14994" xr:uid="{00000000-0005-0000-0000-0000463A0000}"/>
    <cellStyle name="SAPBEXHLevel0X 2 3" xfId="14995" xr:uid="{00000000-0005-0000-0000-0000473A0000}"/>
    <cellStyle name="SAPBEXHLevel0X 2 4" xfId="14996" xr:uid="{00000000-0005-0000-0000-0000483A0000}"/>
    <cellStyle name="SAPBEXHLevel0X 3" xfId="501" xr:uid="{00000000-0005-0000-0000-0000493A0000}"/>
    <cellStyle name="SAPBEXHLevel0X 3 2" xfId="14997" xr:uid="{00000000-0005-0000-0000-00004A3A0000}"/>
    <cellStyle name="SAPBEXHLevel0X 3 3" xfId="14998" xr:uid="{00000000-0005-0000-0000-00004B3A0000}"/>
    <cellStyle name="SAPBEXHLevel0X 3 4" xfId="14999" xr:uid="{00000000-0005-0000-0000-00004C3A0000}"/>
    <cellStyle name="SAPBEXHLevel0X 4" xfId="502" xr:uid="{00000000-0005-0000-0000-00004D3A0000}"/>
    <cellStyle name="SAPBEXHLevel0X 4 2" xfId="15000" xr:uid="{00000000-0005-0000-0000-00004E3A0000}"/>
    <cellStyle name="SAPBEXHLevel0X 4 3" xfId="15001" xr:uid="{00000000-0005-0000-0000-00004F3A0000}"/>
    <cellStyle name="SAPBEXHLevel0X 4 4" xfId="15002" xr:uid="{00000000-0005-0000-0000-0000503A0000}"/>
    <cellStyle name="SAPBEXHLevel0X 5" xfId="503" xr:uid="{00000000-0005-0000-0000-0000513A0000}"/>
    <cellStyle name="SAPBEXHLevel0X 5 2" xfId="15003" xr:uid="{00000000-0005-0000-0000-0000523A0000}"/>
    <cellStyle name="SAPBEXHLevel0X 5 3" xfId="15004" xr:uid="{00000000-0005-0000-0000-0000533A0000}"/>
    <cellStyle name="SAPBEXHLevel0X 5 4" xfId="15005" xr:uid="{00000000-0005-0000-0000-0000543A0000}"/>
    <cellStyle name="SAPBEXHLevel0X 6" xfId="504" xr:uid="{00000000-0005-0000-0000-0000553A0000}"/>
    <cellStyle name="SAPBEXHLevel0X 6 2" xfId="15006" xr:uid="{00000000-0005-0000-0000-0000563A0000}"/>
    <cellStyle name="SAPBEXHLevel0X 6 3" xfId="15007" xr:uid="{00000000-0005-0000-0000-0000573A0000}"/>
    <cellStyle name="SAPBEXHLevel0X 6 4" xfId="15008" xr:uid="{00000000-0005-0000-0000-0000583A0000}"/>
    <cellStyle name="SAPBEXHLevel0X 7" xfId="15009" xr:uid="{00000000-0005-0000-0000-0000593A0000}"/>
    <cellStyle name="SAPBEXHLevel0X 7 2" xfId="15010" xr:uid="{00000000-0005-0000-0000-00005A3A0000}"/>
    <cellStyle name="SAPBEXHLevel0X 7 3" xfId="15011" xr:uid="{00000000-0005-0000-0000-00005B3A0000}"/>
    <cellStyle name="SAPBEXHLevel0X 7 4" xfId="15012" xr:uid="{00000000-0005-0000-0000-00005C3A0000}"/>
    <cellStyle name="SAPBEXHLevel0X 8" xfId="15013" xr:uid="{00000000-0005-0000-0000-00005D3A0000}"/>
    <cellStyle name="SAPBEXHLevel0X 8 2" xfId="15014" xr:uid="{00000000-0005-0000-0000-00005E3A0000}"/>
    <cellStyle name="SAPBEXHLevel0X 8 3" xfId="15015" xr:uid="{00000000-0005-0000-0000-00005F3A0000}"/>
    <cellStyle name="SAPBEXHLevel0X 8 4" xfId="15016" xr:uid="{00000000-0005-0000-0000-0000603A0000}"/>
    <cellStyle name="SAPBEXHLevel0X 9" xfId="15017" xr:uid="{00000000-0005-0000-0000-0000613A0000}"/>
    <cellStyle name="SAPBEXHLevel0X 9 2" xfId="15018" xr:uid="{00000000-0005-0000-0000-0000623A0000}"/>
    <cellStyle name="SAPBEXHLevel0X 9 3" xfId="15019" xr:uid="{00000000-0005-0000-0000-0000633A0000}"/>
    <cellStyle name="SAPBEXHLevel0X 9 4" xfId="15020" xr:uid="{00000000-0005-0000-0000-0000643A0000}"/>
    <cellStyle name="SAPBEXHLevel0X_Deferred Income Taxes" xfId="15021" xr:uid="{00000000-0005-0000-0000-0000653A0000}"/>
    <cellStyle name="SAPBEXHLevel1" xfId="183" xr:uid="{00000000-0005-0000-0000-0000663A0000}"/>
    <cellStyle name="SAPBEXHLevel1 10" xfId="15022" xr:uid="{00000000-0005-0000-0000-0000673A0000}"/>
    <cellStyle name="SAPBEXHLevel1 10 2" xfId="15023" xr:uid="{00000000-0005-0000-0000-0000683A0000}"/>
    <cellStyle name="SAPBEXHLevel1 10 3" xfId="15024" xr:uid="{00000000-0005-0000-0000-0000693A0000}"/>
    <cellStyle name="SAPBEXHLevel1 10 4" xfId="15025" xr:uid="{00000000-0005-0000-0000-00006A3A0000}"/>
    <cellStyle name="SAPBEXHLevel1 11" xfId="15026" xr:uid="{00000000-0005-0000-0000-00006B3A0000}"/>
    <cellStyle name="SAPBEXHLevel1 11 2" xfId="15027" xr:uid="{00000000-0005-0000-0000-00006C3A0000}"/>
    <cellStyle name="SAPBEXHLevel1 11 3" xfId="15028" xr:uid="{00000000-0005-0000-0000-00006D3A0000}"/>
    <cellStyle name="SAPBEXHLevel1 11 4" xfId="15029" xr:uid="{00000000-0005-0000-0000-00006E3A0000}"/>
    <cellStyle name="SAPBEXHLevel1 12" xfId="15030" xr:uid="{00000000-0005-0000-0000-00006F3A0000}"/>
    <cellStyle name="SAPBEXHLevel1 13" xfId="15031" xr:uid="{00000000-0005-0000-0000-0000703A0000}"/>
    <cellStyle name="SAPBEXHLevel1 14" xfId="15032" xr:uid="{00000000-0005-0000-0000-0000713A0000}"/>
    <cellStyle name="SAPBEXHLevel1 2" xfId="505" xr:uid="{00000000-0005-0000-0000-0000723A0000}"/>
    <cellStyle name="SAPBEXHLevel1 2 2" xfId="15033" xr:uid="{00000000-0005-0000-0000-0000733A0000}"/>
    <cellStyle name="SAPBEXHLevel1 2 3" xfId="15034" xr:uid="{00000000-0005-0000-0000-0000743A0000}"/>
    <cellStyle name="SAPBEXHLevel1 2 4" xfId="15035" xr:uid="{00000000-0005-0000-0000-0000753A0000}"/>
    <cellStyle name="SAPBEXHLevel1 3" xfId="506" xr:uid="{00000000-0005-0000-0000-0000763A0000}"/>
    <cellStyle name="SAPBEXHLevel1 3 2" xfId="15036" xr:uid="{00000000-0005-0000-0000-0000773A0000}"/>
    <cellStyle name="SAPBEXHLevel1 3 3" xfId="15037" xr:uid="{00000000-0005-0000-0000-0000783A0000}"/>
    <cellStyle name="SAPBEXHLevel1 3 4" xfId="15038" xr:uid="{00000000-0005-0000-0000-0000793A0000}"/>
    <cellStyle name="SAPBEXHLevel1 4" xfId="507" xr:uid="{00000000-0005-0000-0000-00007A3A0000}"/>
    <cellStyle name="SAPBEXHLevel1 4 2" xfId="15039" xr:uid="{00000000-0005-0000-0000-00007B3A0000}"/>
    <cellStyle name="SAPBEXHLevel1 4 3" xfId="15040" xr:uid="{00000000-0005-0000-0000-00007C3A0000}"/>
    <cellStyle name="SAPBEXHLevel1 4 4" xfId="15041" xr:uid="{00000000-0005-0000-0000-00007D3A0000}"/>
    <cellStyle name="SAPBEXHLevel1 5" xfId="508" xr:uid="{00000000-0005-0000-0000-00007E3A0000}"/>
    <cellStyle name="SAPBEXHLevel1 5 2" xfId="15042" xr:uid="{00000000-0005-0000-0000-00007F3A0000}"/>
    <cellStyle name="SAPBEXHLevel1 5 3" xfId="15043" xr:uid="{00000000-0005-0000-0000-0000803A0000}"/>
    <cellStyle name="SAPBEXHLevel1 5 4" xfId="15044" xr:uid="{00000000-0005-0000-0000-0000813A0000}"/>
    <cellStyle name="SAPBEXHLevel1 6" xfId="509" xr:uid="{00000000-0005-0000-0000-0000823A0000}"/>
    <cellStyle name="SAPBEXHLevel1 6 2" xfId="15045" xr:uid="{00000000-0005-0000-0000-0000833A0000}"/>
    <cellStyle name="SAPBEXHLevel1 6 3" xfId="15046" xr:uid="{00000000-0005-0000-0000-0000843A0000}"/>
    <cellStyle name="SAPBEXHLevel1 6 4" xfId="15047" xr:uid="{00000000-0005-0000-0000-0000853A0000}"/>
    <cellStyle name="SAPBEXHLevel1 7" xfId="15048" xr:uid="{00000000-0005-0000-0000-0000863A0000}"/>
    <cellStyle name="SAPBEXHLevel1 7 2" xfId="15049" xr:uid="{00000000-0005-0000-0000-0000873A0000}"/>
    <cellStyle name="SAPBEXHLevel1 7 3" xfId="15050" xr:uid="{00000000-0005-0000-0000-0000883A0000}"/>
    <cellStyle name="SAPBEXHLevel1 7 4" xfId="15051" xr:uid="{00000000-0005-0000-0000-0000893A0000}"/>
    <cellStyle name="SAPBEXHLevel1 8" xfId="15052" xr:uid="{00000000-0005-0000-0000-00008A3A0000}"/>
    <cellStyle name="SAPBEXHLevel1 8 2" xfId="15053" xr:uid="{00000000-0005-0000-0000-00008B3A0000}"/>
    <cellStyle name="SAPBEXHLevel1 8 3" xfId="15054" xr:uid="{00000000-0005-0000-0000-00008C3A0000}"/>
    <cellStyle name="SAPBEXHLevel1 8 4" xfId="15055" xr:uid="{00000000-0005-0000-0000-00008D3A0000}"/>
    <cellStyle name="SAPBEXHLevel1 9" xfId="15056" xr:uid="{00000000-0005-0000-0000-00008E3A0000}"/>
    <cellStyle name="SAPBEXHLevel1 9 2" xfId="15057" xr:uid="{00000000-0005-0000-0000-00008F3A0000}"/>
    <cellStyle name="SAPBEXHLevel1 9 3" xfId="15058" xr:uid="{00000000-0005-0000-0000-0000903A0000}"/>
    <cellStyle name="SAPBEXHLevel1 9 4" xfId="15059" xr:uid="{00000000-0005-0000-0000-0000913A0000}"/>
    <cellStyle name="SAPBEXHLevel1_Deferred Income Taxes" xfId="15060" xr:uid="{00000000-0005-0000-0000-0000923A0000}"/>
    <cellStyle name="SAPBEXHLevel1X" xfId="184" xr:uid="{00000000-0005-0000-0000-0000933A0000}"/>
    <cellStyle name="SAPBEXHLevel1X 10" xfId="15061" xr:uid="{00000000-0005-0000-0000-0000943A0000}"/>
    <cellStyle name="SAPBEXHLevel1X 10 2" xfId="15062" xr:uid="{00000000-0005-0000-0000-0000953A0000}"/>
    <cellStyle name="SAPBEXHLevel1X 10 3" xfId="15063" xr:uid="{00000000-0005-0000-0000-0000963A0000}"/>
    <cellStyle name="SAPBEXHLevel1X 10 4" xfId="15064" xr:uid="{00000000-0005-0000-0000-0000973A0000}"/>
    <cellStyle name="SAPBEXHLevel1X 11" xfId="15065" xr:uid="{00000000-0005-0000-0000-0000983A0000}"/>
    <cellStyle name="SAPBEXHLevel1X 11 2" xfId="15066" xr:uid="{00000000-0005-0000-0000-0000993A0000}"/>
    <cellStyle name="SAPBEXHLevel1X 11 3" xfId="15067" xr:uid="{00000000-0005-0000-0000-00009A3A0000}"/>
    <cellStyle name="SAPBEXHLevel1X 11 4" xfId="15068" xr:uid="{00000000-0005-0000-0000-00009B3A0000}"/>
    <cellStyle name="SAPBEXHLevel1X 12" xfId="15069" xr:uid="{00000000-0005-0000-0000-00009C3A0000}"/>
    <cellStyle name="SAPBEXHLevel1X 13" xfId="15070" xr:uid="{00000000-0005-0000-0000-00009D3A0000}"/>
    <cellStyle name="SAPBEXHLevel1X 14" xfId="15071" xr:uid="{00000000-0005-0000-0000-00009E3A0000}"/>
    <cellStyle name="SAPBEXHLevel1X 2" xfId="510" xr:uid="{00000000-0005-0000-0000-00009F3A0000}"/>
    <cellStyle name="SAPBEXHLevel1X 2 2" xfId="15072" xr:uid="{00000000-0005-0000-0000-0000A03A0000}"/>
    <cellStyle name="SAPBEXHLevel1X 2 3" xfId="15073" xr:uid="{00000000-0005-0000-0000-0000A13A0000}"/>
    <cellStyle name="SAPBEXHLevel1X 2 4" xfId="15074" xr:uid="{00000000-0005-0000-0000-0000A23A0000}"/>
    <cellStyle name="SAPBEXHLevel1X 3" xfId="511" xr:uid="{00000000-0005-0000-0000-0000A33A0000}"/>
    <cellStyle name="SAPBEXHLevel1X 3 2" xfId="15075" xr:uid="{00000000-0005-0000-0000-0000A43A0000}"/>
    <cellStyle name="SAPBEXHLevel1X 3 3" xfId="15076" xr:uid="{00000000-0005-0000-0000-0000A53A0000}"/>
    <cellStyle name="SAPBEXHLevel1X 3 4" xfId="15077" xr:uid="{00000000-0005-0000-0000-0000A63A0000}"/>
    <cellStyle name="SAPBEXHLevel1X 4" xfId="512" xr:uid="{00000000-0005-0000-0000-0000A73A0000}"/>
    <cellStyle name="SAPBEXHLevel1X 4 2" xfId="15078" xr:uid="{00000000-0005-0000-0000-0000A83A0000}"/>
    <cellStyle name="SAPBEXHLevel1X 4 3" xfId="15079" xr:uid="{00000000-0005-0000-0000-0000A93A0000}"/>
    <cellStyle name="SAPBEXHLevel1X 4 4" xfId="15080" xr:uid="{00000000-0005-0000-0000-0000AA3A0000}"/>
    <cellStyle name="SAPBEXHLevel1X 5" xfId="513" xr:uid="{00000000-0005-0000-0000-0000AB3A0000}"/>
    <cellStyle name="SAPBEXHLevel1X 5 2" xfId="15081" xr:uid="{00000000-0005-0000-0000-0000AC3A0000}"/>
    <cellStyle name="SAPBEXHLevel1X 5 3" xfId="15082" xr:uid="{00000000-0005-0000-0000-0000AD3A0000}"/>
    <cellStyle name="SAPBEXHLevel1X 5 4" xfId="15083" xr:uid="{00000000-0005-0000-0000-0000AE3A0000}"/>
    <cellStyle name="SAPBEXHLevel1X 6" xfId="514" xr:uid="{00000000-0005-0000-0000-0000AF3A0000}"/>
    <cellStyle name="SAPBEXHLevel1X 6 2" xfId="15084" xr:uid="{00000000-0005-0000-0000-0000B03A0000}"/>
    <cellStyle name="SAPBEXHLevel1X 6 3" xfId="15085" xr:uid="{00000000-0005-0000-0000-0000B13A0000}"/>
    <cellStyle name="SAPBEXHLevel1X 6 4" xfId="15086" xr:uid="{00000000-0005-0000-0000-0000B23A0000}"/>
    <cellStyle name="SAPBEXHLevel1X 7" xfId="15087" xr:uid="{00000000-0005-0000-0000-0000B33A0000}"/>
    <cellStyle name="SAPBEXHLevel1X 7 2" xfId="15088" xr:uid="{00000000-0005-0000-0000-0000B43A0000}"/>
    <cellStyle name="SAPBEXHLevel1X 7 3" xfId="15089" xr:uid="{00000000-0005-0000-0000-0000B53A0000}"/>
    <cellStyle name="SAPBEXHLevel1X 7 4" xfId="15090" xr:uid="{00000000-0005-0000-0000-0000B63A0000}"/>
    <cellStyle name="SAPBEXHLevel1X 8" xfId="15091" xr:uid="{00000000-0005-0000-0000-0000B73A0000}"/>
    <cellStyle name="SAPBEXHLevel1X 8 2" xfId="15092" xr:uid="{00000000-0005-0000-0000-0000B83A0000}"/>
    <cellStyle name="SAPBEXHLevel1X 8 3" xfId="15093" xr:uid="{00000000-0005-0000-0000-0000B93A0000}"/>
    <cellStyle name="SAPBEXHLevel1X 8 4" xfId="15094" xr:uid="{00000000-0005-0000-0000-0000BA3A0000}"/>
    <cellStyle name="SAPBEXHLevel1X 9" xfId="15095" xr:uid="{00000000-0005-0000-0000-0000BB3A0000}"/>
    <cellStyle name="SAPBEXHLevel1X 9 2" xfId="15096" xr:uid="{00000000-0005-0000-0000-0000BC3A0000}"/>
    <cellStyle name="SAPBEXHLevel1X 9 3" xfId="15097" xr:uid="{00000000-0005-0000-0000-0000BD3A0000}"/>
    <cellStyle name="SAPBEXHLevel1X 9 4" xfId="15098" xr:uid="{00000000-0005-0000-0000-0000BE3A0000}"/>
    <cellStyle name="SAPBEXHLevel1X_Deferred Income Taxes" xfId="15099" xr:uid="{00000000-0005-0000-0000-0000BF3A0000}"/>
    <cellStyle name="SAPBEXHLevel2" xfId="185" xr:uid="{00000000-0005-0000-0000-0000C03A0000}"/>
    <cellStyle name="SAPBEXHLevel2 10" xfId="15100" xr:uid="{00000000-0005-0000-0000-0000C13A0000}"/>
    <cellStyle name="SAPBEXHLevel2 10 2" xfId="15101" xr:uid="{00000000-0005-0000-0000-0000C23A0000}"/>
    <cellStyle name="SAPBEXHLevel2 10 3" xfId="15102" xr:uid="{00000000-0005-0000-0000-0000C33A0000}"/>
    <cellStyle name="SAPBEXHLevel2 10 4" xfId="15103" xr:uid="{00000000-0005-0000-0000-0000C43A0000}"/>
    <cellStyle name="SAPBEXHLevel2 11" xfId="15104" xr:uid="{00000000-0005-0000-0000-0000C53A0000}"/>
    <cellStyle name="SAPBEXHLevel2 11 2" xfId="15105" xr:uid="{00000000-0005-0000-0000-0000C63A0000}"/>
    <cellStyle name="SAPBEXHLevel2 11 3" xfId="15106" xr:uid="{00000000-0005-0000-0000-0000C73A0000}"/>
    <cellStyle name="SAPBEXHLevel2 11 4" xfId="15107" xr:uid="{00000000-0005-0000-0000-0000C83A0000}"/>
    <cellStyle name="SAPBEXHLevel2 12" xfId="15108" xr:uid="{00000000-0005-0000-0000-0000C93A0000}"/>
    <cellStyle name="SAPBEXHLevel2 13" xfId="15109" xr:uid="{00000000-0005-0000-0000-0000CA3A0000}"/>
    <cellStyle name="SAPBEXHLevel2 14" xfId="15110" xr:uid="{00000000-0005-0000-0000-0000CB3A0000}"/>
    <cellStyle name="SAPBEXHLevel2 2" xfId="515" xr:uid="{00000000-0005-0000-0000-0000CC3A0000}"/>
    <cellStyle name="SAPBEXHLevel2 2 2" xfId="15111" xr:uid="{00000000-0005-0000-0000-0000CD3A0000}"/>
    <cellStyle name="SAPBEXHLevel2 2 3" xfId="15112" xr:uid="{00000000-0005-0000-0000-0000CE3A0000}"/>
    <cellStyle name="SAPBEXHLevel2 2 4" xfId="15113" xr:uid="{00000000-0005-0000-0000-0000CF3A0000}"/>
    <cellStyle name="SAPBEXHLevel2 3" xfId="516" xr:uid="{00000000-0005-0000-0000-0000D03A0000}"/>
    <cellStyle name="SAPBEXHLevel2 3 2" xfId="15114" xr:uid="{00000000-0005-0000-0000-0000D13A0000}"/>
    <cellStyle name="SAPBEXHLevel2 3 3" xfId="15115" xr:uid="{00000000-0005-0000-0000-0000D23A0000}"/>
    <cellStyle name="SAPBEXHLevel2 3 4" xfId="15116" xr:uid="{00000000-0005-0000-0000-0000D33A0000}"/>
    <cellStyle name="SAPBEXHLevel2 4" xfId="517" xr:uid="{00000000-0005-0000-0000-0000D43A0000}"/>
    <cellStyle name="SAPBEXHLevel2 4 2" xfId="15117" xr:uid="{00000000-0005-0000-0000-0000D53A0000}"/>
    <cellStyle name="SAPBEXHLevel2 4 3" xfId="15118" xr:uid="{00000000-0005-0000-0000-0000D63A0000}"/>
    <cellStyle name="SAPBEXHLevel2 4 4" xfId="15119" xr:uid="{00000000-0005-0000-0000-0000D73A0000}"/>
    <cellStyle name="SAPBEXHLevel2 5" xfId="518" xr:uid="{00000000-0005-0000-0000-0000D83A0000}"/>
    <cellStyle name="SAPBEXHLevel2 5 2" xfId="15120" xr:uid="{00000000-0005-0000-0000-0000D93A0000}"/>
    <cellStyle name="SAPBEXHLevel2 5 3" xfId="15121" xr:uid="{00000000-0005-0000-0000-0000DA3A0000}"/>
    <cellStyle name="SAPBEXHLevel2 5 4" xfId="15122" xr:uid="{00000000-0005-0000-0000-0000DB3A0000}"/>
    <cellStyle name="SAPBEXHLevel2 6" xfId="519" xr:uid="{00000000-0005-0000-0000-0000DC3A0000}"/>
    <cellStyle name="SAPBEXHLevel2 6 2" xfId="15123" xr:uid="{00000000-0005-0000-0000-0000DD3A0000}"/>
    <cellStyle name="SAPBEXHLevel2 6 3" xfId="15124" xr:uid="{00000000-0005-0000-0000-0000DE3A0000}"/>
    <cellStyle name="SAPBEXHLevel2 6 4" xfId="15125" xr:uid="{00000000-0005-0000-0000-0000DF3A0000}"/>
    <cellStyle name="SAPBEXHLevel2 7" xfId="15126" xr:uid="{00000000-0005-0000-0000-0000E03A0000}"/>
    <cellStyle name="SAPBEXHLevel2 7 2" xfId="15127" xr:uid="{00000000-0005-0000-0000-0000E13A0000}"/>
    <cellStyle name="SAPBEXHLevel2 7 3" xfId="15128" xr:uid="{00000000-0005-0000-0000-0000E23A0000}"/>
    <cellStyle name="SAPBEXHLevel2 7 4" xfId="15129" xr:uid="{00000000-0005-0000-0000-0000E33A0000}"/>
    <cellStyle name="SAPBEXHLevel2 8" xfId="15130" xr:uid="{00000000-0005-0000-0000-0000E43A0000}"/>
    <cellStyle name="SAPBEXHLevel2 8 2" xfId="15131" xr:uid="{00000000-0005-0000-0000-0000E53A0000}"/>
    <cellStyle name="SAPBEXHLevel2 8 3" xfId="15132" xr:uid="{00000000-0005-0000-0000-0000E63A0000}"/>
    <cellStyle name="SAPBEXHLevel2 8 4" xfId="15133" xr:uid="{00000000-0005-0000-0000-0000E73A0000}"/>
    <cellStyle name="SAPBEXHLevel2 9" xfId="15134" xr:uid="{00000000-0005-0000-0000-0000E83A0000}"/>
    <cellStyle name="SAPBEXHLevel2 9 2" xfId="15135" xr:uid="{00000000-0005-0000-0000-0000E93A0000}"/>
    <cellStyle name="SAPBEXHLevel2 9 3" xfId="15136" xr:uid="{00000000-0005-0000-0000-0000EA3A0000}"/>
    <cellStyle name="SAPBEXHLevel2 9 4" xfId="15137" xr:uid="{00000000-0005-0000-0000-0000EB3A0000}"/>
    <cellStyle name="SAPBEXHLevel2_Deferred Income Taxes" xfId="15138" xr:uid="{00000000-0005-0000-0000-0000EC3A0000}"/>
    <cellStyle name="SAPBEXHLevel2X" xfId="186" xr:uid="{00000000-0005-0000-0000-0000ED3A0000}"/>
    <cellStyle name="SAPBEXHLevel2X 10" xfId="15139" xr:uid="{00000000-0005-0000-0000-0000EE3A0000}"/>
    <cellStyle name="SAPBEXHLevel2X 10 2" xfId="15140" xr:uid="{00000000-0005-0000-0000-0000EF3A0000}"/>
    <cellStyle name="SAPBEXHLevel2X 10 3" xfId="15141" xr:uid="{00000000-0005-0000-0000-0000F03A0000}"/>
    <cellStyle name="SAPBEXHLevel2X 10 4" xfId="15142" xr:uid="{00000000-0005-0000-0000-0000F13A0000}"/>
    <cellStyle name="SAPBEXHLevel2X 11" xfId="15143" xr:uid="{00000000-0005-0000-0000-0000F23A0000}"/>
    <cellStyle name="SAPBEXHLevel2X 11 2" xfId="15144" xr:uid="{00000000-0005-0000-0000-0000F33A0000}"/>
    <cellStyle name="SAPBEXHLevel2X 11 3" xfId="15145" xr:uid="{00000000-0005-0000-0000-0000F43A0000}"/>
    <cellStyle name="SAPBEXHLevel2X 11 4" xfId="15146" xr:uid="{00000000-0005-0000-0000-0000F53A0000}"/>
    <cellStyle name="SAPBEXHLevel2X 12" xfId="15147" xr:uid="{00000000-0005-0000-0000-0000F63A0000}"/>
    <cellStyle name="SAPBEXHLevel2X 13" xfId="15148" xr:uid="{00000000-0005-0000-0000-0000F73A0000}"/>
    <cellStyle name="SAPBEXHLevel2X 14" xfId="15149" xr:uid="{00000000-0005-0000-0000-0000F83A0000}"/>
    <cellStyle name="SAPBEXHLevel2X 2" xfId="520" xr:uid="{00000000-0005-0000-0000-0000F93A0000}"/>
    <cellStyle name="SAPBEXHLevel2X 2 2" xfId="15150" xr:uid="{00000000-0005-0000-0000-0000FA3A0000}"/>
    <cellStyle name="SAPBEXHLevel2X 2 3" xfId="15151" xr:uid="{00000000-0005-0000-0000-0000FB3A0000}"/>
    <cellStyle name="SAPBEXHLevel2X 2 4" xfId="15152" xr:uid="{00000000-0005-0000-0000-0000FC3A0000}"/>
    <cellStyle name="SAPBEXHLevel2X 3" xfId="521" xr:uid="{00000000-0005-0000-0000-0000FD3A0000}"/>
    <cellStyle name="SAPBEXHLevel2X 3 2" xfId="15153" xr:uid="{00000000-0005-0000-0000-0000FE3A0000}"/>
    <cellStyle name="SAPBEXHLevel2X 3 3" xfId="15154" xr:uid="{00000000-0005-0000-0000-0000FF3A0000}"/>
    <cellStyle name="SAPBEXHLevel2X 3 4" xfId="15155" xr:uid="{00000000-0005-0000-0000-0000003B0000}"/>
    <cellStyle name="SAPBEXHLevel2X 4" xfId="522" xr:uid="{00000000-0005-0000-0000-0000013B0000}"/>
    <cellStyle name="SAPBEXHLevel2X 4 2" xfId="15156" xr:uid="{00000000-0005-0000-0000-0000023B0000}"/>
    <cellStyle name="SAPBEXHLevel2X 4 3" xfId="15157" xr:uid="{00000000-0005-0000-0000-0000033B0000}"/>
    <cellStyle name="SAPBEXHLevel2X 4 4" xfId="15158" xr:uid="{00000000-0005-0000-0000-0000043B0000}"/>
    <cellStyle name="SAPBEXHLevel2X 5" xfId="523" xr:uid="{00000000-0005-0000-0000-0000053B0000}"/>
    <cellStyle name="SAPBEXHLevel2X 5 2" xfId="15159" xr:uid="{00000000-0005-0000-0000-0000063B0000}"/>
    <cellStyle name="SAPBEXHLevel2X 5 3" xfId="15160" xr:uid="{00000000-0005-0000-0000-0000073B0000}"/>
    <cellStyle name="SAPBEXHLevel2X 5 4" xfId="15161" xr:uid="{00000000-0005-0000-0000-0000083B0000}"/>
    <cellStyle name="SAPBEXHLevel2X 6" xfId="524" xr:uid="{00000000-0005-0000-0000-0000093B0000}"/>
    <cellStyle name="SAPBEXHLevel2X 6 2" xfId="15162" xr:uid="{00000000-0005-0000-0000-00000A3B0000}"/>
    <cellStyle name="SAPBEXHLevel2X 6 3" xfId="15163" xr:uid="{00000000-0005-0000-0000-00000B3B0000}"/>
    <cellStyle name="SAPBEXHLevel2X 6 4" xfId="15164" xr:uid="{00000000-0005-0000-0000-00000C3B0000}"/>
    <cellStyle name="SAPBEXHLevel2X 7" xfId="15165" xr:uid="{00000000-0005-0000-0000-00000D3B0000}"/>
    <cellStyle name="SAPBEXHLevel2X 7 2" xfId="15166" xr:uid="{00000000-0005-0000-0000-00000E3B0000}"/>
    <cellStyle name="SAPBEXHLevel2X 7 3" xfId="15167" xr:uid="{00000000-0005-0000-0000-00000F3B0000}"/>
    <cellStyle name="SAPBEXHLevel2X 7 4" xfId="15168" xr:uid="{00000000-0005-0000-0000-0000103B0000}"/>
    <cellStyle name="SAPBEXHLevel2X 8" xfId="15169" xr:uid="{00000000-0005-0000-0000-0000113B0000}"/>
    <cellStyle name="SAPBEXHLevel2X 8 2" xfId="15170" xr:uid="{00000000-0005-0000-0000-0000123B0000}"/>
    <cellStyle name="SAPBEXHLevel2X 8 3" xfId="15171" xr:uid="{00000000-0005-0000-0000-0000133B0000}"/>
    <cellStyle name="SAPBEXHLevel2X 8 4" xfId="15172" xr:uid="{00000000-0005-0000-0000-0000143B0000}"/>
    <cellStyle name="SAPBEXHLevel2X 9" xfId="15173" xr:uid="{00000000-0005-0000-0000-0000153B0000}"/>
    <cellStyle name="SAPBEXHLevel2X 9 2" xfId="15174" xr:uid="{00000000-0005-0000-0000-0000163B0000}"/>
    <cellStyle name="SAPBEXHLevel2X 9 3" xfId="15175" xr:uid="{00000000-0005-0000-0000-0000173B0000}"/>
    <cellStyle name="SAPBEXHLevel2X 9 4" xfId="15176" xr:uid="{00000000-0005-0000-0000-0000183B0000}"/>
    <cellStyle name="SAPBEXHLevel2X_Deferred Income Taxes" xfId="15177" xr:uid="{00000000-0005-0000-0000-0000193B0000}"/>
    <cellStyle name="SAPBEXHLevel3" xfId="187" xr:uid="{00000000-0005-0000-0000-00001A3B0000}"/>
    <cellStyle name="SAPBEXHLevel3 10" xfId="15178" xr:uid="{00000000-0005-0000-0000-00001B3B0000}"/>
    <cellStyle name="SAPBEXHLevel3 10 2" xfId="15179" xr:uid="{00000000-0005-0000-0000-00001C3B0000}"/>
    <cellStyle name="SAPBEXHLevel3 10 3" xfId="15180" xr:uid="{00000000-0005-0000-0000-00001D3B0000}"/>
    <cellStyle name="SAPBEXHLevel3 10 4" xfId="15181" xr:uid="{00000000-0005-0000-0000-00001E3B0000}"/>
    <cellStyle name="SAPBEXHLevel3 11" xfId="15182" xr:uid="{00000000-0005-0000-0000-00001F3B0000}"/>
    <cellStyle name="SAPBEXHLevel3 11 2" xfId="15183" xr:uid="{00000000-0005-0000-0000-0000203B0000}"/>
    <cellStyle name="SAPBEXHLevel3 11 3" xfId="15184" xr:uid="{00000000-0005-0000-0000-0000213B0000}"/>
    <cellStyle name="SAPBEXHLevel3 11 4" xfId="15185" xr:uid="{00000000-0005-0000-0000-0000223B0000}"/>
    <cellStyle name="SAPBEXHLevel3 12" xfId="15186" xr:uid="{00000000-0005-0000-0000-0000233B0000}"/>
    <cellStyle name="SAPBEXHLevel3 13" xfId="15187" xr:uid="{00000000-0005-0000-0000-0000243B0000}"/>
    <cellStyle name="SAPBEXHLevel3 14" xfId="15188" xr:uid="{00000000-0005-0000-0000-0000253B0000}"/>
    <cellStyle name="SAPBEXHLevel3 2" xfId="525" xr:uid="{00000000-0005-0000-0000-0000263B0000}"/>
    <cellStyle name="SAPBEXHLevel3 2 2" xfId="15189" xr:uid="{00000000-0005-0000-0000-0000273B0000}"/>
    <cellStyle name="SAPBEXHLevel3 2 3" xfId="15190" xr:uid="{00000000-0005-0000-0000-0000283B0000}"/>
    <cellStyle name="SAPBEXHLevel3 2 4" xfId="15191" xr:uid="{00000000-0005-0000-0000-0000293B0000}"/>
    <cellStyle name="SAPBEXHLevel3 3" xfId="526" xr:uid="{00000000-0005-0000-0000-00002A3B0000}"/>
    <cellStyle name="SAPBEXHLevel3 3 2" xfId="15192" xr:uid="{00000000-0005-0000-0000-00002B3B0000}"/>
    <cellStyle name="SAPBEXHLevel3 3 3" xfId="15193" xr:uid="{00000000-0005-0000-0000-00002C3B0000}"/>
    <cellStyle name="SAPBEXHLevel3 3 4" xfId="15194" xr:uid="{00000000-0005-0000-0000-00002D3B0000}"/>
    <cellStyle name="SAPBEXHLevel3 4" xfId="527" xr:uid="{00000000-0005-0000-0000-00002E3B0000}"/>
    <cellStyle name="SAPBEXHLevel3 4 2" xfId="15195" xr:uid="{00000000-0005-0000-0000-00002F3B0000}"/>
    <cellStyle name="SAPBEXHLevel3 4 3" xfId="15196" xr:uid="{00000000-0005-0000-0000-0000303B0000}"/>
    <cellStyle name="SAPBEXHLevel3 4 4" xfId="15197" xr:uid="{00000000-0005-0000-0000-0000313B0000}"/>
    <cellStyle name="SAPBEXHLevel3 5" xfId="528" xr:uid="{00000000-0005-0000-0000-0000323B0000}"/>
    <cellStyle name="SAPBEXHLevel3 5 2" xfId="15198" xr:uid="{00000000-0005-0000-0000-0000333B0000}"/>
    <cellStyle name="SAPBEXHLevel3 5 3" xfId="15199" xr:uid="{00000000-0005-0000-0000-0000343B0000}"/>
    <cellStyle name="SAPBEXHLevel3 5 4" xfId="15200" xr:uid="{00000000-0005-0000-0000-0000353B0000}"/>
    <cellStyle name="SAPBEXHLevel3 6" xfId="529" xr:uid="{00000000-0005-0000-0000-0000363B0000}"/>
    <cellStyle name="SAPBEXHLevel3 6 2" xfId="15201" xr:uid="{00000000-0005-0000-0000-0000373B0000}"/>
    <cellStyle name="SAPBEXHLevel3 6 3" xfId="15202" xr:uid="{00000000-0005-0000-0000-0000383B0000}"/>
    <cellStyle name="SAPBEXHLevel3 6 4" xfId="15203" xr:uid="{00000000-0005-0000-0000-0000393B0000}"/>
    <cellStyle name="SAPBEXHLevel3 7" xfId="15204" xr:uid="{00000000-0005-0000-0000-00003A3B0000}"/>
    <cellStyle name="SAPBEXHLevel3 7 2" xfId="15205" xr:uid="{00000000-0005-0000-0000-00003B3B0000}"/>
    <cellStyle name="SAPBEXHLevel3 7 3" xfId="15206" xr:uid="{00000000-0005-0000-0000-00003C3B0000}"/>
    <cellStyle name="SAPBEXHLevel3 7 4" xfId="15207" xr:uid="{00000000-0005-0000-0000-00003D3B0000}"/>
    <cellStyle name="SAPBEXHLevel3 8" xfId="15208" xr:uid="{00000000-0005-0000-0000-00003E3B0000}"/>
    <cellStyle name="SAPBEXHLevel3 8 2" xfId="15209" xr:uid="{00000000-0005-0000-0000-00003F3B0000}"/>
    <cellStyle name="SAPBEXHLevel3 8 3" xfId="15210" xr:uid="{00000000-0005-0000-0000-0000403B0000}"/>
    <cellStyle name="SAPBEXHLevel3 8 4" xfId="15211" xr:uid="{00000000-0005-0000-0000-0000413B0000}"/>
    <cellStyle name="SAPBEXHLevel3 9" xfId="15212" xr:uid="{00000000-0005-0000-0000-0000423B0000}"/>
    <cellStyle name="SAPBEXHLevel3 9 2" xfId="15213" xr:uid="{00000000-0005-0000-0000-0000433B0000}"/>
    <cellStyle name="SAPBEXHLevel3 9 3" xfId="15214" xr:uid="{00000000-0005-0000-0000-0000443B0000}"/>
    <cellStyle name="SAPBEXHLevel3 9 4" xfId="15215" xr:uid="{00000000-0005-0000-0000-0000453B0000}"/>
    <cellStyle name="SAPBEXHLevel3_Deferred Income Taxes" xfId="15216" xr:uid="{00000000-0005-0000-0000-0000463B0000}"/>
    <cellStyle name="SAPBEXHLevel3X" xfId="188" xr:uid="{00000000-0005-0000-0000-0000473B0000}"/>
    <cellStyle name="SAPBEXHLevel3X 10" xfId="15217" xr:uid="{00000000-0005-0000-0000-0000483B0000}"/>
    <cellStyle name="SAPBEXHLevel3X 10 2" xfId="15218" xr:uid="{00000000-0005-0000-0000-0000493B0000}"/>
    <cellStyle name="SAPBEXHLevel3X 10 3" xfId="15219" xr:uid="{00000000-0005-0000-0000-00004A3B0000}"/>
    <cellStyle name="SAPBEXHLevel3X 10 4" xfId="15220" xr:uid="{00000000-0005-0000-0000-00004B3B0000}"/>
    <cellStyle name="SAPBEXHLevel3X 11" xfId="15221" xr:uid="{00000000-0005-0000-0000-00004C3B0000}"/>
    <cellStyle name="SAPBEXHLevel3X 11 2" xfId="15222" xr:uid="{00000000-0005-0000-0000-00004D3B0000}"/>
    <cellStyle name="SAPBEXHLevel3X 11 3" xfId="15223" xr:uid="{00000000-0005-0000-0000-00004E3B0000}"/>
    <cellStyle name="SAPBEXHLevel3X 11 4" xfId="15224" xr:uid="{00000000-0005-0000-0000-00004F3B0000}"/>
    <cellStyle name="SAPBEXHLevel3X 12" xfId="15225" xr:uid="{00000000-0005-0000-0000-0000503B0000}"/>
    <cellStyle name="SAPBEXHLevel3X 13" xfId="15226" xr:uid="{00000000-0005-0000-0000-0000513B0000}"/>
    <cellStyle name="SAPBEXHLevel3X 14" xfId="15227" xr:uid="{00000000-0005-0000-0000-0000523B0000}"/>
    <cellStyle name="SAPBEXHLevel3X 2" xfId="530" xr:uid="{00000000-0005-0000-0000-0000533B0000}"/>
    <cellStyle name="SAPBEXHLevel3X 2 2" xfId="15228" xr:uid="{00000000-0005-0000-0000-0000543B0000}"/>
    <cellStyle name="SAPBEXHLevel3X 2 3" xfId="15229" xr:uid="{00000000-0005-0000-0000-0000553B0000}"/>
    <cellStyle name="SAPBEXHLevel3X 2 4" xfId="15230" xr:uid="{00000000-0005-0000-0000-0000563B0000}"/>
    <cellStyle name="SAPBEXHLevel3X 3" xfId="531" xr:uid="{00000000-0005-0000-0000-0000573B0000}"/>
    <cellStyle name="SAPBEXHLevel3X 3 2" xfId="15231" xr:uid="{00000000-0005-0000-0000-0000583B0000}"/>
    <cellStyle name="SAPBEXHLevel3X 3 3" xfId="15232" xr:uid="{00000000-0005-0000-0000-0000593B0000}"/>
    <cellStyle name="SAPBEXHLevel3X 3 4" xfId="15233" xr:uid="{00000000-0005-0000-0000-00005A3B0000}"/>
    <cellStyle name="SAPBEXHLevel3X 4" xfId="532" xr:uid="{00000000-0005-0000-0000-00005B3B0000}"/>
    <cellStyle name="SAPBEXHLevel3X 4 2" xfId="15234" xr:uid="{00000000-0005-0000-0000-00005C3B0000}"/>
    <cellStyle name="SAPBEXHLevel3X 4 3" xfId="15235" xr:uid="{00000000-0005-0000-0000-00005D3B0000}"/>
    <cellStyle name="SAPBEXHLevel3X 4 4" xfId="15236" xr:uid="{00000000-0005-0000-0000-00005E3B0000}"/>
    <cellStyle name="SAPBEXHLevel3X 5" xfId="533" xr:uid="{00000000-0005-0000-0000-00005F3B0000}"/>
    <cellStyle name="SAPBEXHLevel3X 5 2" xfId="15237" xr:uid="{00000000-0005-0000-0000-0000603B0000}"/>
    <cellStyle name="SAPBEXHLevel3X 5 3" xfId="15238" xr:uid="{00000000-0005-0000-0000-0000613B0000}"/>
    <cellStyle name="SAPBEXHLevel3X 5 4" xfId="15239" xr:uid="{00000000-0005-0000-0000-0000623B0000}"/>
    <cellStyle name="SAPBEXHLevel3X 6" xfId="534" xr:uid="{00000000-0005-0000-0000-0000633B0000}"/>
    <cellStyle name="SAPBEXHLevel3X 6 2" xfId="15240" xr:uid="{00000000-0005-0000-0000-0000643B0000}"/>
    <cellStyle name="SAPBEXHLevel3X 6 3" xfId="15241" xr:uid="{00000000-0005-0000-0000-0000653B0000}"/>
    <cellStyle name="SAPBEXHLevel3X 6 4" xfId="15242" xr:uid="{00000000-0005-0000-0000-0000663B0000}"/>
    <cellStyle name="SAPBEXHLevel3X 7" xfId="15243" xr:uid="{00000000-0005-0000-0000-0000673B0000}"/>
    <cellStyle name="SAPBEXHLevel3X 7 2" xfId="15244" xr:uid="{00000000-0005-0000-0000-0000683B0000}"/>
    <cellStyle name="SAPBEXHLevel3X 7 3" xfId="15245" xr:uid="{00000000-0005-0000-0000-0000693B0000}"/>
    <cellStyle name="SAPBEXHLevel3X 7 4" xfId="15246" xr:uid="{00000000-0005-0000-0000-00006A3B0000}"/>
    <cellStyle name="SAPBEXHLevel3X 8" xfId="15247" xr:uid="{00000000-0005-0000-0000-00006B3B0000}"/>
    <cellStyle name="SAPBEXHLevel3X 8 2" xfId="15248" xr:uid="{00000000-0005-0000-0000-00006C3B0000}"/>
    <cellStyle name="SAPBEXHLevel3X 8 3" xfId="15249" xr:uid="{00000000-0005-0000-0000-00006D3B0000}"/>
    <cellStyle name="SAPBEXHLevel3X 8 4" xfId="15250" xr:uid="{00000000-0005-0000-0000-00006E3B0000}"/>
    <cellStyle name="SAPBEXHLevel3X 9" xfId="15251" xr:uid="{00000000-0005-0000-0000-00006F3B0000}"/>
    <cellStyle name="SAPBEXHLevel3X 9 2" xfId="15252" xr:uid="{00000000-0005-0000-0000-0000703B0000}"/>
    <cellStyle name="SAPBEXHLevel3X 9 3" xfId="15253" xr:uid="{00000000-0005-0000-0000-0000713B0000}"/>
    <cellStyle name="SAPBEXHLevel3X 9 4" xfId="15254" xr:uid="{00000000-0005-0000-0000-0000723B0000}"/>
    <cellStyle name="SAPBEXHLevel3X_Deferred Income Taxes" xfId="15255" xr:uid="{00000000-0005-0000-0000-0000733B0000}"/>
    <cellStyle name="SAPBEXresData" xfId="189" xr:uid="{00000000-0005-0000-0000-0000743B0000}"/>
    <cellStyle name="SAPBEXresData 2" xfId="15256" xr:uid="{00000000-0005-0000-0000-0000753B0000}"/>
    <cellStyle name="SAPBEXresData 3" xfId="15257" xr:uid="{00000000-0005-0000-0000-0000763B0000}"/>
    <cellStyle name="SAPBEXresData 4" xfId="15258" xr:uid="{00000000-0005-0000-0000-0000773B0000}"/>
    <cellStyle name="SAPBEXresData 5" xfId="15259" xr:uid="{00000000-0005-0000-0000-0000783B0000}"/>
    <cellStyle name="SAPBEXresData 6" xfId="15260" xr:uid="{00000000-0005-0000-0000-0000793B0000}"/>
    <cellStyle name="SAPBEXresData_Deferred Income Taxes" xfId="15261" xr:uid="{00000000-0005-0000-0000-00007A3B0000}"/>
    <cellStyle name="SAPBEXresDataEmph" xfId="190" xr:uid="{00000000-0005-0000-0000-00007B3B0000}"/>
    <cellStyle name="SAPBEXresDataEmph 2" xfId="15262" xr:uid="{00000000-0005-0000-0000-00007C3B0000}"/>
    <cellStyle name="SAPBEXresDataEmph 3" xfId="15263" xr:uid="{00000000-0005-0000-0000-00007D3B0000}"/>
    <cellStyle name="SAPBEXresDataEmph 4" xfId="15264" xr:uid="{00000000-0005-0000-0000-00007E3B0000}"/>
    <cellStyle name="SAPBEXresDataEmph 5" xfId="15265" xr:uid="{00000000-0005-0000-0000-00007F3B0000}"/>
    <cellStyle name="SAPBEXresDataEmph 6" xfId="15266" xr:uid="{00000000-0005-0000-0000-0000803B0000}"/>
    <cellStyle name="SAPBEXresDataEmph_Deferred Income Taxes" xfId="15267" xr:uid="{00000000-0005-0000-0000-0000813B0000}"/>
    <cellStyle name="SAPBEXresItem" xfId="191" xr:uid="{00000000-0005-0000-0000-0000823B0000}"/>
    <cellStyle name="SAPBEXresItem 2" xfId="15268" xr:uid="{00000000-0005-0000-0000-0000833B0000}"/>
    <cellStyle name="SAPBEXresItem 3" xfId="15269" xr:uid="{00000000-0005-0000-0000-0000843B0000}"/>
    <cellStyle name="SAPBEXresItem 4" xfId="15270" xr:uid="{00000000-0005-0000-0000-0000853B0000}"/>
    <cellStyle name="SAPBEXresItem 5" xfId="15271" xr:uid="{00000000-0005-0000-0000-0000863B0000}"/>
    <cellStyle name="SAPBEXresItem 6" xfId="15272" xr:uid="{00000000-0005-0000-0000-0000873B0000}"/>
    <cellStyle name="SAPBEXresItem_Deferred Income Taxes" xfId="15273" xr:uid="{00000000-0005-0000-0000-0000883B0000}"/>
    <cellStyle name="SAPBEXresItemX" xfId="192" xr:uid="{00000000-0005-0000-0000-0000893B0000}"/>
    <cellStyle name="SAPBEXresItemX 2" xfId="15274" xr:uid="{00000000-0005-0000-0000-00008A3B0000}"/>
    <cellStyle name="SAPBEXresItemX 3" xfId="15275" xr:uid="{00000000-0005-0000-0000-00008B3B0000}"/>
    <cellStyle name="SAPBEXresItemX 4" xfId="15276" xr:uid="{00000000-0005-0000-0000-00008C3B0000}"/>
    <cellStyle name="SAPBEXresItemX 5" xfId="15277" xr:uid="{00000000-0005-0000-0000-00008D3B0000}"/>
    <cellStyle name="SAPBEXresItemX 6" xfId="15278" xr:uid="{00000000-0005-0000-0000-00008E3B0000}"/>
    <cellStyle name="SAPBEXresItemX_Deferred Income Taxes" xfId="15279" xr:uid="{00000000-0005-0000-0000-00008F3B0000}"/>
    <cellStyle name="SAPBEXstdData" xfId="193" xr:uid="{00000000-0005-0000-0000-0000903B0000}"/>
    <cellStyle name="SAPBEXstdData 10" xfId="15280" xr:uid="{00000000-0005-0000-0000-0000913B0000}"/>
    <cellStyle name="SAPBEXstdData 2" xfId="15281" xr:uid="{00000000-0005-0000-0000-0000923B0000}"/>
    <cellStyle name="SAPBEXstdData 2 2" xfId="15282" xr:uid="{00000000-0005-0000-0000-0000933B0000}"/>
    <cellStyle name="SAPBEXstdData 2 2 2" xfId="15283" xr:uid="{00000000-0005-0000-0000-0000943B0000}"/>
    <cellStyle name="SAPBEXstdData 2 2 3" xfId="15284" xr:uid="{00000000-0005-0000-0000-0000953B0000}"/>
    <cellStyle name="SAPBEXstdData 2 2 4" xfId="15285" xr:uid="{00000000-0005-0000-0000-0000963B0000}"/>
    <cellStyle name="SAPBEXstdData 2 3" xfId="15286" xr:uid="{00000000-0005-0000-0000-0000973B0000}"/>
    <cellStyle name="SAPBEXstdData 2 3 2" xfId="15287" xr:uid="{00000000-0005-0000-0000-0000983B0000}"/>
    <cellStyle name="SAPBEXstdData 2 3 3" xfId="15288" xr:uid="{00000000-0005-0000-0000-0000993B0000}"/>
    <cellStyle name="SAPBEXstdData 2 3 4" xfId="15289" xr:uid="{00000000-0005-0000-0000-00009A3B0000}"/>
    <cellStyle name="SAPBEXstdData 2 4" xfId="15290" xr:uid="{00000000-0005-0000-0000-00009B3B0000}"/>
    <cellStyle name="SAPBEXstdData 2 5" xfId="15291" xr:uid="{00000000-0005-0000-0000-00009C3B0000}"/>
    <cellStyle name="SAPBEXstdData 2 6" xfId="15292" xr:uid="{00000000-0005-0000-0000-00009D3B0000}"/>
    <cellStyle name="SAPBEXstdData 3" xfId="15293" xr:uid="{00000000-0005-0000-0000-00009E3B0000}"/>
    <cellStyle name="SAPBEXstdData 3 2" xfId="15294" xr:uid="{00000000-0005-0000-0000-00009F3B0000}"/>
    <cellStyle name="SAPBEXstdData 3 3" xfId="15295" xr:uid="{00000000-0005-0000-0000-0000A03B0000}"/>
    <cellStyle name="SAPBEXstdData 3 4" xfId="15296" xr:uid="{00000000-0005-0000-0000-0000A13B0000}"/>
    <cellStyle name="SAPBEXstdData 4" xfId="15297" xr:uid="{00000000-0005-0000-0000-0000A23B0000}"/>
    <cellStyle name="SAPBEXstdData 4 2" xfId="15298" xr:uid="{00000000-0005-0000-0000-0000A33B0000}"/>
    <cellStyle name="SAPBEXstdData 4 3" xfId="15299" xr:uid="{00000000-0005-0000-0000-0000A43B0000}"/>
    <cellStyle name="SAPBEXstdData 4 4" xfId="15300" xr:uid="{00000000-0005-0000-0000-0000A53B0000}"/>
    <cellStyle name="SAPBEXstdData 5" xfId="15301" xr:uid="{00000000-0005-0000-0000-0000A63B0000}"/>
    <cellStyle name="SAPBEXstdData 5 2" xfId="15302" xr:uid="{00000000-0005-0000-0000-0000A73B0000}"/>
    <cellStyle name="SAPBEXstdData 5 3" xfId="15303" xr:uid="{00000000-0005-0000-0000-0000A83B0000}"/>
    <cellStyle name="SAPBEXstdData 5 4" xfId="15304" xr:uid="{00000000-0005-0000-0000-0000A93B0000}"/>
    <cellStyle name="SAPBEXstdData 6" xfId="15305" xr:uid="{00000000-0005-0000-0000-0000AA3B0000}"/>
    <cellStyle name="SAPBEXstdData 6 2" xfId="15306" xr:uid="{00000000-0005-0000-0000-0000AB3B0000}"/>
    <cellStyle name="SAPBEXstdData 6 3" xfId="15307" xr:uid="{00000000-0005-0000-0000-0000AC3B0000}"/>
    <cellStyle name="SAPBEXstdData 6 4" xfId="15308" xr:uid="{00000000-0005-0000-0000-0000AD3B0000}"/>
    <cellStyle name="SAPBEXstdData 7" xfId="15309" xr:uid="{00000000-0005-0000-0000-0000AE3B0000}"/>
    <cellStyle name="SAPBEXstdData 7 2" xfId="15310" xr:uid="{00000000-0005-0000-0000-0000AF3B0000}"/>
    <cellStyle name="SAPBEXstdData 7 3" xfId="15311" xr:uid="{00000000-0005-0000-0000-0000B03B0000}"/>
    <cellStyle name="SAPBEXstdData 7 4" xfId="15312" xr:uid="{00000000-0005-0000-0000-0000B13B0000}"/>
    <cellStyle name="SAPBEXstdData 8" xfId="15313" xr:uid="{00000000-0005-0000-0000-0000B23B0000}"/>
    <cellStyle name="SAPBEXstdData_Copy of xSAPtemp5457" xfId="15314" xr:uid="{00000000-0005-0000-0000-0000B33B0000}"/>
    <cellStyle name="SAPBEXstdDataEmph" xfId="194" xr:uid="{00000000-0005-0000-0000-0000B43B0000}"/>
    <cellStyle name="SAPBEXstdDataEmph 2" xfId="15315" xr:uid="{00000000-0005-0000-0000-0000B53B0000}"/>
    <cellStyle name="SAPBEXstdDataEmph 2 2" xfId="15316" xr:uid="{00000000-0005-0000-0000-0000B63B0000}"/>
    <cellStyle name="SAPBEXstdDataEmph 2 2 2" xfId="15317" xr:uid="{00000000-0005-0000-0000-0000B73B0000}"/>
    <cellStyle name="SAPBEXstdDataEmph 2 2 3" xfId="15318" xr:uid="{00000000-0005-0000-0000-0000B83B0000}"/>
    <cellStyle name="SAPBEXstdDataEmph 2 2 4" xfId="15319" xr:uid="{00000000-0005-0000-0000-0000B93B0000}"/>
    <cellStyle name="SAPBEXstdDataEmph 2 3" xfId="15320" xr:uid="{00000000-0005-0000-0000-0000BA3B0000}"/>
    <cellStyle name="SAPBEXstdDataEmph 2 3 2" xfId="15321" xr:uid="{00000000-0005-0000-0000-0000BB3B0000}"/>
    <cellStyle name="SAPBEXstdDataEmph 2 3 3" xfId="15322" xr:uid="{00000000-0005-0000-0000-0000BC3B0000}"/>
    <cellStyle name="SAPBEXstdDataEmph 2 3 4" xfId="15323" xr:uid="{00000000-0005-0000-0000-0000BD3B0000}"/>
    <cellStyle name="SAPBEXstdDataEmph 2 4" xfId="15324" xr:uid="{00000000-0005-0000-0000-0000BE3B0000}"/>
    <cellStyle name="SAPBEXstdDataEmph 2 5" xfId="15325" xr:uid="{00000000-0005-0000-0000-0000BF3B0000}"/>
    <cellStyle name="SAPBEXstdDataEmph 2 6" xfId="15326" xr:uid="{00000000-0005-0000-0000-0000C03B0000}"/>
    <cellStyle name="SAPBEXstdDataEmph 3" xfId="15327" xr:uid="{00000000-0005-0000-0000-0000C13B0000}"/>
    <cellStyle name="SAPBEXstdDataEmph 4" xfId="15328" xr:uid="{00000000-0005-0000-0000-0000C23B0000}"/>
    <cellStyle name="SAPBEXstdDataEmph 5" xfId="15329" xr:uid="{00000000-0005-0000-0000-0000C33B0000}"/>
    <cellStyle name="SAPBEXstdDataEmph 6" xfId="15330" xr:uid="{00000000-0005-0000-0000-0000C43B0000}"/>
    <cellStyle name="SAPBEXstdDataEmph_Deferred Income Taxes" xfId="15331" xr:uid="{00000000-0005-0000-0000-0000C53B0000}"/>
    <cellStyle name="SAPBEXstdItem" xfId="195" xr:uid="{00000000-0005-0000-0000-0000C63B0000}"/>
    <cellStyle name="SAPBEXstdItem 10" xfId="15332" xr:uid="{00000000-0005-0000-0000-0000C73B0000}"/>
    <cellStyle name="SAPBEXstdItem 11" xfId="15333" xr:uid="{00000000-0005-0000-0000-0000C83B0000}"/>
    <cellStyle name="SAPBEXstdItem 2" xfId="15334" xr:uid="{00000000-0005-0000-0000-0000C93B0000}"/>
    <cellStyle name="SAPBEXstdItem 2 2" xfId="15335" xr:uid="{00000000-0005-0000-0000-0000CA3B0000}"/>
    <cellStyle name="SAPBEXstdItem 2 2 2" xfId="15336" xr:uid="{00000000-0005-0000-0000-0000CB3B0000}"/>
    <cellStyle name="SAPBEXstdItem 2 2 3" xfId="15337" xr:uid="{00000000-0005-0000-0000-0000CC3B0000}"/>
    <cellStyle name="SAPBEXstdItem 2 2 4" xfId="15338" xr:uid="{00000000-0005-0000-0000-0000CD3B0000}"/>
    <cellStyle name="SAPBEXstdItem 2 3" xfId="15339" xr:uid="{00000000-0005-0000-0000-0000CE3B0000}"/>
    <cellStyle name="SAPBEXstdItem 2 3 2" xfId="15340" xr:uid="{00000000-0005-0000-0000-0000CF3B0000}"/>
    <cellStyle name="SAPBEXstdItem 2 3 3" xfId="15341" xr:uid="{00000000-0005-0000-0000-0000D03B0000}"/>
    <cellStyle name="SAPBEXstdItem 2 3 4" xfId="15342" xr:uid="{00000000-0005-0000-0000-0000D13B0000}"/>
    <cellStyle name="SAPBEXstdItem 2 4" xfId="15343" xr:uid="{00000000-0005-0000-0000-0000D23B0000}"/>
    <cellStyle name="SAPBEXstdItem 2 4 2" xfId="15344" xr:uid="{00000000-0005-0000-0000-0000D33B0000}"/>
    <cellStyle name="SAPBEXstdItem 2 4 3" xfId="15345" xr:uid="{00000000-0005-0000-0000-0000D43B0000}"/>
    <cellStyle name="SAPBEXstdItem 2 4 4" xfId="15346" xr:uid="{00000000-0005-0000-0000-0000D53B0000}"/>
    <cellStyle name="SAPBEXstdItem 2 5" xfId="15347" xr:uid="{00000000-0005-0000-0000-0000D63B0000}"/>
    <cellStyle name="SAPBEXstdItem 2 6" xfId="15348" xr:uid="{00000000-0005-0000-0000-0000D73B0000}"/>
    <cellStyle name="SAPBEXstdItem 2 7" xfId="15349" xr:uid="{00000000-0005-0000-0000-0000D83B0000}"/>
    <cellStyle name="SAPBEXstdItem 2_Deferred Income Taxes" xfId="15350" xr:uid="{00000000-0005-0000-0000-0000D93B0000}"/>
    <cellStyle name="SAPBEXstdItem 3" xfId="15351" xr:uid="{00000000-0005-0000-0000-0000DA3B0000}"/>
    <cellStyle name="SAPBEXstdItem 3 2" xfId="15352" xr:uid="{00000000-0005-0000-0000-0000DB3B0000}"/>
    <cellStyle name="SAPBEXstdItem 3 3" xfId="15353" xr:uid="{00000000-0005-0000-0000-0000DC3B0000}"/>
    <cellStyle name="SAPBEXstdItem 3 4" xfId="15354" xr:uid="{00000000-0005-0000-0000-0000DD3B0000}"/>
    <cellStyle name="SAPBEXstdItem 4" xfId="15355" xr:uid="{00000000-0005-0000-0000-0000DE3B0000}"/>
    <cellStyle name="SAPBEXstdItem 4 2" xfId="15356" xr:uid="{00000000-0005-0000-0000-0000DF3B0000}"/>
    <cellStyle name="SAPBEXstdItem 4 3" xfId="15357" xr:uid="{00000000-0005-0000-0000-0000E03B0000}"/>
    <cellStyle name="SAPBEXstdItem 4 4" xfId="15358" xr:uid="{00000000-0005-0000-0000-0000E13B0000}"/>
    <cellStyle name="SAPBEXstdItem 5" xfId="15359" xr:uid="{00000000-0005-0000-0000-0000E23B0000}"/>
    <cellStyle name="SAPBEXstdItem 5 2" xfId="15360" xr:uid="{00000000-0005-0000-0000-0000E33B0000}"/>
    <cellStyle name="SAPBEXstdItem 5 3" xfId="15361" xr:uid="{00000000-0005-0000-0000-0000E43B0000}"/>
    <cellStyle name="SAPBEXstdItem 5 4" xfId="15362" xr:uid="{00000000-0005-0000-0000-0000E53B0000}"/>
    <cellStyle name="SAPBEXstdItem 6" xfId="15363" xr:uid="{00000000-0005-0000-0000-0000E63B0000}"/>
    <cellStyle name="SAPBEXstdItem 6 2" xfId="15364" xr:uid="{00000000-0005-0000-0000-0000E73B0000}"/>
    <cellStyle name="SAPBEXstdItem 6 3" xfId="15365" xr:uid="{00000000-0005-0000-0000-0000E83B0000}"/>
    <cellStyle name="SAPBEXstdItem 6 4" xfId="15366" xr:uid="{00000000-0005-0000-0000-0000E93B0000}"/>
    <cellStyle name="SAPBEXstdItem 7" xfId="15367" xr:uid="{00000000-0005-0000-0000-0000EA3B0000}"/>
    <cellStyle name="SAPBEXstdItem 7 2" xfId="15368" xr:uid="{00000000-0005-0000-0000-0000EB3B0000}"/>
    <cellStyle name="SAPBEXstdItem 7 3" xfId="15369" xr:uid="{00000000-0005-0000-0000-0000EC3B0000}"/>
    <cellStyle name="SAPBEXstdItem 7 4" xfId="15370" xr:uid="{00000000-0005-0000-0000-0000ED3B0000}"/>
    <cellStyle name="SAPBEXstdItem 8" xfId="15371" xr:uid="{00000000-0005-0000-0000-0000EE3B0000}"/>
    <cellStyle name="SAPBEXstdItem 8 2" xfId="15372" xr:uid="{00000000-0005-0000-0000-0000EF3B0000}"/>
    <cellStyle name="SAPBEXstdItem 8 3" xfId="15373" xr:uid="{00000000-0005-0000-0000-0000F03B0000}"/>
    <cellStyle name="SAPBEXstdItem 8 4" xfId="15374" xr:uid="{00000000-0005-0000-0000-0000F13B0000}"/>
    <cellStyle name="SAPBEXstdItem 9" xfId="15375" xr:uid="{00000000-0005-0000-0000-0000F23B0000}"/>
    <cellStyle name="SAPBEXstdItem_Copy of xSAPtemp5457" xfId="15376" xr:uid="{00000000-0005-0000-0000-0000F33B0000}"/>
    <cellStyle name="SAPBEXstdItemX" xfId="196" xr:uid="{00000000-0005-0000-0000-0000F43B0000}"/>
    <cellStyle name="SAPBEXstdItemX 10" xfId="15377" xr:uid="{00000000-0005-0000-0000-0000F53B0000}"/>
    <cellStyle name="SAPBEXstdItemX 11" xfId="15378" xr:uid="{00000000-0005-0000-0000-0000F63B0000}"/>
    <cellStyle name="SAPBEXstdItemX 2" xfId="15379" xr:uid="{00000000-0005-0000-0000-0000F73B0000}"/>
    <cellStyle name="SAPBEXstdItemX 2 2" xfId="15380" xr:uid="{00000000-0005-0000-0000-0000F83B0000}"/>
    <cellStyle name="SAPBEXstdItemX 2 2 2" xfId="15381" xr:uid="{00000000-0005-0000-0000-0000F93B0000}"/>
    <cellStyle name="SAPBEXstdItemX 2 2 3" xfId="15382" xr:uid="{00000000-0005-0000-0000-0000FA3B0000}"/>
    <cellStyle name="SAPBEXstdItemX 2 2 4" xfId="15383" xr:uid="{00000000-0005-0000-0000-0000FB3B0000}"/>
    <cellStyle name="SAPBEXstdItemX 2 3" xfId="15384" xr:uid="{00000000-0005-0000-0000-0000FC3B0000}"/>
    <cellStyle name="SAPBEXstdItemX 2 3 2" xfId="15385" xr:uid="{00000000-0005-0000-0000-0000FD3B0000}"/>
    <cellStyle name="SAPBEXstdItemX 2 3 3" xfId="15386" xr:uid="{00000000-0005-0000-0000-0000FE3B0000}"/>
    <cellStyle name="SAPBEXstdItemX 2 3 4" xfId="15387" xr:uid="{00000000-0005-0000-0000-0000FF3B0000}"/>
    <cellStyle name="SAPBEXstdItemX 2 4" xfId="15388" xr:uid="{00000000-0005-0000-0000-0000003C0000}"/>
    <cellStyle name="SAPBEXstdItemX 2 5" xfId="15389" xr:uid="{00000000-0005-0000-0000-0000013C0000}"/>
    <cellStyle name="SAPBEXstdItemX 2 6" xfId="15390" xr:uid="{00000000-0005-0000-0000-0000023C0000}"/>
    <cellStyle name="SAPBEXstdItemX 3" xfId="15391" xr:uid="{00000000-0005-0000-0000-0000033C0000}"/>
    <cellStyle name="SAPBEXstdItemX 3 2" xfId="15392" xr:uid="{00000000-0005-0000-0000-0000043C0000}"/>
    <cellStyle name="SAPBEXstdItemX 3 3" xfId="15393" xr:uid="{00000000-0005-0000-0000-0000053C0000}"/>
    <cellStyle name="SAPBEXstdItemX 3 4" xfId="15394" xr:uid="{00000000-0005-0000-0000-0000063C0000}"/>
    <cellStyle name="SAPBEXstdItemX 4" xfId="15395" xr:uid="{00000000-0005-0000-0000-0000073C0000}"/>
    <cellStyle name="SAPBEXstdItemX 4 2" xfId="15396" xr:uid="{00000000-0005-0000-0000-0000083C0000}"/>
    <cellStyle name="SAPBEXstdItemX 4 3" xfId="15397" xr:uid="{00000000-0005-0000-0000-0000093C0000}"/>
    <cellStyle name="SAPBEXstdItemX 4 4" xfId="15398" xr:uid="{00000000-0005-0000-0000-00000A3C0000}"/>
    <cellStyle name="SAPBEXstdItemX 5" xfId="15399" xr:uid="{00000000-0005-0000-0000-00000B3C0000}"/>
    <cellStyle name="SAPBEXstdItemX 5 2" xfId="15400" xr:uid="{00000000-0005-0000-0000-00000C3C0000}"/>
    <cellStyle name="SAPBEXstdItemX 5 3" xfId="15401" xr:uid="{00000000-0005-0000-0000-00000D3C0000}"/>
    <cellStyle name="SAPBEXstdItemX 5 4" xfId="15402" xr:uid="{00000000-0005-0000-0000-00000E3C0000}"/>
    <cellStyle name="SAPBEXstdItemX 6" xfId="15403" xr:uid="{00000000-0005-0000-0000-00000F3C0000}"/>
    <cellStyle name="SAPBEXstdItemX 6 2" xfId="15404" xr:uid="{00000000-0005-0000-0000-0000103C0000}"/>
    <cellStyle name="SAPBEXstdItemX 6 3" xfId="15405" xr:uid="{00000000-0005-0000-0000-0000113C0000}"/>
    <cellStyle name="SAPBEXstdItemX 6 4" xfId="15406" xr:uid="{00000000-0005-0000-0000-0000123C0000}"/>
    <cellStyle name="SAPBEXstdItemX 7" xfId="15407" xr:uid="{00000000-0005-0000-0000-0000133C0000}"/>
    <cellStyle name="SAPBEXstdItemX 7 2" xfId="15408" xr:uid="{00000000-0005-0000-0000-0000143C0000}"/>
    <cellStyle name="SAPBEXstdItemX 7 3" xfId="15409" xr:uid="{00000000-0005-0000-0000-0000153C0000}"/>
    <cellStyle name="SAPBEXstdItemX 7 4" xfId="15410" xr:uid="{00000000-0005-0000-0000-0000163C0000}"/>
    <cellStyle name="SAPBEXstdItemX 8" xfId="15411" xr:uid="{00000000-0005-0000-0000-0000173C0000}"/>
    <cellStyle name="SAPBEXstdItemX 8 2" xfId="15412" xr:uid="{00000000-0005-0000-0000-0000183C0000}"/>
    <cellStyle name="SAPBEXstdItemX 8 3" xfId="15413" xr:uid="{00000000-0005-0000-0000-0000193C0000}"/>
    <cellStyle name="SAPBEXstdItemX 8 4" xfId="15414" xr:uid="{00000000-0005-0000-0000-00001A3C0000}"/>
    <cellStyle name="SAPBEXstdItemX 9" xfId="15415" xr:uid="{00000000-0005-0000-0000-00001B3C0000}"/>
    <cellStyle name="SAPBEXstdItemX_Copy of xSAPtemp5457" xfId="15416" xr:uid="{00000000-0005-0000-0000-00001C3C0000}"/>
    <cellStyle name="SAPBEXtitle" xfId="197" xr:uid="{00000000-0005-0000-0000-00001D3C0000}"/>
    <cellStyle name="SAPBEXtitle 10" xfId="15417" xr:uid="{00000000-0005-0000-0000-00001E3C0000}"/>
    <cellStyle name="SAPBEXtitle 11" xfId="15418" xr:uid="{00000000-0005-0000-0000-00001F3C0000}"/>
    <cellStyle name="SAPBEXtitle 12" xfId="15419" xr:uid="{00000000-0005-0000-0000-0000203C0000}"/>
    <cellStyle name="SAPBEXtitle 13" xfId="15420" xr:uid="{00000000-0005-0000-0000-0000213C0000}"/>
    <cellStyle name="SAPBEXtitle 14" xfId="15421" xr:uid="{00000000-0005-0000-0000-0000223C0000}"/>
    <cellStyle name="SAPBEXtitle 15" xfId="15422" xr:uid="{00000000-0005-0000-0000-0000233C0000}"/>
    <cellStyle name="SAPBEXtitle 16" xfId="15423" xr:uid="{00000000-0005-0000-0000-0000243C0000}"/>
    <cellStyle name="SAPBEXtitle 17" xfId="15424" xr:uid="{00000000-0005-0000-0000-0000253C0000}"/>
    <cellStyle name="SAPBEXtitle 2" xfId="198" xr:uid="{00000000-0005-0000-0000-0000263C0000}"/>
    <cellStyle name="SAPBEXtitle 2 2" xfId="15425" xr:uid="{00000000-0005-0000-0000-0000273C0000}"/>
    <cellStyle name="SAPBEXtitle 2 3" xfId="15426" xr:uid="{00000000-0005-0000-0000-0000283C0000}"/>
    <cellStyle name="SAPBEXtitle 3" xfId="535" xr:uid="{00000000-0005-0000-0000-0000293C0000}"/>
    <cellStyle name="SAPBEXtitle 4" xfId="536" xr:uid="{00000000-0005-0000-0000-00002A3C0000}"/>
    <cellStyle name="SAPBEXtitle 5" xfId="15427" xr:uid="{00000000-0005-0000-0000-00002B3C0000}"/>
    <cellStyle name="SAPBEXtitle 5 2" xfId="15428" xr:uid="{00000000-0005-0000-0000-00002C3C0000}"/>
    <cellStyle name="SAPBEXtitle 6" xfId="15429" xr:uid="{00000000-0005-0000-0000-00002D3C0000}"/>
    <cellStyle name="SAPBEXtitle 7" xfId="15430" xr:uid="{00000000-0005-0000-0000-00002E3C0000}"/>
    <cellStyle name="SAPBEXtitle 7 2" xfId="15431" xr:uid="{00000000-0005-0000-0000-00002F3C0000}"/>
    <cellStyle name="SAPBEXtitle 8" xfId="15432" xr:uid="{00000000-0005-0000-0000-0000303C0000}"/>
    <cellStyle name="SAPBEXtitle 8 2" xfId="15433" xr:uid="{00000000-0005-0000-0000-0000313C0000}"/>
    <cellStyle name="SAPBEXtitle 9" xfId="15434" xr:uid="{00000000-0005-0000-0000-0000323C0000}"/>
    <cellStyle name="SAPBEXtitle_Copy of xSAPtemp5457" xfId="15435" xr:uid="{00000000-0005-0000-0000-0000333C0000}"/>
    <cellStyle name="SAPBEXundefined" xfId="199" xr:uid="{00000000-0005-0000-0000-0000343C0000}"/>
    <cellStyle name="SAPBEXundefined 2" xfId="15436" xr:uid="{00000000-0005-0000-0000-0000353C0000}"/>
    <cellStyle name="SAPBEXundefined 3" xfId="15437" xr:uid="{00000000-0005-0000-0000-0000363C0000}"/>
    <cellStyle name="SAPBEXundefined 4" xfId="15438" xr:uid="{00000000-0005-0000-0000-0000373C0000}"/>
    <cellStyle name="SAPBEXundefined 5" xfId="15439" xr:uid="{00000000-0005-0000-0000-0000383C0000}"/>
    <cellStyle name="SAPBEXundefined 6" xfId="15440" xr:uid="{00000000-0005-0000-0000-0000393C0000}"/>
    <cellStyle name="SAPBEXundefined_Deferred Income Taxes" xfId="15441" xr:uid="{00000000-0005-0000-0000-00003A3C0000}"/>
    <cellStyle name="SAPBorder" xfId="15554" xr:uid="{00000000-0005-0000-0000-00003B3C0000}"/>
    <cellStyle name="SAPDataCell" xfId="15537" xr:uid="{00000000-0005-0000-0000-00003C3C0000}"/>
    <cellStyle name="SAPDataTotalCell" xfId="15538" xr:uid="{00000000-0005-0000-0000-00003D3C0000}"/>
    <cellStyle name="SAPDimensionCell" xfId="15536" xr:uid="{00000000-0005-0000-0000-00003E3C0000}"/>
    <cellStyle name="SAPEditableDataCell" xfId="15539" xr:uid="{00000000-0005-0000-0000-00003F3C0000}"/>
    <cellStyle name="SAPEditableDataTotalCell" xfId="15542" xr:uid="{00000000-0005-0000-0000-0000403C0000}"/>
    <cellStyle name="SAPEmphasized" xfId="15562" xr:uid="{00000000-0005-0000-0000-0000413C0000}"/>
    <cellStyle name="SAPEmphasizedEditableDataCell" xfId="15564" xr:uid="{00000000-0005-0000-0000-0000423C0000}"/>
    <cellStyle name="SAPEmphasizedEditableDataTotalCell" xfId="15565" xr:uid="{00000000-0005-0000-0000-0000433C0000}"/>
    <cellStyle name="SAPEmphasizedLockedDataCell" xfId="15568" xr:uid="{00000000-0005-0000-0000-0000443C0000}"/>
    <cellStyle name="SAPEmphasizedLockedDataTotalCell" xfId="15569" xr:uid="{00000000-0005-0000-0000-0000453C0000}"/>
    <cellStyle name="SAPEmphasizedReadonlyDataCell" xfId="15566" xr:uid="{00000000-0005-0000-0000-0000463C0000}"/>
    <cellStyle name="SAPEmphasizedReadonlyDataTotalCell" xfId="15567" xr:uid="{00000000-0005-0000-0000-0000473C0000}"/>
    <cellStyle name="SAPEmphasizedTotal" xfId="15563" xr:uid="{00000000-0005-0000-0000-0000483C0000}"/>
    <cellStyle name="SAPExceptionLevel1" xfId="15545" xr:uid="{00000000-0005-0000-0000-0000493C0000}"/>
    <cellStyle name="SAPExceptionLevel2" xfId="15546" xr:uid="{00000000-0005-0000-0000-00004A3C0000}"/>
    <cellStyle name="SAPExceptionLevel3" xfId="15547" xr:uid="{00000000-0005-0000-0000-00004B3C0000}"/>
    <cellStyle name="SAPExceptionLevel4" xfId="15548" xr:uid="{00000000-0005-0000-0000-00004C3C0000}"/>
    <cellStyle name="SAPExceptionLevel5" xfId="15549" xr:uid="{00000000-0005-0000-0000-00004D3C0000}"/>
    <cellStyle name="SAPExceptionLevel6" xfId="15550" xr:uid="{00000000-0005-0000-0000-00004E3C0000}"/>
    <cellStyle name="SAPExceptionLevel7" xfId="15551" xr:uid="{00000000-0005-0000-0000-00004F3C0000}"/>
    <cellStyle name="SAPExceptionLevel8" xfId="15552" xr:uid="{00000000-0005-0000-0000-0000503C0000}"/>
    <cellStyle name="SAPExceptionLevel9" xfId="15553" xr:uid="{00000000-0005-0000-0000-0000513C0000}"/>
    <cellStyle name="SAPHierarchyCell0" xfId="15557" xr:uid="{00000000-0005-0000-0000-0000523C0000}"/>
    <cellStyle name="SAPHierarchyCell1" xfId="15558" xr:uid="{00000000-0005-0000-0000-0000533C0000}"/>
    <cellStyle name="SAPHierarchyCell2" xfId="15559" xr:uid="{00000000-0005-0000-0000-0000543C0000}"/>
    <cellStyle name="SAPHierarchyCell3" xfId="15560" xr:uid="{00000000-0005-0000-0000-0000553C0000}"/>
    <cellStyle name="SAPHierarchyCell4" xfId="15561" xr:uid="{00000000-0005-0000-0000-0000563C0000}"/>
    <cellStyle name="SAPLockedDataCell" xfId="15541" xr:uid="{00000000-0005-0000-0000-0000573C0000}"/>
    <cellStyle name="SAPLockedDataTotalCell" xfId="15544" xr:uid="{00000000-0005-0000-0000-0000583C0000}"/>
    <cellStyle name="SAPMemberCell" xfId="15555" xr:uid="{00000000-0005-0000-0000-0000593C0000}"/>
    <cellStyle name="SAPMemberTotalCell" xfId="15556" xr:uid="{00000000-0005-0000-0000-00005A3C0000}"/>
    <cellStyle name="SAPReadonlyDataCell" xfId="15540" xr:uid="{00000000-0005-0000-0000-00005B3C0000}"/>
    <cellStyle name="SAPReadonlyDataTotalCell" xfId="15543" xr:uid="{00000000-0005-0000-0000-00005C3C0000}"/>
    <cellStyle name="Shade" xfId="537" xr:uid="{00000000-0005-0000-0000-00005D3C0000}"/>
    <cellStyle name="Shaded" xfId="15442" xr:uid="{00000000-0005-0000-0000-00005E3C0000}"/>
    <cellStyle name="SHADEDSTORES" xfId="15443" xr:uid="{00000000-0005-0000-0000-00005F3C0000}"/>
    <cellStyle name="Sheet Title" xfId="200" xr:uid="{00000000-0005-0000-0000-0000603C0000}"/>
    <cellStyle name="Single Border" xfId="15444" xr:uid="{00000000-0005-0000-0000-0000613C0000}"/>
    <cellStyle name="Special" xfId="538" xr:uid="{00000000-0005-0000-0000-0000623C0000}"/>
    <cellStyle name="Special 2" xfId="539" xr:uid="{00000000-0005-0000-0000-0000633C0000}"/>
    <cellStyle name="Special 3" xfId="540" xr:uid="{00000000-0005-0000-0000-0000643C0000}"/>
    <cellStyle name="specstores" xfId="15445" xr:uid="{00000000-0005-0000-0000-0000653C0000}"/>
    <cellStyle name="STYL1 - Style1" xfId="15446" xr:uid="{00000000-0005-0000-0000-0000663C0000}"/>
    <cellStyle name="Style 1" xfId="541" xr:uid="{00000000-0005-0000-0000-0000673C0000}"/>
    <cellStyle name="Style 1 2" xfId="15447" xr:uid="{00000000-0005-0000-0000-0000683C0000}"/>
    <cellStyle name="Style 1_Deferred Income Taxes" xfId="15448" xr:uid="{00000000-0005-0000-0000-0000693C0000}"/>
    <cellStyle name="Style 21" xfId="201" xr:uid="{00000000-0005-0000-0000-00006A3C0000}"/>
    <cellStyle name="Style 22" xfId="202" xr:uid="{00000000-0005-0000-0000-00006B3C0000}"/>
    <cellStyle name="Style 24" xfId="203" xr:uid="{00000000-0005-0000-0000-00006C3C0000}"/>
    <cellStyle name="Style 27" xfId="542" xr:uid="{00000000-0005-0000-0000-00006D3C0000}"/>
    <cellStyle name="Style 35" xfId="543" xr:uid="{00000000-0005-0000-0000-00006E3C0000}"/>
    <cellStyle name="Style 35 2" xfId="15449" xr:uid="{00000000-0005-0000-0000-00006F3C0000}"/>
    <cellStyle name="Style 36" xfId="544" xr:uid="{00000000-0005-0000-0000-0000703C0000}"/>
    <cellStyle name="Style 36 2" xfId="15450" xr:uid="{00000000-0005-0000-0000-0000713C0000}"/>
    <cellStyle name="sub-tl - Style3" xfId="15451" xr:uid="{00000000-0005-0000-0000-0000723C0000}"/>
    <cellStyle name="subtot - Style5" xfId="15452" xr:uid="{00000000-0005-0000-0000-0000733C0000}"/>
    <cellStyle name="subtot - Style5 2" xfId="15453" xr:uid="{00000000-0005-0000-0000-0000743C0000}"/>
    <cellStyle name="subtot - Style5 3" xfId="15454" xr:uid="{00000000-0005-0000-0000-0000753C0000}"/>
    <cellStyle name="subtot - Style5 4" xfId="15455" xr:uid="{00000000-0005-0000-0000-0000763C0000}"/>
    <cellStyle name="Subtotal" xfId="15456" xr:uid="{00000000-0005-0000-0000-0000773C0000}"/>
    <cellStyle name="Summary" xfId="15457" xr:uid="{00000000-0005-0000-0000-0000783C0000}"/>
    <cellStyle name="System" xfId="15458" xr:uid="{00000000-0005-0000-0000-0000793C0000}"/>
    <cellStyle name="Table  - Style6" xfId="15459" xr:uid="{00000000-0005-0000-0000-00007A3C0000}"/>
    <cellStyle name="Table  - Style6 2" xfId="15460" xr:uid="{00000000-0005-0000-0000-00007B3C0000}"/>
    <cellStyle name="Table  - Style6 3" xfId="15461" xr:uid="{00000000-0005-0000-0000-00007C3C0000}"/>
    <cellStyle name="Table  - Style6 4" xfId="15462" xr:uid="{00000000-0005-0000-0000-00007D3C0000}"/>
    <cellStyle name="Table Col Head" xfId="15463" xr:uid="{00000000-0005-0000-0000-00007E3C0000}"/>
    <cellStyle name="Table Sub Head" xfId="15464" xr:uid="{00000000-0005-0000-0000-00007F3C0000}"/>
    <cellStyle name="Table Title" xfId="15465" xr:uid="{00000000-0005-0000-0000-0000803C0000}"/>
    <cellStyle name="Table Units" xfId="15466" xr:uid="{00000000-0005-0000-0000-0000813C0000}"/>
    <cellStyle name="TableBase" xfId="15467" xr:uid="{00000000-0005-0000-0000-0000823C0000}"/>
    <cellStyle name="TableBase 2" xfId="15468" xr:uid="{00000000-0005-0000-0000-0000833C0000}"/>
    <cellStyle name="TableBase 3" xfId="15469" xr:uid="{00000000-0005-0000-0000-0000843C0000}"/>
    <cellStyle name="TableBase 4" xfId="15470" xr:uid="{00000000-0005-0000-0000-0000853C0000}"/>
    <cellStyle name="TableHead" xfId="15471" xr:uid="{00000000-0005-0000-0000-0000863C0000}"/>
    <cellStyle name="Text" xfId="545" xr:uid="{00000000-0005-0000-0000-0000873C0000}"/>
    <cellStyle name="Text 2" xfId="15472" xr:uid="{00000000-0005-0000-0000-0000883C0000}"/>
    <cellStyle name="Text_Deferred Income Taxes" xfId="15473" xr:uid="{00000000-0005-0000-0000-0000893C0000}"/>
    <cellStyle name="Tickmark" xfId="15474" xr:uid="{00000000-0005-0000-0000-00008A3C0000}"/>
    <cellStyle name="Time" xfId="15475" xr:uid="{00000000-0005-0000-0000-00008B3C0000}"/>
    <cellStyle name="Title  - Style1" xfId="15476" xr:uid="{00000000-0005-0000-0000-00008C3C0000}"/>
    <cellStyle name="Title - Underline" xfId="15477" xr:uid="{00000000-0005-0000-0000-00008D3C0000}"/>
    <cellStyle name="Title 10" xfId="15478" xr:uid="{00000000-0005-0000-0000-00008E3C0000}"/>
    <cellStyle name="Title 11" xfId="15479" xr:uid="{00000000-0005-0000-0000-00008F3C0000}"/>
    <cellStyle name="Title 12" xfId="15480" xr:uid="{00000000-0005-0000-0000-0000903C0000}"/>
    <cellStyle name="Title 13" xfId="15481" xr:uid="{00000000-0005-0000-0000-0000913C0000}"/>
    <cellStyle name="Title 14" xfId="15482" xr:uid="{00000000-0005-0000-0000-0000923C0000}"/>
    <cellStyle name="Title 15" xfId="15483" xr:uid="{00000000-0005-0000-0000-0000933C0000}"/>
    <cellStyle name="Title 16" xfId="15484" xr:uid="{00000000-0005-0000-0000-0000943C0000}"/>
    <cellStyle name="Title 2" xfId="204" xr:uid="{00000000-0005-0000-0000-0000953C0000}"/>
    <cellStyle name="Title 2 2" xfId="15485" xr:uid="{00000000-0005-0000-0000-0000963C0000}"/>
    <cellStyle name="Title 2_Deferred Income Taxes" xfId="15486" xr:uid="{00000000-0005-0000-0000-0000973C0000}"/>
    <cellStyle name="Title 3" xfId="546" xr:uid="{00000000-0005-0000-0000-0000983C0000}"/>
    <cellStyle name="Title 4" xfId="547" xr:uid="{00000000-0005-0000-0000-0000993C0000}"/>
    <cellStyle name="Title 5" xfId="548" xr:uid="{00000000-0005-0000-0000-00009A3C0000}"/>
    <cellStyle name="Title 6" xfId="549" xr:uid="{00000000-0005-0000-0000-00009B3C0000}"/>
    <cellStyle name="Title 7" xfId="15487" xr:uid="{00000000-0005-0000-0000-00009C3C0000}"/>
    <cellStyle name="Title 7 2" xfId="15488" xr:uid="{00000000-0005-0000-0000-00009D3C0000}"/>
    <cellStyle name="Title 7_Deferred Income Taxes" xfId="15489" xr:uid="{00000000-0005-0000-0000-00009E3C0000}"/>
    <cellStyle name="Title 8" xfId="15490" xr:uid="{00000000-0005-0000-0000-00009F3C0000}"/>
    <cellStyle name="Title 9" xfId="15491" xr:uid="{00000000-0005-0000-0000-0000A03C0000}"/>
    <cellStyle name="Titles" xfId="205" xr:uid="{00000000-0005-0000-0000-0000A13C0000}"/>
    <cellStyle name="Titles - Other" xfId="15492" xr:uid="{00000000-0005-0000-0000-0000A23C0000}"/>
    <cellStyle name="Titles 2" xfId="15493" xr:uid="{00000000-0005-0000-0000-0000A33C0000}"/>
    <cellStyle name="Total 10" xfId="15494" xr:uid="{00000000-0005-0000-0000-0000A43C0000}"/>
    <cellStyle name="Total 2" xfId="206" xr:uid="{00000000-0005-0000-0000-0000A53C0000}"/>
    <cellStyle name="Total 2 11" xfId="15495" xr:uid="{00000000-0005-0000-0000-0000A63C0000}"/>
    <cellStyle name="Total 2 2" xfId="15496" xr:uid="{00000000-0005-0000-0000-0000A73C0000}"/>
    <cellStyle name="Total 2 3" xfId="15497" xr:uid="{00000000-0005-0000-0000-0000A83C0000}"/>
    <cellStyle name="Total 2_Deferred Income Taxes" xfId="15498" xr:uid="{00000000-0005-0000-0000-0000A93C0000}"/>
    <cellStyle name="Total 3" xfId="15499" xr:uid="{00000000-0005-0000-0000-0000AA3C0000}"/>
    <cellStyle name="Total 4" xfId="15500" xr:uid="{00000000-0005-0000-0000-0000AB3C0000}"/>
    <cellStyle name="Total 46" xfId="15501" xr:uid="{00000000-0005-0000-0000-0000AC3C0000}"/>
    <cellStyle name="Total 5" xfId="15502" xr:uid="{00000000-0005-0000-0000-0000AD3C0000}"/>
    <cellStyle name="Total2 - Style2" xfId="550" xr:uid="{00000000-0005-0000-0000-0000AE3C0000}"/>
    <cellStyle name="TotCol - Style5" xfId="15503" xr:uid="{00000000-0005-0000-0000-0000AF3C0000}"/>
    <cellStyle name="TotRow - Style4" xfId="15504" xr:uid="{00000000-0005-0000-0000-0000B03C0000}"/>
    <cellStyle name="TotRow - Style4 2" xfId="15505" xr:uid="{00000000-0005-0000-0000-0000B13C0000}"/>
    <cellStyle name="TotRow - Style4 3" xfId="15506" xr:uid="{00000000-0005-0000-0000-0000B23C0000}"/>
    <cellStyle name="TotRow - Style4 4" xfId="15507" xr:uid="{00000000-0005-0000-0000-0000B33C0000}"/>
    <cellStyle name="TRANSMISSION RELIABILITY PORTION OF PROJECT" xfId="207" xr:uid="{00000000-0005-0000-0000-0000B43C0000}"/>
    <cellStyle name="TRANSMISSION RELIABILITY PORTION OF PROJECT 2" xfId="15508" xr:uid="{00000000-0005-0000-0000-0000B53C0000}"/>
    <cellStyle name="Tusental (0)_pldt" xfId="15509" xr:uid="{00000000-0005-0000-0000-0000B63C0000}"/>
    <cellStyle name="Tusental_pldt" xfId="15510" xr:uid="{00000000-0005-0000-0000-0000B73C0000}"/>
    <cellStyle name="Underl - Style4" xfId="551" xr:uid="{00000000-0005-0000-0000-0000B83C0000}"/>
    <cellStyle name="UNLocked" xfId="552" xr:uid="{00000000-0005-0000-0000-0000B93C0000}"/>
    <cellStyle name="UNLocked 2" xfId="15511" xr:uid="{00000000-0005-0000-0000-0000BA3C0000}"/>
    <cellStyle name="UNLocked_Deferred Income Taxes" xfId="15512" xr:uid="{00000000-0005-0000-0000-0000BB3C0000}"/>
    <cellStyle name="Unprot" xfId="208" xr:uid="{00000000-0005-0000-0000-0000BC3C0000}"/>
    <cellStyle name="Unprot 2" xfId="553" xr:uid="{00000000-0005-0000-0000-0000BD3C0000}"/>
    <cellStyle name="Unprot 3" xfId="554" xr:uid="{00000000-0005-0000-0000-0000BE3C0000}"/>
    <cellStyle name="Unprot 4" xfId="15513" xr:uid="{00000000-0005-0000-0000-0000BF3C0000}"/>
    <cellStyle name="Unprot$" xfId="209" xr:uid="{00000000-0005-0000-0000-0000C03C0000}"/>
    <cellStyle name="Unprot$ 2" xfId="210" xr:uid="{00000000-0005-0000-0000-0000C13C0000}"/>
    <cellStyle name="Unprot$ 3" xfId="555" xr:uid="{00000000-0005-0000-0000-0000C23C0000}"/>
    <cellStyle name="Unprot$ 4" xfId="556" xr:uid="{00000000-0005-0000-0000-0000C33C0000}"/>
    <cellStyle name="Unprot_Book4 (11) (2)" xfId="15514" xr:uid="{00000000-0005-0000-0000-0000C43C0000}"/>
    <cellStyle name="Unprotect" xfId="211" xr:uid="{00000000-0005-0000-0000-0000C53C0000}"/>
    <cellStyle name="Valuta (0)_pldt" xfId="15515" xr:uid="{00000000-0005-0000-0000-0000C63C0000}"/>
    <cellStyle name="Valuta_pldt" xfId="15516" xr:uid="{00000000-0005-0000-0000-0000C73C0000}"/>
    <cellStyle name="Warning Text 2" xfId="212" xr:uid="{00000000-0005-0000-0000-0000C83C0000}"/>
    <cellStyle name="Warning Text 2 2" xfId="15517" xr:uid="{00000000-0005-0000-0000-0000C93C0000}"/>
    <cellStyle name="Warning Text 3" xfId="557" xr:uid="{00000000-0005-0000-0000-0000CA3C0000}"/>
    <cellStyle name="Warning Text 4" xfId="558" xr:uid="{00000000-0005-0000-0000-0000CB3C0000}"/>
    <cellStyle name="Warning Text 5" xfId="559" xr:uid="{00000000-0005-0000-0000-0000CC3C0000}"/>
    <cellStyle name="Warning Text 6" xfId="560" xr:uid="{00000000-0005-0000-0000-0000CD3C0000}"/>
    <cellStyle name="WhitePattern" xfId="15518" xr:uid="{00000000-0005-0000-0000-0000CE3C0000}"/>
    <cellStyle name="WhitePattern1" xfId="15519" xr:uid="{00000000-0005-0000-0000-0000CF3C0000}"/>
    <cellStyle name="WhitePattern1 2" xfId="15520" xr:uid="{00000000-0005-0000-0000-0000D03C0000}"/>
    <cellStyle name="WhitePattern1 3" xfId="15521" xr:uid="{00000000-0005-0000-0000-0000D13C0000}"/>
    <cellStyle name="WhitePattern1 4" xfId="15522" xr:uid="{00000000-0005-0000-0000-0000D23C0000}"/>
    <cellStyle name="WhiteText" xfId="15523" xr:uid="{00000000-0005-0000-0000-0000D33C0000}"/>
    <cellStyle name="Year" xfId="15524" xr:uid="{00000000-0005-0000-0000-0000D43C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21"/>
  <sheetViews>
    <sheetView zoomScaleNormal="100" workbookViewId="0"/>
  </sheetViews>
  <sheetFormatPr defaultRowHeight="12.75"/>
  <cols>
    <col min="1" max="1" width="11.42578125" style="135" customWidth="1"/>
    <col min="2" max="2" width="27.140625" style="135" customWidth="1"/>
    <col min="3" max="3" width="80.28515625" style="135" customWidth="1"/>
    <col min="4" max="16384" width="9.140625" style="135"/>
  </cols>
  <sheetData>
    <row r="1" spans="2:3">
      <c r="B1" s="133" t="s">
        <v>136</v>
      </c>
      <c r="C1" s="134"/>
    </row>
    <row r="2" spans="2:3">
      <c r="B2" s="136"/>
      <c r="C2" s="137"/>
    </row>
    <row r="3" spans="2:3">
      <c r="B3" s="138"/>
      <c r="C3" s="138"/>
    </row>
    <row r="4" spans="2:3">
      <c r="B4" s="139" t="s">
        <v>137</v>
      </c>
      <c r="C4" s="140" t="s">
        <v>139</v>
      </c>
    </row>
    <row r="5" spans="2:3">
      <c r="B5" s="139" t="s">
        <v>138</v>
      </c>
      <c r="C5" s="140" t="s">
        <v>245</v>
      </c>
    </row>
    <row r="6" spans="2:3">
      <c r="B6" s="141"/>
      <c r="C6" s="142"/>
    </row>
    <row r="9" spans="2:3">
      <c r="B9" s="143" t="s">
        <v>199</v>
      </c>
      <c r="C9" s="144" t="s">
        <v>140</v>
      </c>
    </row>
    <row r="11" spans="2:3">
      <c r="B11" s="143" t="s">
        <v>141</v>
      </c>
      <c r="C11" s="144" t="s">
        <v>228</v>
      </c>
    </row>
    <row r="12" spans="2:3">
      <c r="B12" s="145" t="s">
        <v>226</v>
      </c>
      <c r="C12" s="146" t="s">
        <v>225</v>
      </c>
    </row>
    <row r="13" spans="2:3">
      <c r="B13" s="145" t="str">
        <f>+TEXT(VALUE(MID(B12,2,LEN(B12)-2))+0.1,"(0.0)")</f>
        <v>(3.2)</v>
      </c>
      <c r="C13" s="146" t="s">
        <v>224</v>
      </c>
    </row>
    <row r="14" spans="2:3">
      <c r="B14" s="145" t="str">
        <f>+TEXT(VALUE(MID(B13,2,LEN(B13)-2))+0.1,"(0.0)")</f>
        <v>(3.3)</v>
      </c>
      <c r="C14" s="146" t="s">
        <v>223</v>
      </c>
    </row>
    <row r="16" spans="2:3">
      <c r="B16" s="143" t="s">
        <v>144</v>
      </c>
      <c r="C16" s="144" t="s">
        <v>145</v>
      </c>
    </row>
    <row r="17" spans="2:3">
      <c r="B17" s="145" t="str">
        <f>"(4.1)"</f>
        <v>(4.1)</v>
      </c>
      <c r="C17" s="146" t="s">
        <v>247</v>
      </c>
    </row>
    <row r="18" spans="2:3">
      <c r="B18" s="145" t="str">
        <f>+TEXT(VALUE(MID(B17,2,LEN(B17)-2))+0.1,"(0.0)")</f>
        <v>(4.2)</v>
      </c>
      <c r="C18" s="146" t="s">
        <v>234</v>
      </c>
    </row>
    <row r="19" spans="2:3">
      <c r="B19" s="145"/>
      <c r="C19" s="146"/>
    </row>
    <row r="20" spans="2:3">
      <c r="B20" s="143" t="s">
        <v>191</v>
      </c>
      <c r="C20" s="144" t="s">
        <v>143</v>
      </c>
    </row>
    <row r="21" spans="2:3">
      <c r="B21" s="145" t="str">
        <f>"(7.1)"</f>
        <v>(7.1)</v>
      </c>
      <c r="C21" s="146" t="s">
        <v>143</v>
      </c>
    </row>
  </sheetData>
  <pageMargins left="0.7" right="0.7" top="0.75" bottom="0.75" header="0.3" footer="0.3"/>
  <pageSetup scale="77" fitToHeight="0" orientation="portrait" horizontalDpi="1200" verticalDpi="1200" r:id="rId1"/>
  <customProperties>
    <customPr name="_pios_id" r:id="rId2"/>
  </customProperties>
  <ignoredErrors>
    <ignoredError sqref="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5"/>
  <sheetViews>
    <sheetView zoomScaleNormal="100" workbookViewId="0"/>
  </sheetViews>
  <sheetFormatPr defaultRowHeight="15.75"/>
  <cols>
    <col min="1" max="1" width="9.140625" style="217"/>
    <col min="2" max="2" width="59" style="217" bestFit="1" customWidth="1"/>
    <col min="3" max="3" width="20.7109375" style="217" customWidth="1"/>
    <col min="4" max="4" width="1.85546875" style="217" customWidth="1"/>
    <col min="5" max="16384" width="9.140625" style="217"/>
  </cols>
  <sheetData>
    <row r="2" spans="2:4">
      <c r="B2" s="214"/>
      <c r="C2" s="215"/>
      <c r="D2" s="216"/>
    </row>
    <row r="3" spans="2:4">
      <c r="B3" s="218" t="s">
        <v>249</v>
      </c>
      <c r="C3" s="219"/>
      <c r="D3" s="220"/>
    </row>
    <row r="4" spans="2:4">
      <c r="B4" s="221"/>
      <c r="C4" s="219"/>
      <c r="D4" s="220"/>
    </row>
    <row r="5" spans="2:4">
      <c r="B5" s="222" t="s">
        <v>166</v>
      </c>
      <c r="C5" s="223">
        <f>'Exhibit JP-2 PCAM Calculation'!P16/SUM('Exhibit JP-2 PCAM Calculation'!D13:O13)</f>
        <v>58.295060544013538</v>
      </c>
      <c r="D5" s="220"/>
    </row>
    <row r="6" spans="2:4">
      <c r="B6" s="222" t="s">
        <v>167</v>
      </c>
      <c r="C6" s="224">
        <f>('Exhibit JP-2 PCAM Calculation'!D9*(4/12))+('Exhibit JP-2 PCAM Calculation'!H9*(8/12))</f>
        <v>11.857347816523095</v>
      </c>
      <c r="D6" s="220"/>
    </row>
    <row r="7" spans="2:4">
      <c r="B7" s="222" t="s">
        <v>193</v>
      </c>
      <c r="C7" s="225">
        <f>+C5-C6</f>
        <v>46.437712727490442</v>
      </c>
      <c r="D7" s="220"/>
    </row>
    <row r="8" spans="2:4">
      <c r="B8" s="222"/>
      <c r="C8" s="226"/>
      <c r="D8" s="220"/>
    </row>
    <row r="9" spans="2:4">
      <c r="B9" s="222" t="s">
        <v>148</v>
      </c>
      <c r="C9" s="227">
        <f>SUM('Exhibit JP-2 PCAM Calculation'!D13:O13)</f>
        <v>3850047.92</v>
      </c>
      <c r="D9" s="220"/>
    </row>
    <row r="10" spans="2:4">
      <c r="B10" s="228"/>
      <c r="C10" s="229"/>
      <c r="D10" s="220"/>
    </row>
    <row r="11" spans="2:4">
      <c r="B11" s="228" t="s">
        <v>178</v>
      </c>
      <c r="C11" s="229">
        <f>'Exhibit JP-2 PCAM Calculation'!P19</f>
        <v>87484704.700589582</v>
      </c>
      <c r="D11" s="220"/>
    </row>
    <row r="12" spans="2:4">
      <c r="B12" s="228"/>
      <c r="C12" s="229"/>
      <c r="D12" s="220"/>
    </row>
    <row r="13" spans="2:4">
      <c r="B13" s="222" t="s">
        <v>179</v>
      </c>
      <c r="C13" s="230">
        <v>0</v>
      </c>
      <c r="D13" s="220"/>
    </row>
    <row r="14" spans="2:4">
      <c r="B14" s="222" t="s">
        <v>180</v>
      </c>
      <c r="C14" s="231">
        <f>'Exhibit JP-2 PCAM Calculation'!P24</f>
        <v>83484704.700589582</v>
      </c>
      <c r="D14" s="220"/>
    </row>
    <row r="15" spans="2:4">
      <c r="B15" s="232"/>
      <c r="C15" s="233"/>
      <c r="D15" s="220"/>
    </row>
    <row r="16" spans="2:4">
      <c r="B16" s="228" t="s">
        <v>181</v>
      </c>
      <c r="C16" s="230">
        <f>'Exhibit JP-2 PCAM Calculation'!P31</f>
        <v>72736234.230530635</v>
      </c>
      <c r="D16" s="220"/>
    </row>
    <row r="17" spans="2:4">
      <c r="B17" s="228" t="s">
        <v>248</v>
      </c>
      <c r="C17" s="230">
        <f>SUM('Exhibit JP-2 PCAM Calculation'!D37:O37)</f>
        <v>3293316.6065404182</v>
      </c>
      <c r="D17" s="220"/>
    </row>
    <row r="18" spans="2:4">
      <c r="B18" s="228" t="s">
        <v>258</v>
      </c>
      <c r="C18" s="230">
        <f>'Exhibit JP-2 PCAM Calculation'!P40</f>
        <v>4986506.2624892145</v>
      </c>
      <c r="D18" s="220"/>
    </row>
    <row r="19" spans="2:4">
      <c r="B19" s="228"/>
      <c r="C19" s="230"/>
      <c r="D19" s="220"/>
    </row>
    <row r="20" spans="2:4" ht="16.5" thickBot="1">
      <c r="B20" s="232" t="s">
        <v>163</v>
      </c>
      <c r="C20" s="234">
        <f>C16+C17+C18</f>
        <v>81016057.099560261</v>
      </c>
      <c r="D20" s="220"/>
    </row>
    <row r="21" spans="2:4" ht="16.5" thickTop="1">
      <c r="B21" s="235"/>
      <c r="C21" s="236"/>
      <c r="D21" s="220"/>
    </row>
    <row r="22" spans="2:4">
      <c r="B22" s="237" t="s">
        <v>164</v>
      </c>
      <c r="C22" s="219"/>
      <c r="D22" s="220"/>
    </row>
    <row r="23" spans="2:4">
      <c r="B23" s="238"/>
      <c r="C23" s="239"/>
      <c r="D23" s="240"/>
    </row>
    <row r="25" spans="2:4">
      <c r="C25" s="241">
        <f>C20-(SUM('Exhibit JP-2 PCAM Calculation'!D36:O36)+SUM('Exhibit JP-2 PCAM Calculation'!D37:O37))-'Exhibit JP-2 PCAM Calculation'!P40</f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3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RowHeight="12.75"/>
  <cols>
    <col min="1" max="1" width="5.5703125" customWidth="1"/>
    <col min="2" max="2" width="49" customWidth="1"/>
    <col min="3" max="3" width="35.5703125" style="2" customWidth="1"/>
    <col min="4" max="16" width="14.710937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>
      <c r="A1" s="1" t="str">
        <f>+'Workpaper Index'!$C$4</f>
        <v>Washington Power Cost Adjustment Mechanism</v>
      </c>
    </row>
    <row r="2" spans="1:16">
      <c r="A2" s="1" t="str">
        <f>+'Workpaper Index'!$B$5&amp;" "&amp;'Workpaper Index'!$C$5</f>
        <v>Deferral Period: January 1, 2023 - December 31, 2023</v>
      </c>
    </row>
    <row r="3" spans="1:16">
      <c r="A3" s="1" t="str">
        <f>+'Workpaper Index'!$B$9&amp;": "&amp;'Workpaper Index'!$C$9</f>
        <v>Exhibit No. JP-2: Power Cost Adjustment Mechanism Calculation</v>
      </c>
    </row>
    <row r="5" spans="1:16" ht="25.5">
      <c r="A5" s="157" t="s">
        <v>0</v>
      </c>
      <c r="B5" s="6"/>
      <c r="E5" s="3"/>
      <c r="F5" s="3"/>
      <c r="G5" s="3"/>
      <c r="H5" s="3"/>
    </row>
    <row r="6" spans="1:16">
      <c r="A6" s="5" t="s">
        <v>182</v>
      </c>
      <c r="B6" s="6"/>
      <c r="C6" s="156"/>
      <c r="D6" s="3" t="s">
        <v>232</v>
      </c>
      <c r="E6" s="13"/>
      <c r="F6" s="13"/>
      <c r="G6" s="13"/>
      <c r="H6" s="3"/>
    </row>
    <row r="7" spans="1:16">
      <c r="A7" s="7">
        <v>1</v>
      </c>
      <c r="B7" s="8" t="s">
        <v>2</v>
      </c>
      <c r="C7" s="2" t="str">
        <f>+'Workpaper Index'!B17</f>
        <v>(4.1)</v>
      </c>
      <c r="D7" s="42">
        <f>'(4.1) WIJAM Allocated Base NPC'!F12</f>
        <v>145191095.09510398</v>
      </c>
      <c r="E7" s="42"/>
      <c r="F7" s="244"/>
      <c r="G7" s="244"/>
      <c r="H7" s="42"/>
    </row>
    <row r="8" spans="1:16">
      <c r="A8" s="10">
        <v>2</v>
      </c>
      <c r="B8" t="s">
        <v>3</v>
      </c>
      <c r="C8" s="2" t="str">
        <f>+'Workpaper Index'!B21</f>
        <v>(7.1)</v>
      </c>
      <c r="D8" s="11">
        <f>'(7.1) WA Sales'!D16</f>
        <v>4081606.818594561</v>
      </c>
      <c r="E8" s="11"/>
      <c r="F8" s="245"/>
      <c r="G8" s="245"/>
      <c r="H8" s="210"/>
    </row>
    <row r="9" spans="1:16">
      <c r="A9" s="10">
        <v>3</v>
      </c>
      <c r="B9" t="s">
        <v>222</v>
      </c>
      <c r="C9" s="2" t="str">
        <f>"Line "&amp;A7&amp;" / Line "&amp;A8</f>
        <v>Line 1 / Line 2</v>
      </c>
      <c r="D9" s="147">
        <f>+D7/D8</f>
        <v>35.572043449569286</v>
      </c>
      <c r="E9" s="40"/>
      <c r="F9" s="245"/>
      <c r="G9" s="245"/>
      <c r="H9" s="176"/>
      <c r="I9" s="41"/>
    </row>
    <row r="10" spans="1:16">
      <c r="A10" s="12"/>
      <c r="B10" s="6"/>
      <c r="D10" s="13"/>
      <c r="E10" s="13"/>
      <c r="F10" s="13"/>
      <c r="G10" s="13"/>
    </row>
    <row r="11" spans="1:16">
      <c r="A11" s="14" t="s">
        <v>183</v>
      </c>
      <c r="B11" s="15"/>
      <c r="D11" s="16">
        <v>44927</v>
      </c>
      <c r="E11" s="16">
        <f>EDATE(D11,1)</f>
        <v>44958</v>
      </c>
      <c r="F11" s="16">
        <f t="shared" ref="F11:O11" si="0">EDATE(E11,1)</f>
        <v>44986</v>
      </c>
      <c r="G11" s="16">
        <f t="shared" si="0"/>
        <v>45017</v>
      </c>
      <c r="H11" s="16">
        <f t="shared" si="0"/>
        <v>45047</v>
      </c>
      <c r="I11" s="16">
        <f t="shared" si="0"/>
        <v>45078</v>
      </c>
      <c r="J11" s="16">
        <f t="shared" si="0"/>
        <v>45108</v>
      </c>
      <c r="K11" s="16">
        <f t="shared" si="0"/>
        <v>45139</v>
      </c>
      <c r="L11" s="16">
        <f t="shared" si="0"/>
        <v>45170</v>
      </c>
      <c r="M11" s="16">
        <f t="shared" si="0"/>
        <v>45200</v>
      </c>
      <c r="N11" s="16">
        <f t="shared" si="0"/>
        <v>45231</v>
      </c>
      <c r="O11" s="16">
        <f t="shared" si="0"/>
        <v>45261</v>
      </c>
      <c r="P11" s="4" t="s">
        <v>4</v>
      </c>
    </row>
    <row r="12" spans="1:16">
      <c r="A12" s="7">
        <v>4</v>
      </c>
      <c r="B12" s="15" t="s">
        <v>1</v>
      </c>
      <c r="C12" s="2" t="str">
        <f>"Line "&amp;A9</f>
        <v>Line 3</v>
      </c>
      <c r="D12" s="18">
        <f>$D$9</f>
        <v>35.572043449569286</v>
      </c>
      <c r="E12" s="18">
        <f t="shared" ref="E12:O12" si="1">$D$9</f>
        <v>35.572043449569286</v>
      </c>
      <c r="F12" s="18">
        <f t="shared" si="1"/>
        <v>35.572043449569286</v>
      </c>
      <c r="G12" s="18">
        <f t="shared" si="1"/>
        <v>35.572043449569286</v>
      </c>
      <c r="H12" s="18">
        <f t="shared" si="1"/>
        <v>35.572043449569286</v>
      </c>
      <c r="I12" s="18">
        <f t="shared" si="1"/>
        <v>35.572043449569286</v>
      </c>
      <c r="J12" s="18">
        <f t="shared" si="1"/>
        <v>35.572043449569286</v>
      </c>
      <c r="K12" s="18">
        <f t="shared" si="1"/>
        <v>35.572043449569286</v>
      </c>
      <c r="L12" s="18">
        <f t="shared" si="1"/>
        <v>35.572043449569286</v>
      </c>
      <c r="M12" s="18">
        <f t="shared" si="1"/>
        <v>35.572043449569286</v>
      </c>
      <c r="N12" s="18">
        <f t="shared" si="1"/>
        <v>35.572043449569286</v>
      </c>
      <c r="O12" s="18">
        <f t="shared" si="1"/>
        <v>35.572043449569286</v>
      </c>
    </row>
    <row r="13" spans="1:16">
      <c r="A13" s="7">
        <v>5</v>
      </c>
      <c r="B13" s="15" t="s">
        <v>5</v>
      </c>
      <c r="C13" s="2" t="str">
        <f>+'Workpaper Index'!$B$21</f>
        <v>(7.1)</v>
      </c>
      <c r="D13" s="20">
        <f>'(7.1) WA Sales'!D11</f>
        <v>397967.68200000003</v>
      </c>
      <c r="E13" s="20">
        <f>'(7.1) WA Sales'!E11</f>
        <v>335797.69199999998</v>
      </c>
      <c r="F13" s="20">
        <f>'(7.1) WA Sales'!F11</f>
        <v>336092.07200000004</v>
      </c>
      <c r="G13" s="20">
        <f>'(7.1) WA Sales'!G11</f>
        <v>287329.95200000005</v>
      </c>
      <c r="H13" s="20">
        <f>'(7.1) WA Sales'!H11</f>
        <v>276723.60400000005</v>
      </c>
      <c r="I13" s="20">
        <f>'(7.1) WA Sales'!I11</f>
        <v>297605.84999999998</v>
      </c>
      <c r="J13" s="20">
        <f>'(7.1) WA Sales'!J11</f>
        <v>331175.21800000005</v>
      </c>
      <c r="K13" s="20">
        <f>'(7.1) WA Sales'!K11</f>
        <v>328739.96100000001</v>
      </c>
      <c r="L13" s="20">
        <f>'(7.1) WA Sales'!L11</f>
        <v>268309.48499999999</v>
      </c>
      <c r="M13" s="20">
        <f>'(7.1) WA Sales'!M11</f>
        <v>281566.72699999996</v>
      </c>
      <c r="N13" s="20">
        <f>'(7.1) WA Sales'!N11</f>
        <v>338623.6</v>
      </c>
      <c r="O13" s="20">
        <f>'(7.1) WA Sales'!O11</f>
        <v>370116.07699999999</v>
      </c>
    </row>
    <row r="14" spans="1:16">
      <c r="A14" s="7">
        <v>6</v>
      </c>
      <c r="B14" s="21" t="s">
        <v>6</v>
      </c>
      <c r="C14" s="17" t="s">
        <v>7</v>
      </c>
      <c r="D14" s="148">
        <f>D12*D13</f>
        <v>14156523.675628373</v>
      </c>
      <c r="E14" s="148">
        <f t="shared" ref="E14:O14" si="2">E12*E13</f>
        <v>11945010.090089085</v>
      </c>
      <c r="F14" s="148">
        <f t="shared" si="2"/>
        <v>11955481.78823977</v>
      </c>
      <c r="G14" s="148">
        <f t="shared" si="2"/>
        <v>10220913.53690666</v>
      </c>
      <c r="H14" s="148">
        <f t="shared" si="2"/>
        <v>9843624.0650094058</v>
      </c>
      <c r="I14" s="148">
        <f t="shared" si="2"/>
        <v>10586448.227045998</v>
      </c>
      <c r="J14" s="148">
        <f t="shared" si="2"/>
        <v>11780579.244116582</v>
      </c>
      <c r="K14" s="148">
        <f t="shared" si="2"/>
        <v>11693952.176301712</v>
      </c>
      <c r="L14" s="148">
        <f t="shared" si="2"/>
        <v>9544316.6583515573</v>
      </c>
      <c r="M14" s="148">
        <f t="shared" si="2"/>
        <v>10015903.846797012</v>
      </c>
      <c r="N14" s="148">
        <f t="shared" si="2"/>
        <v>12045533.412249569</v>
      </c>
      <c r="O14" s="148">
        <f t="shared" si="2"/>
        <v>13165785.172428131</v>
      </c>
      <c r="P14" s="154">
        <f>SUM(D14:O14)</f>
        <v>136954071.89316383</v>
      </c>
    </row>
    <row r="15" spans="1:16">
      <c r="A15" s="7"/>
      <c r="B15" s="23"/>
      <c r="C15" s="19"/>
      <c r="D15" s="24"/>
      <c r="E15" s="24"/>
      <c r="F15" s="24"/>
      <c r="G15" s="24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>
      <c r="A16" s="7">
        <f>MAX($A$11:A15)+1</f>
        <v>7</v>
      </c>
      <c r="B16" s="25" t="s">
        <v>229</v>
      </c>
      <c r="C16" s="2" t="str">
        <f>+'Workpaper Index'!B12</f>
        <v>(3.1)</v>
      </c>
      <c r="D16" s="149">
        <f>'(3.1) Adj Actual WIJAM NPC'!G174</f>
        <v>28718088.774478938</v>
      </c>
      <c r="E16" s="149">
        <f>'(3.1) Adj Actual WIJAM NPC'!H174</f>
        <v>26703703.092555422</v>
      </c>
      <c r="F16" s="149">
        <f>'(3.1) Adj Actual WIJAM NPC'!I174</f>
        <v>22272790.801711671</v>
      </c>
      <c r="G16" s="149">
        <f>'(3.1) Adj Actual WIJAM NPC'!J174</f>
        <v>14630007.80882868</v>
      </c>
      <c r="H16" s="149">
        <f>'(3.1) Adj Actual WIJAM NPC'!K174</f>
        <v>10852575.681936659</v>
      </c>
      <c r="I16" s="149">
        <f>'(3.1) Adj Actual WIJAM NPC'!L174</f>
        <v>12903267.862012578</v>
      </c>
      <c r="J16" s="149">
        <f>'(3.1) Adj Actual WIJAM NPC'!M174</f>
        <v>21065753.234366264</v>
      </c>
      <c r="K16" s="149">
        <f>'(3.1) Adj Actual WIJAM NPC'!N174</f>
        <v>21858063.246616866</v>
      </c>
      <c r="L16" s="149">
        <f>'(3.1) Adj Actual WIJAM NPC'!O174</f>
        <v>17952800.909776933</v>
      </c>
      <c r="M16" s="149">
        <f>'(3.1) Adj Actual WIJAM NPC'!P174</f>
        <v>8958310.7026881576</v>
      </c>
      <c r="N16" s="149">
        <f>'(3.1) Adj Actual WIJAM NPC'!Q174</f>
        <v>20412227.578252118</v>
      </c>
      <c r="O16" s="149">
        <f>'(3.1) Adj Actual WIJAM NPC'!R174</f>
        <v>18111186.900529157</v>
      </c>
      <c r="P16" s="154">
        <f>SUM(D16:O16)</f>
        <v>224438776.5937534</v>
      </c>
    </row>
    <row r="17" spans="1:24">
      <c r="A17" s="7"/>
      <c r="B17" s="25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24">
      <c r="A18" s="7">
        <f>MAX($A$11:A17)+1</f>
        <v>8</v>
      </c>
      <c r="B18" s="21" t="s">
        <v>168</v>
      </c>
      <c r="C18" s="2" t="str">
        <f>"Line "&amp;A16&amp;" - Line "&amp;A14</f>
        <v>Line 7 - Line 6</v>
      </c>
      <c r="D18" s="148">
        <f t="shared" ref="D18:O18" si="3">+D16-D14</f>
        <v>14561565.098850565</v>
      </c>
      <c r="E18" s="148">
        <f t="shared" si="3"/>
        <v>14758693.002466338</v>
      </c>
      <c r="F18" s="148">
        <f t="shared" si="3"/>
        <v>10317309.013471901</v>
      </c>
      <c r="G18" s="148">
        <f t="shared" si="3"/>
        <v>4409094.2719220202</v>
      </c>
      <c r="H18" s="148">
        <f t="shared" si="3"/>
        <v>1008951.6169272531</v>
      </c>
      <c r="I18" s="148">
        <f t="shared" si="3"/>
        <v>2316819.6349665802</v>
      </c>
      <c r="J18" s="148">
        <f t="shared" si="3"/>
        <v>9285173.9902496822</v>
      </c>
      <c r="K18" s="148">
        <f t="shared" si="3"/>
        <v>10164111.070315154</v>
      </c>
      <c r="L18" s="148">
        <f t="shared" si="3"/>
        <v>8408484.2514253762</v>
      </c>
      <c r="M18" s="148">
        <f t="shared" si="3"/>
        <v>-1057593.1441088542</v>
      </c>
      <c r="N18" s="148">
        <f t="shared" si="3"/>
        <v>8366694.1660025492</v>
      </c>
      <c r="O18" s="148">
        <f t="shared" si="3"/>
        <v>4945401.7281010263</v>
      </c>
      <c r="P18" s="150"/>
    </row>
    <row r="19" spans="1:24">
      <c r="A19" s="7">
        <f>MAX($A$11:A18)+1</f>
        <v>9</v>
      </c>
      <c r="B19" s="21" t="s">
        <v>169</v>
      </c>
      <c r="C19" s="26" t="str">
        <f>"Line "&amp;A18&amp;" + Prior Month Line "&amp;A19</f>
        <v>Line 8 + Prior Month Line 9</v>
      </c>
      <c r="D19" s="152">
        <f>+D18</f>
        <v>14561565.098850565</v>
      </c>
      <c r="E19" s="152">
        <f t="shared" ref="E19:J19" si="4">+E18+D19</f>
        <v>29320258.101316903</v>
      </c>
      <c r="F19" s="152">
        <f t="shared" si="4"/>
        <v>39637567.1147888</v>
      </c>
      <c r="G19" s="152">
        <f t="shared" si="4"/>
        <v>44046661.386710823</v>
      </c>
      <c r="H19" s="152">
        <f t="shared" si="4"/>
        <v>45055613.003638074</v>
      </c>
      <c r="I19" s="152">
        <f t="shared" si="4"/>
        <v>47372432.638604656</v>
      </c>
      <c r="J19" s="152">
        <f t="shared" si="4"/>
        <v>56657606.628854334</v>
      </c>
      <c r="K19" s="152">
        <f>+K18+J19</f>
        <v>66821717.699169487</v>
      </c>
      <c r="L19" s="152">
        <f>+L18+K19</f>
        <v>75230201.950594857</v>
      </c>
      <c r="M19" s="152">
        <f>+M18+L19</f>
        <v>74172608.806486011</v>
      </c>
      <c r="N19" s="152">
        <f>+N18+M19</f>
        <v>82539302.972488552</v>
      </c>
      <c r="O19" s="152">
        <f>+O18+N19</f>
        <v>87484704.700589582</v>
      </c>
      <c r="P19" s="153">
        <f>+O19</f>
        <v>87484704.700589582</v>
      </c>
    </row>
    <row r="20" spans="1:24">
      <c r="A20" s="7"/>
      <c r="B20" s="21"/>
      <c r="C20" s="26"/>
      <c r="D20" s="22"/>
      <c r="E20" s="22"/>
      <c r="F20" s="22"/>
      <c r="G20" s="22"/>
      <c r="H20" s="28"/>
      <c r="I20" s="28"/>
      <c r="J20" s="28"/>
      <c r="K20" s="28"/>
      <c r="L20" s="28"/>
      <c r="M20" s="28"/>
      <c r="N20" s="28"/>
      <c r="O20" s="28"/>
      <c r="P20" s="29"/>
    </row>
    <row r="21" spans="1:24">
      <c r="A21" s="30" t="s">
        <v>184</v>
      </c>
      <c r="B21" s="21"/>
      <c r="C21" s="31"/>
      <c r="D21" s="22"/>
      <c r="E21" s="22"/>
      <c r="F21" s="22"/>
      <c r="G21" s="22"/>
      <c r="H21" s="29"/>
      <c r="I21" s="29"/>
      <c r="J21" s="29"/>
      <c r="K21" s="29"/>
      <c r="L21" s="29"/>
      <c r="M21" s="29"/>
      <c r="N21" s="29"/>
      <c r="O21" s="29"/>
    </row>
    <row r="22" spans="1:24">
      <c r="A22" s="7">
        <f>MAX($A$11:A21)+1</f>
        <v>10</v>
      </c>
      <c r="B22" s="25" t="s">
        <v>165</v>
      </c>
      <c r="C22" s="31"/>
      <c r="D22" s="22"/>
      <c r="E22" s="22"/>
      <c r="F22" s="22"/>
      <c r="G22" s="22"/>
      <c r="H22" s="29"/>
      <c r="I22" s="29"/>
      <c r="J22" s="29"/>
      <c r="K22" s="29"/>
      <c r="L22" s="29"/>
      <c r="M22" s="29"/>
      <c r="N22" s="29"/>
      <c r="O22" s="29"/>
      <c r="P22" s="132">
        <v>4000000</v>
      </c>
      <c r="Q22" s="29"/>
      <c r="R22" s="9"/>
      <c r="S22" s="9"/>
      <c r="T22" s="9"/>
    </row>
    <row r="23" spans="1:24">
      <c r="A23" s="7">
        <f>MAX($A$11:A22)+1</f>
        <v>11</v>
      </c>
      <c r="B23" s="25" t="s">
        <v>170</v>
      </c>
      <c r="C23" s="31"/>
      <c r="D23" s="151">
        <f>D24</f>
        <v>10561565.098850565</v>
      </c>
      <c r="E23" s="151">
        <f>E24-D24</f>
        <v>14758693.002466338</v>
      </c>
      <c r="F23" s="151">
        <f>F24-E24</f>
        <v>10317309.013471898</v>
      </c>
      <c r="G23" s="151">
        <f>G24-F24</f>
        <v>4409094.2719220221</v>
      </c>
      <c r="H23" s="151">
        <f>H24-G24</f>
        <v>1008951.6169272512</v>
      </c>
      <c r="I23" s="151">
        <f t="shared" ref="I23:O23" si="5">I24-H24</f>
        <v>2316819.6349665821</v>
      </c>
      <c r="J23" s="151">
        <f t="shared" si="5"/>
        <v>9285173.9902496785</v>
      </c>
      <c r="K23" s="151">
        <f t="shared" si="5"/>
        <v>10164111.070315152</v>
      </c>
      <c r="L23" s="151">
        <f t="shared" si="5"/>
        <v>8408484.2514253706</v>
      </c>
      <c r="M23" s="151">
        <f t="shared" si="5"/>
        <v>-1057593.1441088468</v>
      </c>
      <c r="N23" s="151">
        <f t="shared" si="5"/>
        <v>8366694.1660025418</v>
      </c>
      <c r="O23" s="151">
        <f t="shared" si="5"/>
        <v>4945401.72810103</v>
      </c>
      <c r="P23" s="29"/>
      <c r="R23" s="9"/>
      <c r="S23" s="9"/>
      <c r="T23" s="9"/>
    </row>
    <row r="24" spans="1:24" ht="12.75" customHeight="1">
      <c r="A24" s="7">
        <f>MAX($A$11:A23)+1</f>
        <v>12</v>
      </c>
      <c r="B24" s="25" t="s">
        <v>171</v>
      </c>
      <c r="C24" s="31"/>
      <c r="D24" s="152">
        <f t="shared" ref="D24:O24" si="6">IF(OR($P$19&gt;$P$22,$P$19&lt;-$P$22),IF(AND($P$19&gt;$P$22,D19&gt;$P$22),D19-$P$22,IF(AND($P$19&lt;-$P$22,D19&lt;-$P$22),D19+$P$22,0)),0)</f>
        <v>10561565.098850565</v>
      </c>
      <c r="E24" s="152">
        <f t="shared" si="6"/>
        <v>25320258.101316903</v>
      </c>
      <c r="F24" s="152">
        <f t="shared" si="6"/>
        <v>35637567.1147888</v>
      </c>
      <c r="G24" s="152">
        <f t="shared" si="6"/>
        <v>40046661.386710823</v>
      </c>
      <c r="H24" s="152">
        <f t="shared" si="6"/>
        <v>41055613.003638074</v>
      </c>
      <c r="I24" s="152">
        <f t="shared" si="6"/>
        <v>43372432.638604656</v>
      </c>
      <c r="J24" s="152">
        <f t="shared" si="6"/>
        <v>52657606.628854334</v>
      </c>
      <c r="K24" s="152">
        <f t="shared" si="6"/>
        <v>62821717.699169487</v>
      </c>
      <c r="L24" s="152">
        <f t="shared" si="6"/>
        <v>71230201.950594857</v>
      </c>
      <c r="M24" s="152">
        <f t="shared" si="6"/>
        <v>70172608.806486011</v>
      </c>
      <c r="N24" s="152">
        <f t="shared" si="6"/>
        <v>78539302.972488552</v>
      </c>
      <c r="O24" s="152">
        <f t="shared" si="6"/>
        <v>83484704.700589582</v>
      </c>
      <c r="P24" s="152">
        <f>+O24</f>
        <v>83484704.700589582</v>
      </c>
      <c r="R24" s="9"/>
      <c r="S24" s="9"/>
      <c r="T24" s="9"/>
    </row>
    <row r="25" spans="1:24">
      <c r="A25" s="7"/>
      <c r="B25" s="25"/>
      <c r="C25" s="3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9"/>
      <c r="R25" s="243" t="s">
        <v>133</v>
      </c>
      <c r="S25" s="243"/>
      <c r="T25" s="243"/>
      <c r="U25" s="243"/>
    </row>
    <row r="26" spans="1:24">
      <c r="A26" s="23" t="s">
        <v>185</v>
      </c>
      <c r="B26" s="25"/>
      <c r="C26" s="31"/>
      <c r="D26" s="22"/>
      <c r="E26" s="22"/>
      <c r="F26" s="22"/>
      <c r="G26" s="22"/>
      <c r="H26" s="29"/>
      <c r="I26" s="29"/>
      <c r="J26" s="29"/>
      <c r="K26" s="29"/>
      <c r="L26" s="29"/>
      <c r="M26" s="29"/>
      <c r="N26" s="29"/>
      <c r="O26" s="29"/>
      <c r="R26" t="s">
        <v>135</v>
      </c>
      <c r="S26" s="119" t="s">
        <v>134</v>
      </c>
      <c r="T26" t="s">
        <v>131</v>
      </c>
      <c r="U26" t="s">
        <v>132</v>
      </c>
    </row>
    <row r="27" spans="1:24" ht="25.5">
      <c r="A27" s="7">
        <f>MAX($A$11:A26)+1</f>
        <v>13</v>
      </c>
      <c r="B27" s="33" t="s">
        <v>172</v>
      </c>
      <c r="C27" s="31"/>
      <c r="D27" s="22">
        <f>IF(D24=0,0,IF(AND($P$19&gt;$P$22,$P$19&lt;$S$27),D23*$T$27,IF(AND($P$19&gt;$S$27,D24&lt;($S$27-$R$27)),D23*$T$27,IF(AND($P$19&gt;$S$27,D24&gt;($S$27-$R$27)),($S$27-$R$27)*$T$27,0))))</f>
        <v>3000000</v>
      </c>
      <c r="E27" s="22">
        <f>IF(E24=0,SUM($D$27:D27),IF(AND($P$19&gt;$P$22,$P$19&lt;$S$27),E23*$T$27,IF(AND($P$19&gt;$S$27,E24&lt;($S$27-$R$27)),E23*$T$27,IF(AND($P$19&gt;$S$27,E24&gt;($S$27-$R$27)),(($S$27-$R$27)*$T$27)-SUM($D$27:D27),0))))</f>
        <v>0</v>
      </c>
      <c r="F27" s="22">
        <f>IF(F24=0,SUM($D$27:E27),IF(AND($P$19&gt;$P$22,$P$19&lt;$S$27),F23*$T$27,IF(AND($P$19&gt;$S$27,F24&lt;($S$27-$R$27)),F23*$T$27,IF(AND($P$19&gt;$S$27,F24&gt;($S$27-$R$27)),(($S$27-$R$27)*$T$27)-SUM($D$27:E27),0))))</f>
        <v>0</v>
      </c>
      <c r="G27" s="22">
        <f>IF(G24=0,SUM($D$27:F27),IF(AND($P$19&gt;$P$22,$P$19&lt;$S$27),G23*$T$27,IF(AND($P$19&gt;$S$27,G24&lt;($S$27-$R$27)),G23*$T$27,IF(AND($P$19&gt;$S$27,G24&gt;($S$27-$R$27)),(($S$27-$R$27)*$T$27)-SUM($D$27:F27),0))))</f>
        <v>0</v>
      </c>
      <c r="H27" s="22">
        <f>IF(H24=0,SUM($D$27:G27),IF(AND($P$19&gt;$P$22,$P$19&lt;$S$27),H23*$T$27,IF(AND($P$19&gt;$S$27,H24&lt;($S$27-$R$27)),H23*$T$27,IF(AND($P$19&gt;$S$27,H24&gt;($S$27-$R$27)),(($S$27-$R$27)*$T$27)-SUM($D$27:G27),0))))</f>
        <v>0</v>
      </c>
      <c r="I27" s="22">
        <f>IF(I24=0,SUM($D$27:H27),IF(AND($P$19&gt;$P$22,$P$19&lt;$S$27),I23*$T$27,IF(AND($P$19&gt;$S$27,I24&lt;($S$27-$R$27)),I23*$T$27,IF(AND($P$19&gt;$S$27,I24&gt;($S$27-$R$27)),(($S$27-$R$27)*$T$27)-SUM($D$27:H27),0))))</f>
        <v>0</v>
      </c>
      <c r="J27" s="22">
        <f>IF(J24=0,SUM($D$27:I27),IF(AND($P$19&gt;$P$22,$P$19&lt;$S$27),J23*$T$27,IF(AND($P$19&gt;$S$27,J24&lt;($S$27-$R$27)),J23*$T$27,IF(AND($P$19&gt;$S$27,J24&gt;($S$27-$R$27)),(($S$27-$R$27)*$T$27)-SUM($D$27:I27),0))))</f>
        <v>0</v>
      </c>
      <c r="K27" s="22">
        <f>IF(K24=0,SUM($D$27:J27),IF(AND($P$19&gt;$P$22,$P$19&lt;$S$27),K23*$T$27,IF(AND($P$19&gt;$S$27,K24&lt;($S$27-$R$27)),K23*$T$27,IF(AND($P$19&gt;$S$27,K24&gt;($S$27-$R$27)),(($S$27-$R$27)*$T$27)-SUM($D$27:J27),0))))</f>
        <v>0</v>
      </c>
      <c r="L27" s="22">
        <f>IF(L24=0,SUM($D$27:K27),IF(AND($P$19&gt;$P$22,$P$19&lt;$S$27),L23*$T$27,IF(AND($P$19&gt;$S$27,L24&lt;($S$27-$R$27)),L23*$T$27,IF(AND($P$19&gt;$S$27,L24&gt;($S$27-$R$27)),(($S$27-$R$27)*$T$27)-SUM($D$27:K27),0))))</f>
        <v>0</v>
      </c>
      <c r="M27" s="22">
        <f>IF(M24=0,SUM($D$27:L27),IF(AND($P$19&gt;$P$22,$P$19&lt;$S$27),M23*$T$27,IF(AND($P$19&gt;$S$27,M24&lt;($S$27-$R$27)),M23*$T$27,IF(AND($P$19&gt;$S$27,M24&gt;($S$27-$R$27)),(($S$27-$R$27)*$T$27)-SUM($D$27:L27),0))))</f>
        <v>0</v>
      </c>
      <c r="N27" s="22">
        <f>IF(N24=0,SUM($D$27:M27),IF(AND($P$19&gt;$P$22,$P$19&lt;$S$27),N23*$T$27,IF(AND($P$19&gt;$S$27,N24&lt;($S$27-$R$27)),N23*$T$27,IF(AND($P$19&gt;$S$27,N24&gt;($S$27-$R$27)),(($S$27-$R$27)*$T$27)-SUM($D$27:M27),0))))</f>
        <v>0</v>
      </c>
      <c r="O27" s="22">
        <f>IF(O24=0,SUM($D$27:N27),IF(AND($P$19&gt;$P$22,$P$19&lt;$S$27),O23*$T$27,IF(AND($P$19&gt;$S$27,O24&lt;($S$27-$R$27)),O23*$T$27,IF(AND($P$19&gt;$S$27,O24&gt;($S$27-$R$27)),(($S$27-$R$27)*$T$27)-SUM($D$27:N27),0))))</f>
        <v>0</v>
      </c>
      <c r="P27" s="34"/>
      <c r="R27" s="42">
        <v>4000000</v>
      </c>
      <c r="S27" s="42">
        <v>10000000</v>
      </c>
      <c r="T27" s="118">
        <v>0.5</v>
      </c>
      <c r="U27" s="118">
        <v>0.5</v>
      </c>
    </row>
    <row r="28" spans="1:24" ht="25.5">
      <c r="A28" s="7">
        <f>MAX($A$11:A27)+1</f>
        <v>14</v>
      </c>
      <c r="B28" s="33" t="s">
        <v>173</v>
      </c>
      <c r="C28" s="31"/>
      <c r="D28" s="130">
        <f>IF(D24=0,0,IF(AND($P$19&gt;$R$28,D24&gt;($S$27-$R$27)),(D23-(D27/$T$27))*$T$28,0))</f>
        <v>4105408.5889655086</v>
      </c>
      <c r="E28" s="130">
        <f>IF(E24=0,SUM($D$28:D28),IF(AND($P$19&gt;$R$28,E24&gt;($S$27-$R$27)),(E23-(E27/$T$27))*$T$28,0))</f>
        <v>13282823.702219704</v>
      </c>
      <c r="F28" s="130">
        <f>IF(F24=0,SUM($D$28:E28),IF(AND($P$19&gt;$R$28,F24&gt;($S$27-$R$27)),(F23-(F27/$T$27))*$T$28,0))</f>
        <v>9285578.1121247075</v>
      </c>
      <c r="G28" s="130">
        <f>IF(G24=0,SUM($D$28:F28),IF(AND($P$19&gt;$R$28,G24&gt;($S$27-$R$27)),(G23-(G27/$T$27))*$T$28,0))</f>
        <v>3968184.8447298198</v>
      </c>
      <c r="H28" s="130">
        <f>IF(H24=0,SUM($D$28:G28),IF(AND($P$19&gt;$R$28,H24&gt;($S$27-$R$27)),(H23-(H27/$T$27))*$T$28,0))</f>
        <v>908056.45523452607</v>
      </c>
      <c r="I28" s="130">
        <f>IF(I24=0,SUM($D$28:H28),IF(AND($P$19&gt;$R$28,I24&gt;($S$27-$R$27)),(I23-(I27/$T$27))*$T$28,0))</f>
        <v>2085137.6714699238</v>
      </c>
      <c r="J28" s="130">
        <f>IF(J24=0,SUM($D$28:I28),IF(AND($P$19&gt;$R$28,J24&gt;($S$27-$R$27)),(J23-(J27/$T$27))*$T$28,0))</f>
        <v>8356656.5912247105</v>
      </c>
      <c r="K28" s="130">
        <f>IF(K24=0,SUM($D$28:J28),IF(AND($P$19&gt;$R$28,K24&gt;($S$27-$R$27)),(K23-(K27/$T$27))*$T$28,0))</f>
        <v>9147699.9632836375</v>
      </c>
      <c r="L28" s="130">
        <f>IF(L24=0,SUM($D$28:K28),IF(AND($P$19&gt;$R$28,L24&gt;($S$27-$R$27)),(L23-(L27/$T$27))*$T$28,0))</f>
        <v>7567635.8262828337</v>
      </c>
      <c r="M28" s="130">
        <f>IF(M24=0,SUM($D$28:L28),IF(AND($P$19&gt;$R$28,M24&gt;($S$27-$R$27)),(M23-(M27/$T$27))*$T$28,0))</f>
        <v>-951833.82969796215</v>
      </c>
      <c r="N28" s="130">
        <f>IF(N24=0,SUM($D$28:M28),IF(AND($P$19&gt;$R$28,N24&gt;($S$27-$R$27)),(N23-(N27/$T$27))*$T$28,0))</f>
        <v>7530024.7494022874</v>
      </c>
      <c r="O28" s="130">
        <f>IF(O24=0,SUM($D$28:N28),IF(AND($P$19&gt;$R$28,O24&gt;($S$27-$R$27)),(O23-(O27/$T$27))*$T$28,0))</f>
        <v>4450861.5552909272</v>
      </c>
      <c r="P28" s="34"/>
      <c r="R28" s="131">
        <v>10000000</v>
      </c>
      <c r="S28" s="132"/>
      <c r="T28" s="118">
        <v>0.9</v>
      </c>
      <c r="U28" s="118">
        <v>0.1</v>
      </c>
    </row>
    <row r="29" spans="1:24" ht="25.5">
      <c r="A29" s="7">
        <f>MAX($A$11:A28)+1</f>
        <v>15</v>
      </c>
      <c r="B29" s="33" t="s">
        <v>174</v>
      </c>
      <c r="C29" s="31"/>
      <c r="D29" s="130">
        <f>IF(D24=0,0,IF(AND($P$19&lt;$R$29,$P$19&gt;$S$29),D23*$T$29,IF(AND($P$19&lt;$S$29,D24&gt;($S$29-$R$29)),D23*$T$29,IF(AND($P$19&lt;$S$29,D24&lt;($S$29-$R$29)),($S$29-$R$29),0))))</f>
        <v>0</v>
      </c>
      <c r="E29" s="130">
        <f>IF(E24=0,-SUM($D$29:D29),IF(AND($P$19&lt;$R$29,$P$19&gt;$S$29),E23*$T$29,IF(AND($P$19&lt;$S$29,E24&gt;($S$29-$R$29)),E23*$T$29,IF(AND($P$19&lt;$S$29,E24&lt;($S$29-$R$29)),(($S$29-$R$29)*$T$29)-SUM($D$29:D29),0))))</f>
        <v>0</v>
      </c>
      <c r="F29" s="130">
        <f>IF(F24=0,-SUM($D$29:E29),IF(AND($P$19&lt;$R$29,$P$19&gt;$S$29),F23*$T$29,IF(AND($P$19&lt;$S$29,F24&gt;($S$29-$R$29)),F23*$T$29,IF(AND($P$19&lt;$S$29,F24&lt;($S$29-$R$29)),(($S$29-$R$29)*$T$29)-SUM($D$29:E29),0))))</f>
        <v>0</v>
      </c>
      <c r="G29" s="130">
        <f>IF(G24=0,-SUM($D$29:F29),IF(AND($P$19&lt;$R$29,$P$19&gt;$S$29),G23*$T$29,IF(AND($P$19&lt;$S$29,G24&gt;($S$29-$R$29)),G23*$T$29,IF(AND($P$19&lt;$S$29,G24&lt;($S$29-$R$29)),(($S$29-$R$29)*$T$29)-SUM($D$29:F29),0))))</f>
        <v>0</v>
      </c>
      <c r="H29" s="130">
        <f>IF(H24=0,-SUM($D$29:G29),IF(AND($P$19&lt;$R$29,$P$19&gt;$S$29),H23*$T$29,IF(AND($P$19&lt;$S$29,H24&gt;($S$29-$R$29)),H23*$T$29,IF(AND($P$19&lt;$S$29,H24&lt;($S$29-$R$29)),(($S$29-$R$29)*$T$29)-SUM($D$29:G29),0))))</f>
        <v>0</v>
      </c>
      <c r="I29" s="130">
        <f>IF(I24=0,-SUM($D$29:H29),IF(AND($P$19&lt;$R$29,$P$19&gt;$S$29),I23*$T$29,IF(AND($P$19&lt;$S$29,I24&gt;($S$29-$R$29)),I23*$T$29,IF(AND($P$19&lt;$S$29,I24&lt;($S$29-$R$29)),(($S$29-$R$29)*$T$29)-SUM($D$29:H29),0))))</f>
        <v>0</v>
      </c>
      <c r="J29" s="130">
        <f>IF(J24=0,-SUM($D$29:I29),IF(AND($P$19&lt;$R$29,$P$19&gt;$S$29),J23*$T$29,IF(AND($P$19&lt;$S$29,J24&gt;($S$29-$R$29)),J23*$T$29,IF(AND($P$19&lt;$S$29,J24&lt;($S$29-$R$29)),(($S$29-$R$29)*$T$29)-SUM($D$29:I29),0))))</f>
        <v>0</v>
      </c>
      <c r="K29" s="130">
        <f>IF(K24=0,-SUM($D$29:J29),IF(AND($P$19&lt;$R$29,$P$19&gt;$S$29),K23*$T$29,IF(AND($P$19&lt;$S$29,K24&gt;($S$29-$R$29)),K23*$T$29,IF(AND($P$19&lt;$S$29,K24&lt;($S$29-$R$29)),(($S$29-$R$29)*$T$29)-SUM($D$29:J29),0))))</f>
        <v>0</v>
      </c>
      <c r="L29" s="130">
        <f>IF(L24=0,-SUM($D$29:K29),IF(AND($P$19&lt;$R$29,$P$19&gt;$S$29),L23*$T$29,IF(AND($P$19&lt;$S$29,L24&gt;($S$29-$R$29)),L23*$T$29,IF(AND($P$19&lt;$S$29,L24&lt;($S$29-$R$29)),(($S$29-$R$29)*$T$29)-SUM($D$29:K29),0))))</f>
        <v>0</v>
      </c>
      <c r="M29" s="130">
        <f>IF(M24=0,-SUM($D$29:L29),IF(AND($P$19&lt;$R$29,$P$19&gt;$S$29),M23*$T$29,IF(AND($P$19&lt;$S$29,M24&gt;($S$29-$R$29)),M23*$T$29,IF(AND($P$19&lt;$S$29,M24&lt;($S$29-$R$29)),(($S$29-$R$29)*$T$29)-SUM($D$29:L29),0))))</f>
        <v>0</v>
      </c>
      <c r="N29" s="130">
        <f>IF(N24=0,-SUM($D$29:M29),IF(AND($P$19&lt;$R$29,$P$19&gt;$S$29),N23*$T$29,IF(AND($P$19&lt;$S$29,N24&gt;($S$29-$R$29)),N23*$T$29,IF(AND($P$19&lt;$S$29,N24&lt;($S$29-$R$29)),(($S$29-$R$29)*$T$29)-SUM($D$29:M29),0))))</f>
        <v>0</v>
      </c>
      <c r="O29" s="130">
        <f>IF(O24=0,-SUM($D$29:N29),IF(AND($P$19&lt;$R$29,$P$19&gt;$S$29),O23*$T$29,IF(AND($P$19&lt;$S$29,O24&gt;($S$29-$R$29)),O23*$T$29,IF(AND($P$19&lt;$S$29,O24&lt;($S$29-$R$29)),(($S$29-$R$29)*$T$29)-SUM($D$29:N29),0))))</f>
        <v>0</v>
      </c>
      <c r="P29" s="34"/>
      <c r="R29" s="131">
        <v>-4000000</v>
      </c>
      <c r="S29" s="131">
        <v>-10000000</v>
      </c>
      <c r="T29" s="118">
        <v>0.75</v>
      </c>
      <c r="U29" s="118">
        <v>0.25</v>
      </c>
      <c r="X29" s="29"/>
    </row>
    <row r="30" spans="1:24">
      <c r="A30" s="7">
        <f>MAX($A$11:A29)+1</f>
        <v>16</v>
      </c>
      <c r="B30" s="33" t="s">
        <v>175</v>
      </c>
      <c r="C30" s="31"/>
      <c r="D30" s="130">
        <f>IF(D24=0,0,IF(AND($P$19&lt;$R$30,D24&lt;($S$29-$R$29)),(D23-(D29/$T$29))*$T$30,0))</f>
        <v>0</v>
      </c>
      <c r="E30" s="130">
        <f>IF(E24=0,-SUM($D$30:D30),IF(AND($P$19&lt;$R$30,E24&lt;($S$29-$R$29)),(E23-(E29/$T$29))*$T$30,0))</f>
        <v>0</v>
      </c>
      <c r="F30" s="130">
        <f>IF(F24=0,-SUM($D$30:E30),IF(AND($P$19&lt;$R$30,F24&lt;($S$29-$R$29)),(F23-(F29/$T$29))*$T$30,0))</f>
        <v>0</v>
      </c>
      <c r="G30" s="130">
        <f>IF(G24=0,-SUM($D$30:F30),IF(AND($P$19&lt;$R$30,G24&lt;($S$29-$R$29)),(G23-(G29/$T$29))*$T$30,0))</f>
        <v>0</v>
      </c>
      <c r="H30" s="130">
        <f>IF(H24=0,-SUM($D$30:G30),IF(AND($P$19&lt;$R$30,H24&lt;($S$29-$R$29)),(H23-(H29/$T$29))*$T$30,0))</f>
        <v>0</v>
      </c>
      <c r="I30" s="130">
        <f>IF(I24=0,-SUM($D$30:H30),IF(AND($P$19&lt;$R$30,I24&lt;($S$29-$R$29)),(I23-(I29/$T$29))*$T$30,0))</f>
        <v>0</v>
      </c>
      <c r="J30" s="130">
        <f>IF(J24=0,-SUM($D$30:I30),IF(AND($P$19&lt;$R$30,J24&lt;($S$29-$R$29)),(J23-(J29/$T$29))*$T$30,0))</f>
        <v>0</v>
      </c>
      <c r="K30" s="130">
        <f>IF(K24=0,-SUM($D$30:J30),IF(AND($P$19&lt;$R$30,K24&lt;($S$29-$R$29)),(K23-(K29/$T$29))*$T$30,0))</f>
        <v>0</v>
      </c>
      <c r="L30" s="130">
        <f>IF(L24=0,-SUM($D$30:K30),IF(AND($P$19&lt;$R$30,L24&lt;($S$29-$R$29)),(L23-(L29/$T$29))*$T$30,0))</f>
        <v>0</v>
      </c>
      <c r="M30" s="130">
        <f>IF(M24=0,-SUM($D$30:L30),IF(AND($P$19&lt;$R$30,M24&lt;($S$29-$R$29)),(M23-(M29/$T$29))*$T$30,0))</f>
        <v>0</v>
      </c>
      <c r="N30" s="130">
        <f>IF(N24=0,-SUM($D$30:M30),IF(AND($P$19&lt;$R$30,N24&lt;($S$29-$R$29)),(N23-(N29/$T$29))*$T$30,0))</f>
        <v>0</v>
      </c>
      <c r="O30" s="130">
        <f>IF(O24=0,-SUM($D$30:N30),IF(AND($P$19&lt;$R$30,O24&lt;($S$29-$R$29)),(O23-(O29/$T$29))*$T$30,0))</f>
        <v>0</v>
      </c>
      <c r="P30" s="34"/>
      <c r="R30" s="131">
        <v>-10000000</v>
      </c>
      <c r="S30" s="132"/>
      <c r="T30" s="118">
        <v>0.9</v>
      </c>
      <c r="U30" s="118">
        <v>0.1</v>
      </c>
    </row>
    <row r="31" spans="1:24">
      <c r="A31" s="7">
        <f>MAX($A$11:A30)+1</f>
        <v>17</v>
      </c>
      <c r="B31" s="33" t="s">
        <v>176</v>
      </c>
      <c r="C31" s="31"/>
      <c r="D31" s="152">
        <f t="shared" ref="D31:O31" si="7">SUM(D27:D30)</f>
        <v>7105408.5889655091</v>
      </c>
      <c r="E31" s="152">
        <f t="shared" si="7"/>
        <v>13282823.702219704</v>
      </c>
      <c r="F31" s="152">
        <f t="shared" si="7"/>
        <v>9285578.1121247075</v>
      </c>
      <c r="G31" s="152">
        <f t="shared" si="7"/>
        <v>3968184.8447298198</v>
      </c>
      <c r="H31" s="152">
        <f t="shared" si="7"/>
        <v>908056.45523452607</v>
      </c>
      <c r="I31" s="152">
        <f t="shared" si="7"/>
        <v>2085137.6714699238</v>
      </c>
      <c r="J31" s="152">
        <f t="shared" si="7"/>
        <v>8356656.5912247105</v>
      </c>
      <c r="K31" s="152">
        <f t="shared" si="7"/>
        <v>9147699.9632836375</v>
      </c>
      <c r="L31" s="152">
        <f t="shared" si="7"/>
        <v>7567635.8262828337</v>
      </c>
      <c r="M31" s="152">
        <f t="shared" si="7"/>
        <v>-951833.82969796215</v>
      </c>
      <c r="N31" s="152">
        <f t="shared" si="7"/>
        <v>7530024.7494022874</v>
      </c>
      <c r="O31" s="152">
        <f t="shared" si="7"/>
        <v>4450861.5552909272</v>
      </c>
      <c r="P31" s="152">
        <f>SUM(D31:O31)</f>
        <v>72736234.230530635</v>
      </c>
    </row>
    <row r="32" spans="1:24">
      <c r="A32" s="7"/>
      <c r="B32" s="35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7">
      <c r="A33" s="23" t="s">
        <v>194</v>
      </c>
      <c r="B33" s="33"/>
      <c r="C33" s="31"/>
      <c r="D33" s="36"/>
      <c r="E33" s="36"/>
      <c r="F33" s="36"/>
      <c r="G33" s="36"/>
      <c r="N33" s="29"/>
      <c r="O33" s="9"/>
    </row>
    <row r="34" spans="1:17">
      <c r="A34" s="7">
        <f>MAX($A$11:A33)+1</f>
        <v>18</v>
      </c>
      <c r="B34" s="33" t="s">
        <v>147</v>
      </c>
      <c r="C34" s="2" t="s">
        <v>146</v>
      </c>
      <c r="D34" s="177">
        <v>6.3100000000000003E-2</v>
      </c>
      <c r="E34" s="177">
        <f>$D$34</f>
        <v>6.3100000000000003E-2</v>
      </c>
      <c r="F34" s="177">
        <f t="shared" ref="F34" si="8">$D$34</f>
        <v>6.3100000000000003E-2</v>
      </c>
      <c r="G34" s="177">
        <v>7.4999999999999997E-2</v>
      </c>
      <c r="H34" s="177">
        <f>$G$34</f>
        <v>7.4999999999999997E-2</v>
      </c>
      <c r="I34" s="177">
        <f>$G$34</f>
        <v>7.4999999999999997E-2</v>
      </c>
      <c r="J34" s="177">
        <v>8.0199999999999994E-2</v>
      </c>
      <c r="K34" s="177">
        <f>$J$34</f>
        <v>8.0199999999999994E-2</v>
      </c>
      <c r="L34" s="177">
        <f>$J$34</f>
        <v>8.0199999999999994E-2</v>
      </c>
      <c r="M34" s="177">
        <v>8.3500000000000005E-2</v>
      </c>
      <c r="N34" s="177">
        <f>$M$34</f>
        <v>8.3500000000000005E-2</v>
      </c>
      <c r="O34" s="177">
        <f>$M$34</f>
        <v>8.3500000000000005E-2</v>
      </c>
    </row>
    <row r="35" spans="1:17">
      <c r="A35" s="7">
        <f>MAX($A$11:A34)+1</f>
        <v>19</v>
      </c>
      <c r="B35" s="21" t="s">
        <v>8</v>
      </c>
      <c r="D35" s="179">
        <v>0</v>
      </c>
      <c r="E35" s="42">
        <f t="shared" ref="E35:F35" si="9">+D38</f>
        <v>7124089.8923806641</v>
      </c>
      <c r="F35" s="42">
        <f t="shared" si="9"/>
        <v>20479297.191268224</v>
      </c>
      <c r="G35" s="42">
        <f t="shared" ref="G35" si="10">+F38</f>
        <v>29896975.606910147</v>
      </c>
      <c r="H35" s="42">
        <f t="shared" ref="H35" si="11">+G38</f>
        <v>34064417.126822934</v>
      </c>
      <c r="I35" s="42">
        <f t="shared" ref="I35" si="12">+H38</f>
        <v>35188213.865522712</v>
      </c>
      <c r="J35" s="42">
        <f t="shared" ref="J35" si="13">+I38</f>
        <v>37499793.928875498</v>
      </c>
      <c r="K35" s="42">
        <f t="shared" ref="K35" si="14">+J38</f>
        <v>46134999.303633869</v>
      </c>
      <c r="L35" s="42">
        <f t="shared" ref="L35" si="15">+K38</f>
        <v>55621603.409640767</v>
      </c>
      <c r="M35" s="42">
        <f t="shared" ref="M35" si="16">+L38</f>
        <v>63586265.468430862</v>
      </c>
      <c r="N35" s="42">
        <f t="shared" ref="N35" si="17">+M38</f>
        <v>63073574.480751574</v>
      </c>
      <c r="O35" s="42">
        <f t="shared" ref="O35" si="18">+N38</f>
        <v>71068684.397023052</v>
      </c>
      <c r="Q35" s="37"/>
    </row>
    <row r="36" spans="1:17">
      <c r="A36" s="7">
        <f>MAX($A$11:A35)+1</f>
        <v>20</v>
      </c>
      <c r="B36" s="21" t="s">
        <v>177</v>
      </c>
      <c r="C36" s="2" t="str">
        <f>"Line "&amp;$A$35&amp;""</f>
        <v>Line 19</v>
      </c>
      <c r="D36" s="38">
        <f t="shared" ref="D36:F36" si="19">+D31</f>
        <v>7105408.5889655091</v>
      </c>
      <c r="E36" s="38">
        <f t="shared" si="19"/>
        <v>13282823.702219704</v>
      </c>
      <c r="F36" s="38">
        <f t="shared" si="19"/>
        <v>9285578.1121247075</v>
      </c>
      <c r="G36" s="38">
        <f t="shared" ref="G36:O36" si="20">+G31</f>
        <v>3968184.8447298198</v>
      </c>
      <c r="H36" s="38">
        <f t="shared" si="20"/>
        <v>908056.45523452607</v>
      </c>
      <c r="I36" s="38">
        <f t="shared" si="20"/>
        <v>2085137.6714699238</v>
      </c>
      <c r="J36" s="38">
        <f t="shared" si="20"/>
        <v>8356656.5912247105</v>
      </c>
      <c r="K36" s="38">
        <f t="shared" si="20"/>
        <v>9147699.9632836375</v>
      </c>
      <c r="L36" s="38">
        <f t="shared" si="20"/>
        <v>7567635.8262828337</v>
      </c>
      <c r="M36" s="38">
        <f t="shared" si="20"/>
        <v>-951833.82969796215</v>
      </c>
      <c r="N36" s="38">
        <f t="shared" si="20"/>
        <v>7530024.7494022874</v>
      </c>
      <c r="O36" s="38">
        <f t="shared" si="20"/>
        <v>4450861.5552909272</v>
      </c>
      <c r="Q36" s="38"/>
    </row>
    <row r="37" spans="1:17">
      <c r="A37" s="7">
        <f>MAX($A$11:A36)+1</f>
        <v>21</v>
      </c>
      <c r="B37" s="15" t="s">
        <v>9</v>
      </c>
      <c r="C37" s="27" t="str">
        <f>"Line "&amp;$A$35&amp;" + ( Line "&amp;A36&amp;" x 50%) x Line "&amp;$A$34&amp;"/12"</f>
        <v>Line 19 + ( Line 20 x 50%) x Line 18/12</v>
      </c>
      <c r="D37" s="127">
        <f>+((D36*0.5)+D35)*D34/12</f>
        <v>18681.303415155151</v>
      </c>
      <c r="E37" s="127">
        <f t="shared" ref="E37:O37" si="21">+((E36*0.5)+E35)*E34/12</f>
        <v>72383.596667854305</v>
      </c>
      <c r="F37" s="127">
        <f t="shared" si="21"/>
        <v>132100.30351721329</v>
      </c>
      <c r="G37" s="127">
        <f t="shared" si="21"/>
        <v>199256.67518296908</v>
      </c>
      <c r="H37" s="127">
        <f t="shared" si="21"/>
        <v>215740.28346525121</v>
      </c>
      <c r="I37" s="127">
        <f t="shared" si="21"/>
        <v>226442.39188286045</v>
      </c>
      <c r="J37" s="127">
        <f t="shared" si="21"/>
        <v>278548.78353366052</v>
      </c>
      <c r="K37" s="127">
        <f t="shared" si="21"/>
        <v>338904.14272325917</v>
      </c>
      <c r="L37" s="127">
        <f t="shared" si="21"/>
        <v>397026.23250726092</v>
      </c>
      <c r="M37" s="127">
        <f t="shared" si="21"/>
        <v>439142.84201867389</v>
      </c>
      <c r="N37" s="127">
        <f t="shared" si="21"/>
        <v>465085.16686919186</v>
      </c>
      <c r="O37" s="127">
        <f t="shared" si="21"/>
        <v>510004.88475706847</v>
      </c>
    </row>
    <row r="38" spans="1:17" ht="13.5" thickBot="1">
      <c r="A38" s="7">
        <f>MAX($A$11:A37)+1</f>
        <v>22</v>
      </c>
      <c r="B38" s="182" t="s">
        <v>230</v>
      </c>
      <c r="C38" s="27" t="str">
        <f>"∑ Lines "&amp;$A$35&amp;":"&amp;A37&amp;""</f>
        <v>∑ Lines 19:21</v>
      </c>
      <c r="D38" s="39">
        <f>SUM(D35:D37)</f>
        <v>7124089.8923806641</v>
      </c>
      <c r="E38" s="39">
        <f t="shared" ref="E38:O38" si="22">SUM(E35:E37)</f>
        <v>20479297.191268224</v>
      </c>
      <c r="F38" s="39">
        <f t="shared" si="22"/>
        <v>29896975.606910147</v>
      </c>
      <c r="G38" s="39">
        <f t="shared" si="22"/>
        <v>34064417.126822934</v>
      </c>
      <c r="H38" s="39">
        <f t="shared" si="22"/>
        <v>35188213.865522712</v>
      </c>
      <c r="I38" s="39">
        <f t="shared" si="22"/>
        <v>37499793.928875498</v>
      </c>
      <c r="J38" s="39">
        <f t="shared" si="22"/>
        <v>46134999.303633869</v>
      </c>
      <c r="K38" s="39">
        <f t="shared" si="22"/>
        <v>55621603.409640767</v>
      </c>
      <c r="L38" s="39">
        <f t="shared" si="22"/>
        <v>63586265.468430862</v>
      </c>
      <c r="M38" s="39">
        <f t="shared" si="22"/>
        <v>63073574.480751574</v>
      </c>
      <c r="N38" s="39">
        <f t="shared" si="22"/>
        <v>71068684.397023052</v>
      </c>
      <c r="O38" s="39">
        <f t="shared" si="22"/>
        <v>76029550.837071046</v>
      </c>
      <c r="P38" s="39">
        <f>O38</f>
        <v>76029550.837071046</v>
      </c>
    </row>
    <row r="39" spans="1:17" ht="13.5" thickTop="1">
      <c r="A39" s="7"/>
    </row>
    <row r="40" spans="1:17" ht="25.5">
      <c r="A40" s="7">
        <f>MAX($A$11:A39)+1</f>
        <v>23</v>
      </c>
      <c r="B40" s="25" t="s">
        <v>258</v>
      </c>
      <c r="C40" s="211" t="str">
        <f>"Line "&amp;$A$38&amp;" * (1 + 1.0850% / 9) ^ 12 - Line "&amp;$A$38&amp;""</f>
        <v>Line 22 * (1 + 1.0850% / 9) ^ 12 - Line 22</v>
      </c>
      <c r="P40" s="212">
        <f>(P38)*(1+0.085/12)^9-(P38)</f>
        <v>4986506.2624892145</v>
      </c>
    </row>
    <row r="41" spans="1:17">
      <c r="A41" s="7"/>
      <c r="B41" s="25"/>
      <c r="C41" s="211"/>
      <c r="H41" s="209"/>
    </row>
    <row r="42" spans="1:17" ht="13.5" thickBot="1">
      <c r="A42" s="7">
        <f>MAX($A$11:A41)+1</f>
        <v>24</v>
      </c>
      <c r="B42" s="1" t="s">
        <v>257</v>
      </c>
      <c r="C42" s="2" t="str">
        <f>"∑ Lines "&amp;$A$38&amp;":"&amp;A40&amp;""</f>
        <v>∑ Lines 22:23</v>
      </c>
      <c r="P42" s="213">
        <f>P38+P40</f>
        <v>81016057.099560261</v>
      </c>
    </row>
    <row r="43" spans="1:17" ht="13.5" thickTop="1"/>
  </sheetData>
  <mergeCells count="4">
    <mergeCell ref="R25:U25"/>
    <mergeCell ref="F7:G7"/>
    <mergeCell ref="F8:G8"/>
    <mergeCell ref="F9:G9"/>
  </mergeCells>
  <pageMargins left="0.7" right="0.7" top="0.75" bottom="0.75" header="0.3" footer="0.3"/>
  <pageSetup scale="42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73"/>
  <sheetViews>
    <sheetView zoomScaleNormal="100" zoomScaleSheetLayoutView="55" workbookViewId="0">
      <pane ySplit="5" topLeftCell="A6" activePane="bottomLeft" state="frozen"/>
      <selection activeCell="C351" sqref="C351:C352"/>
      <selection pane="bottomLeft"/>
    </sheetView>
  </sheetViews>
  <sheetFormatPr defaultColWidth="9.42578125" defaultRowHeight="12.75" customHeight="1"/>
  <cols>
    <col min="1" max="3" width="1.42578125" style="75" customWidth="1"/>
    <col min="4" max="4" width="46.5703125" style="75" customWidth="1"/>
    <col min="5" max="5" width="1.42578125" style="75" customWidth="1"/>
    <col min="6" max="6" width="14.85546875" style="75" customWidth="1"/>
    <col min="7" max="18" width="14.42578125" style="75" customWidth="1"/>
    <col min="19" max="16384" width="9.42578125" style="75"/>
  </cols>
  <sheetData>
    <row r="1" spans="1:18" s="69" customFormat="1">
      <c r="A1" s="1" t="str">
        <f>+'Workpaper Index'!$C$4</f>
        <v>Washington Power Cost Adjustment Mechanism</v>
      </c>
    </row>
    <row r="2" spans="1:18" s="69" customFormat="1">
      <c r="A2" s="1" t="str">
        <f>+'Workpaper Index'!$B$5&amp;" "&amp;'Workpaper Index'!$C$5</f>
        <v>Deferral Period: January 1, 2023 - December 31, 2023</v>
      </c>
    </row>
    <row r="3" spans="1:18" s="69" customFormat="1">
      <c r="A3" s="1" t="str">
        <f>+'Workpaper Index'!$B$12&amp;": "&amp;'Workpaper Index'!$C$12</f>
        <v>(3.1): Adjusted Actual WIJAM Net Power Costs</v>
      </c>
    </row>
    <row r="4" spans="1:18" s="79" customFormat="1" ht="12.75" customHeight="1">
      <c r="A4" s="78"/>
    </row>
    <row r="5" spans="1:18" s="80" customFormat="1" ht="12.75" customHeight="1">
      <c r="B5" s="81"/>
      <c r="C5" s="82"/>
      <c r="D5" s="83"/>
      <c r="F5" s="84" t="s">
        <v>4</v>
      </c>
      <c r="G5" s="85">
        <f>'Exhibit JP-2 PCAM Calculation'!$D$11</f>
        <v>44927</v>
      </c>
      <c r="H5" s="85">
        <f>+'(3.3) Actual WIJAM NPC'!H5</f>
        <v>44958</v>
      </c>
      <c r="I5" s="85">
        <f>+'(3.3) Actual WIJAM NPC'!I5</f>
        <v>44986</v>
      </c>
      <c r="J5" s="85">
        <f>+'(3.3) Actual WIJAM NPC'!J5</f>
        <v>45017</v>
      </c>
      <c r="K5" s="85">
        <f>+'(3.3) Actual WIJAM NPC'!K5</f>
        <v>45047</v>
      </c>
      <c r="L5" s="85">
        <f>+'(3.3) Actual WIJAM NPC'!L5</f>
        <v>45078</v>
      </c>
      <c r="M5" s="85">
        <f>+'(3.3) Actual WIJAM NPC'!M5</f>
        <v>45108</v>
      </c>
      <c r="N5" s="85">
        <f>+'(3.3) Actual WIJAM NPC'!N5</f>
        <v>45139</v>
      </c>
      <c r="O5" s="85">
        <f>+'(3.3) Actual WIJAM NPC'!O5</f>
        <v>45170</v>
      </c>
      <c r="P5" s="85">
        <f>+'(3.3) Actual WIJAM NPC'!P5</f>
        <v>45200</v>
      </c>
      <c r="Q5" s="85">
        <f>+'(3.3) Actual WIJAM NPC'!Q5</f>
        <v>45231</v>
      </c>
      <c r="R5" s="85">
        <f>+'(3.3) Actual WIJAM NPC'!R5</f>
        <v>45261</v>
      </c>
    </row>
    <row r="6" spans="1:18" ht="12.75" customHeight="1">
      <c r="D6" s="70"/>
      <c r="E6" s="76"/>
      <c r="F6" s="70"/>
    </row>
    <row r="7" spans="1:18" ht="12.75" customHeight="1">
      <c r="B7" s="86"/>
      <c r="C7" s="87"/>
      <c r="D7" s="70"/>
      <c r="E7" s="73">
        <v>7</v>
      </c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80" customFormat="1" ht="12.75" customHeight="1">
      <c r="A8" s="75"/>
      <c r="B8" s="90"/>
      <c r="C8" s="75"/>
      <c r="D8" s="75"/>
      <c r="E8" s="83"/>
      <c r="F8" s="88" t="s">
        <v>195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2.75" customHeight="1">
      <c r="A9" s="71" t="s">
        <v>10</v>
      </c>
    </row>
    <row r="10" spans="1:18" ht="12.75" customHeight="1">
      <c r="A10" s="71"/>
      <c r="B10" s="75" t="s">
        <v>11</v>
      </c>
    </row>
    <row r="11" spans="1:18" ht="12.75" customHeight="1">
      <c r="C11" s="91" t="s">
        <v>12</v>
      </c>
      <c r="F11" s="92">
        <f>SUM(G11:R11)</f>
        <v>0</v>
      </c>
      <c r="G11" s="92">
        <f>'(3.3) Actual WIJAM NPC'!G11-'(3.2) Adjustments'!G11</f>
        <v>0</v>
      </c>
      <c r="H11" s="92">
        <f>'(3.3) Actual WIJAM NPC'!H11-'(3.2) Adjustments'!H11</f>
        <v>0</v>
      </c>
      <c r="I11" s="92">
        <f>'(3.3) Actual WIJAM NPC'!I11-'(3.2) Adjustments'!I11</f>
        <v>0</v>
      </c>
      <c r="J11" s="92">
        <f>'(3.3) Actual WIJAM NPC'!J11-'(3.2) Adjustments'!J11</f>
        <v>0</v>
      </c>
      <c r="K11" s="92">
        <f>'(3.3) Actual WIJAM NPC'!K11-'(3.2) Adjustments'!K11</f>
        <v>0</v>
      </c>
      <c r="L11" s="92">
        <f>'(3.3) Actual WIJAM NPC'!L11-'(3.2) Adjustments'!L11</f>
        <v>0</v>
      </c>
      <c r="M11" s="92">
        <f>'(3.3) Actual WIJAM NPC'!M11-'(3.2) Adjustments'!M11</f>
        <v>0</v>
      </c>
      <c r="N11" s="92">
        <f>'(3.3) Actual WIJAM NPC'!N11-'(3.2) Adjustments'!N11</f>
        <v>0</v>
      </c>
      <c r="O11" s="92">
        <f>'(3.3) Actual WIJAM NPC'!O11-'(3.2) Adjustments'!O11</f>
        <v>0</v>
      </c>
      <c r="P11" s="92">
        <f>'(3.3) Actual WIJAM NPC'!P11-'(3.2) Adjustments'!P11</f>
        <v>0</v>
      </c>
      <c r="Q11" s="92">
        <f>'(3.3) Actual WIJAM NPC'!Q11-'(3.2) Adjustments'!Q11</f>
        <v>0</v>
      </c>
      <c r="R11" s="92">
        <f>'(3.3) Actual WIJAM NPC'!R11-'(3.2) Adjustments'!R11</f>
        <v>0</v>
      </c>
    </row>
    <row r="12" spans="1:18" ht="12.75" customHeight="1">
      <c r="C12" s="91" t="s">
        <v>13</v>
      </c>
      <c r="F12" s="93">
        <f>SUM(G12:R12)</f>
        <v>0</v>
      </c>
      <c r="G12" s="93">
        <f>'(3.3) Actual WIJAM NPC'!G12-'(3.2) Adjustments'!G12</f>
        <v>0</v>
      </c>
      <c r="H12" s="93">
        <f>'(3.3) Actual WIJAM NPC'!H12-'(3.2) Adjustments'!H12</f>
        <v>0</v>
      </c>
      <c r="I12" s="93">
        <f>'(3.3) Actual WIJAM NPC'!I12-'(3.2) Adjustments'!I12</f>
        <v>0</v>
      </c>
      <c r="J12" s="93">
        <f>'(3.3) Actual WIJAM NPC'!J12-'(3.2) Adjustments'!J12</f>
        <v>0</v>
      </c>
      <c r="K12" s="93">
        <f>'(3.3) Actual WIJAM NPC'!K12-'(3.2) Adjustments'!K12</f>
        <v>0</v>
      </c>
      <c r="L12" s="93">
        <f>'(3.3) Actual WIJAM NPC'!L12-'(3.2) Adjustments'!L12</f>
        <v>0</v>
      </c>
      <c r="M12" s="93">
        <f>'(3.3) Actual WIJAM NPC'!M12-'(3.2) Adjustments'!M12</f>
        <v>0</v>
      </c>
      <c r="N12" s="93">
        <f>'(3.3) Actual WIJAM NPC'!N12-'(3.2) Adjustments'!N12</f>
        <v>0</v>
      </c>
      <c r="O12" s="93">
        <f>'(3.3) Actual WIJAM NPC'!O12-'(3.2) Adjustments'!O12</f>
        <v>0</v>
      </c>
      <c r="P12" s="93">
        <f>'(3.3) Actual WIJAM NPC'!P12-'(3.2) Adjustments'!P12</f>
        <v>0</v>
      </c>
      <c r="Q12" s="93">
        <f>'(3.3) Actual WIJAM NPC'!Q12-'(3.2) Adjustments'!Q12</f>
        <v>0</v>
      </c>
      <c r="R12" s="93">
        <f>'(3.3) Actual WIJAM NPC'!R12-'(3.2) Adjustments'!R12</f>
        <v>0</v>
      </c>
    </row>
    <row r="13" spans="1:18" ht="12.75" customHeight="1">
      <c r="C13" s="91" t="s">
        <v>243</v>
      </c>
      <c r="F13" s="93">
        <f>SUM(G13:R13)</f>
        <v>0</v>
      </c>
      <c r="G13" s="93">
        <f>'(3.3) Actual WIJAM NPC'!G13-'(3.2) Adjustments'!G13</f>
        <v>0</v>
      </c>
      <c r="H13" s="93">
        <f>'(3.3) Actual WIJAM NPC'!H13-'(3.2) Adjustments'!H13</f>
        <v>0</v>
      </c>
      <c r="I13" s="93">
        <f>'(3.3) Actual WIJAM NPC'!I13-'(3.2) Adjustments'!I13</f>
        <v>0</v>
      </c>
      <c r="J13" s="93">
        <f>'(3.3) Actual WIJAM NPC'!J13-'(3.2) Adjustments'!J13</f>
        <v>0</v>
      </c>
      <c r="K13" s="93">
        <f>'(3.3) Actual WIJAM NPC'!K13-'(3.2) Adjustments'!K13</f>
        <v>0</v>
      </c>
      <c r="L13" s="93">
        <f>'(3.3) Actual WIJAM NPC'!L13-'(3.2) Adjustments'!L13</f>
        <v>0</v>
      </c>
      <c r="M13" s="93">
        <f>'(3.3) Actual WIJAM NPC'!M13-'(3.2) Adjustments'!M13</f>
        <v>0</v>
      </c>
      <c r="N13" s="93">
        <f>'(3.3) Actual WIJAM NPC'!N13-'(3.2) Adjustments'!N13</f>
        <v>0</v>
      </c>
      <c r="O13" s="93">
        <f>'(3.3) Actual WIJAM NPC'!O13-'(3.2) Adjustments'!O13</f>
        <v>0</v>
      </c>
      <c r="P13" s="93">
        <f>'(3.3) Actual WIJAM NPC'!P13-'(3.2) Adjustments'!P13</f>
        <v>0</v>
      </c>
      <c r="Q13" s="93">
        <f>'(3.3) Actual WIJAM NPC'!Q13-'(3.2) Adjustments'!Q13</f>
        <v>0</v>
      </c>
      <c r="R13" s="93">
        <f>'(3.3) Actual WIJAM NPC'!R13-'(3.2) Adjustments'!R13</f>
        <v>0</v>
      </c>
    </row>
    <row r="14" spans="1:18" ht="12.75" customHeight="1">
      <c r="C14" s="91" t="s">
        <v>14</v>
      </c>
      <c r="F14" s="93">
        <f>SUM(G14:R14)</f>
        <v>3647.9237489316611</v>
      </c>
      <c r="G14" s="93">
        <f>'(3.3) Actual WIJAM NPC'!G14-'(3.2) Adjustments'!G14</f>
        <v>2239.2053420614275</v>
      </c>
      <c r="H14" s="93">
        <f>'(3.3) Actual WIJAM NPC'!H14-'(3.2) Adjustments'!H14</f>
        <v>1806.6397171586757</v>
      </c>
      <c r="I14" s="93">
        <f>'(3.3) Actual WIJAM NPC'!I14-'(3.2) Adjustments'!I14</f>
        <v>-12516.479036928231</v>
      </c>
      <c r="J14" s="93">
        <f>'(3.3) Actual WIJAM NPC'!J14-'(3.2) Adjustments'!J14</f>
        <v>2172.5509436884877</v>
      </c>
      <c r="K14" s="93">
        <f>'(3.3) Actual WIJAM NPC'!K14-'(3.2) Adjustments'!K14</f>
        <v>421.34151082202573</v>
      </c>
      <c r="L14" s="93">
        <f>'(3.3) Actual WIJAM NPC'!L14-'(3.2) Adjustments'!L14</f>
        <v>1364.4046696525952</v>
      </c>
      <c r="M14" s="93">
        <f>'(3.3) Actual WIJAM NPC'!M14-'(3.2) Adjustments'!M14</f>
        <v>2758.3299046552634</v>
      </c>
      <c r="N14" s="93">
        <f>'(3.3) Actual WIJAM NPC'!N14-'(3.2) Adjustments'!N14</f>
        <v>2153.5843267549162</v>
      </c>
      <c r="O14" s="93">
        <f>'(3.3) Actual WIJAM NPC'!O14-'(3.2) Adjustments'!O14</f>
        <v>930.90653940874563</v>
      </c>
      <c r="P14" s="93">
        <f>'(3.3) Actual WIJAM NPC'!P14-'(3.2) Adjustments'!P14</f>
        <v>765.86470198482778</v>
      </c>
      <c r="Q14" s="93">
        <f>'(3.3) Actual WIJAM NPC'!Q14-'(3.2) Adjustments'!Q14</f>
        <v>665.34681712136785</v>
      </c>
      <c r="R14" s="93">
        <f>'(3.3) Actual WIJAM NPC'!R14-'(3.2) Adjustments'!R14</f>
        <v>886.22831255155768</v>
      </c>
    </row>
    <row r="15" spans="1:18" ht="12.75" customHeight="1">
      <c r="C15" s="91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8" ht="12.75" customHeight="1">
      <c r="B16" s="91" t="s">
        <v>89</v>
      </c>
      <c r="F16" s="93">
        <f>SUM(G16:R16)</f>
        <v>3647.9237489316611</v>
      </c>
      <c r="G16" s="93">
        <f t="shared" ref="G16:R16" si="0">SUM(G11:G15)</f>
        <v>2239.2053420614275</v>
      </c>
      <c r="H16" s="93">
        <f t="shared" si="0"/>
        <v>1806.6397171586757</v>
      </c>
      <c r="I16" s="93">
        <f t="shared" si="0"/>
        <v>-12516.479036928231</v>
      </c>
      <c r="J16" s="93">
        <f t="shared" si="0"/>
        <v>2172.5509436884877</v>
      </c>
      <c r="K16" s="93">
        <f t="shared" si="0"/>
        <v>421.34151082202573</v>
      </c>
      <c r="L16" s="93">
        <f t="shared" si="0"/>
        <v>1364.4046696525952</v>
      </c>
      <c r="M16" s="93">
        <f t="shared" si="0"/>
        <v>2758.3299046552634</v>
      </c>
      <c r="N16" s="93">
        <f t="shared" si="0"/>
        <v>2153.5843267549162</v>
      </c>
      <c r="O16" s="93">
        <f t="shared" si="0"/>
        <v>930.90653940874563</v>
      </c>
      <c r="P16" s="93">
        <f t="shared" si="0"/>
        <v>765.86470198482778</v>
      </c>
      <c r="Q16" s="93">
        <f t="shared" si="0"/>
        <v>665.34681712136785</v>
      </c>
      <c r="R16" s="93">
        <f t="shared" si="0"/>
        <v>886.22831255155768</v>
      </c>
    </row>
    <row r="17" spans="1:18" ht="12.75" customHeight="1">
      <c r="B17" s="91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1:18" ht="12.75" customHeight="1">
      <c r="B18" s="91" t="s">
        <v>15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1:18" ht="12.75" customHeight="1">
      <c r="B19" s="91"/>
      <c r="C19" s="75" t="s">
        <v>15</v>
      </c>
      <c r="F19" s="93">
        <f>SUM(G19:R19)</f>
        <v>1058263.7023184362</v>
      </c>
      <c r="G19" s="93">
        <f>'(3.3) Actual WIJAM NPC'!G19-'(3.2) Adjustments'!G19</f>
        <v>0</v>
      </c>
      <c r="H19" s="93">
        <f>'(3.3) Actual WIJAM NPC'!H19-'(3.2) Adjustments'!H19</f>
        <v>0</v>
      </c>
      <c r="I19" s="93">
        <f>'(3.3) Actual WIJAM NPC'!I19-'(3.2) Adjustments'!I19</f>
        <v>0</v>
      </c>
      <c r="J19" s="93">
        <f>'(3.3) Actual WIJAM NPC'!J19-'(3.2) Adjustments'!J19</f>
        <v>0</v>
      </c>
      <c r="K19" s="93">
        <f>'(3.3) Actual WIJAM NPC'!K19-'(3.2) Adjustments'!K19</f>
        <v>0</v>
      </c>
      <c r="L19" s="93">
        <f>'(3.3) Actual WIJAM NPC'!L19-'(3.2) Adjustments'!L19</f>
        <v>0</v>
      </c>
      <c r="M19" s="93">
        <f>'(3.3) Actual WIJAM NPC'!M19-'(3.2) Adjustments'!M19</f>
        <v>0</v>
      </c>
      <c r="N19" s="93">
        <f>'(3.3) Actual WIJAM NPC'!N19-'(3.2) Adjustments'!N19</f>
        <v>0</v>
      </c>
      <c r="O19" s="93">
        <f>'(3.3) Actual WIJAM NPC'!O19-'(3.2) Adjustments'!O19</f>
        <v>448682.4450133692</v>
      </c>
      <c r="P19" s="93">
        <f>'(3.3) Actual WIJAM NPC'!P19-'(3.2) Adjustments'!P19</f>
        <v>609581.25730506703</v>
      </c>
      <c r="Q19" s="93">
        <f>'(3.3) Actual WIJAM NPC'!Q19-'(3.2) Adjustments'!Q19</f>
        <v>0</v>
      </c>
      <c r="R19" s="93">
        <f>'(3.3) Actual WIJAM NPC'!R19-'(3.2) Adjustments'!R19</f>
        <v>0</v>
      </c>
    </row>
    <row r="20" spans="1:18" ht="12.75" customHeight="1">
      <c r="B20" s="91"/>
      <c r="C20" s="75" t="s">
        <v>186</v>
      </c>
      <c r="F20" s="93">
        <f>SUM(G20:R20)</f>
        <v>1324783.4393806248</v>
      </c>
      <c r="G20" s="93">
        <f>'(3.3) Actual WIJAM NPC'!G20-'(3.2) Adjustments'!G20</f>
        <v>219496.17168636253</v>
      </c>
      <c r="H20" s="93">
        <f>'(3.3) Actual WIJAM NPC'!H20-'(3.2) Adjustments'!H20</f>
        <v>113421.48053053359</v>
      </c>
      <c r="I20" s="93">
        <f>'(3.3) Actual WIJAM NPC'!I20-'(3.2) Adjustments'!I20</f>
        <v>145980.79832711921</v>
      </c>
      <c r="J20" s="93">
        <f>'(3.3) Actual WIJAM NPC'!J20-'(3.2) Adjustments'!J20</f>
        <v>134052.20393334294</v>
      </c>
      <c r="K20" s="93">
        <f>'(3.3) Actual WIJAM NPC'!K20-'(3.2) Adjustments'!K20</f>
        <v>21388.362711208665</v>
      </c>
      <c r="L20" s="93">
        <f>'(3.3) Actual WIJAM NPC'!L20-'(3.2) Adjustments'!L20</f>
        <v>56271.511676889488</v>
      </c>
      <c r="M20" s="93">
        <f>'(3.3) Actual WIJAM NPC'!M20-'(3.2) Adjustments'!M20</f>
        <v>151990.35414837973</v>
      </c>
      <c r="N20" s="93">
        <f>'(3.3) Actual WIJAM NPC'!N20-'(3.2) Adjustments'!N20</f>
        <v>112089.2182752731</v>
      </c>
      <c r="O20" s="93">
        <f>'(3.3) Actual WIJAM NPC'!O20-'(3.2) Adjustments'!O20</f>
        <v>80962.736336972885</v>
      </c>
      <c r="P20" s="93">
        <f>'(3.3) Actual WIJAM NPC'!P20-'(3.2) Adjustments'!P20</f>
        <v>121368.16877695487</v>
      </c>
      <c r="Q20" s="93">
        <f>'(3.3) Actual WIJAM NPC'!Q20-'(3.2) Adjustments'!Q20</f>
        <v>71538.397031595348</v>
      </c>
      <c r="R20" s="93">
        <f>'(3.3) Actual WIJAM NPC'!R20-'(3.2) Adjustments'!R20</f>
        <v>96224.035945992422</v>
      </c>
    </row>
    <row r="21" spans="1:18" ht="12.75" customHeight="1">
      <c r="B21" s="91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18" ht="12.75" customHeight="1">
      <c r="B22" s="75" t="s">
        <v>90</v>
      </c>
      <c r="F22" s="93">
        <f>SUM(G22:R22)</f>
        <v>2383047.1416990613</v>
      </c>
      <c r="G22" s="93">
        <f t="shared" ref="G22:R22" si="1">SUM(G19:G20)</f>
        <v>219496.17168636253</v>
      </c>
      <c r="H22" s="93">
        <f t="shared" si="1"/>
        <v>113421.48053053359</v>
      </c>
      <c r="I22" s="93">
        <f t="shared" si="1"/>
        <v>145980.79832711921</v>
      </c>
      <c r="J22" s="93">
        <f t="shared" si="1"/>
        <v>134052.20393334294</v>
      </c>
      <c r="K22" s="93">
        <f t="shared" si="1"/>
        <v>21388.362711208665</v>
      </c>
      <c r="L22" s="93">
        <f t="shared" si="1"/>
        <v>56271.511676889488</v>
      </c>
      <c r="M22" s="93">
        <f t="shared" si="1"/>
        <v>151990.35414837973</v>
      </c>
      <c r="N22" s="93">
        <f t="shared" si="1"/>
        <v>112089.2182752731</v>
      </c>
      <c r="O22" s="93">
        <f t="shared" si="1"/>
        <v>529645.18135034211</v>
      </c>
      <c r="P22" s="93">
        <f t="shared" si="1"/>
        <v>730949.42608202191</v>
      </c>
      <c r="Q22" s="93">
        <f t="shared" si="1"/>
        <v>71538.397031595348</v>
      </c>
      <c r="R22" s="93">
        <f t="shared" si="1"/>
        <v>96224.035945992422</v>
      </c>
    </row>
    <row r="23" spans="1:18" ht="12.75" customHeight="1"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1:18" ht="12.75" customHeight="1">
      <c r="B24" s="75" t="s">
        <v>91</v>
      </c>
      <c r="F24" s="93">
        <f>SUM(G24:R24)</f>
        <v>0</v>
      </c>
      <c r="G24" s="93">
        <f>'(3.3) Actual WIJAM NPC'!G24-'(3.2) Adjustments'!G24</f>
        <v>0</v>
      </c>
      <c r="H24" s="93">
        <f>'(3.3) Actual WIJAM NPC'!H24-'(3.2) Adjustments'!H24</f>
        <v>0</v>
      </c>
      <c r="I24" s="93">
        <f>'(3.3) Actual WIJAM NPC'!I24-'(3.2) Adjustments'!I24</f>
        <v>0</v>
      </c>
      <c r="J24" s="93">
        <f>'(3.3) Actual WIJAM NPC'!J24-'(3.2) Adjustments'!J24</f>
        <v>0</v>
      </c>
      <c r="K24" s="93">
        <f>'(3.3) Actual WIJAM NPC'!K24-'(3.2) Adjustments'!K24</f>
        <v>0</v>
      </c>
      <c r="L24" s="93">
        <f>'(3.3) Actual WIJAM NPC'!L24-'(3.2) Adjustments'!L24</f>
        <v>0</v>
      </c>
      <c r="M24" s="93">
        <f>'(3.3) Actual WIJAM NPC'!M24-'(3.2) Adjustments'!M24</f>
        <v>0</v>
      </c>
      <c r="N24" s="93">
        <f>'(3.3) Actual WIJAM NPC'!N24-'(3.2) Adjustments'!N24</f>
        <v>0</v>
      </c>
      <c r="O24" s="93">
        <f>'(3.3) Actual WIJAM NPC'!O24-'(3.2) Adjustments'!O24</f>
        <v>0</v>
      </c>
      <c r="P24" s="93">
        <f>'(3.3) Actual WIJAM NPC'!P24-'(3.2) Adjustments'!P24</f>
        <v>0</v>
      </c>
      <c r="Q24" s="93">
        <f>'(3.3) Actual WIJAM NPC'!Q24-'(3.2) Adjustments'!Q24</f>
        <v>0</v>
      </c>
      <c r="R24" s="93">
        <f>'(3.3) Actual WIJAM NPC'!R24-'(3.2) Adjustments'!R24</f>
        <v>0</v>
      </c>
    </row>
    <row r="25" spans="1:18" ht="12.75" customHeight="1"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18" ht="12.75" customHeight="1">
      <c r="A26" s="74" t="s">
        <v>92</v>
      </c>
      <c r="C26" s="71"/>
      <c r="D26" s="71"/>
      <c r="F26" s="93">
        <f>SUM(G26:R26)</f>
        <v>2386695.0654479926</v>
      </c>
      <c r="G26" s="93">
        <f t="shared" ref="G26:R26" si="2">SUM(G16,G22:G24)</f>
        <v>221735.37702842397</v>
      </c>
      <c r="H26" s="93">
        <f t="shared" si="2"/>
        <v>115228.12024769226</v>
      </c>
      <c r="I26" s="93">
        <f t="shared" si="2"/>
        <v>133464.31929019096</v>
      </c>
      <c r="J26" s="93">
        <f t="shared" si="2"/>
        <v>136224.75487703143</v>
      </c>
      <c r="K26" s="93">
        <f t="shared" si="2"/>
        <v>21809.70422203069</v>
      </c>
      <c r="L26" s="93">
        <f t="shared" si="2"/>
        <v>57635.916346542086</v>
      </c>
      <c r="M26" s="93">
        <f t="shared" si="2"/>
        <v>154748.68405303499</v>
      </c>
      <c r="N26" s="93">
        <f t="shared" si="2"/>
        <v>114242.80260202802</v>
      </c>
      <c r="O26" s="93">
        <f t="shared" si="2"/>
        <v>530576.08788975084</v>
      </c>
      <c r="P26" s="93">
        <f t="shared" si="2"/>
        <v>731715.29078400671</v>
      </c>
      <c r="Q26" s="93">
        <f t="shared" si="2"/>
        <v>72203.743848716709</v>
      </c>
      <c r="R26" s="93">
        <f t="shared" si="2"/>
        <v>97110.264258543975</v>
      </c>
    </row>
    <row r="27" spans="1:18" ht="12.75" customHeight="1"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 customHeight="1"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 customHeight="1">
      <c r="A29" s="71" t="s">
        <v>18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 customHeight="1">
      <c r="B30" s="75" t="s">
        <v>19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 customHeight="1">
      <c r="C31" s="76" t="s">
        <v>213</v>
      </c>
      <c r="F31" s="93">
        <f>SUM(G31:R31)</f>
        <v>0</v>
      </c>
      <c r="G31" s="93">
        <f>'(3.3) Actual WIJAM NPC'!G31-'(3.2) Adjustments'!G31</f>
        <v>0</v>
      </c>
      <c r="H31" s="93">
        <f>'(3.3) Actual WIJAM NPC'!H31-'(3.2) Adjustments'!H31</f>
        <v>0</v>
      </c>
      <c r="I31" s="93">
        <f>'(3.3) Actual WIJAM NPC'!I31-'(3.2) Adjustments'!I31</f>
        <v>0</v>
      </c>
      <c r="J31" s="93">
        <f>'(3.3) Actual WIJAM NPC'!J31-'(3.2) Adjustments'!J31</f>
        <v>0</v>
      </c>
      <c r="K31" s="93">
        <f>'(3.3) Actual WIJAM NPC'!K31-'(3.2) Adjustments'!K31</f>
        <v>0</v>
      </c>
      <c r="L31" s="93">
        <f>'(3.3) Actual WIJAM NPC'!L31-'(3.2) Adjustments'!L31</f>
        <v>0</v>
      </c>
      <c r="M31" s="93">
        <f>'(3.3) Actual WIJAM NPC'!M31-'(3.2) Adjustments'!M31</f>
        <v>0</v>
      </c>
      <c r="N31" s="93">
        <f>'(3.3) Actual WIJAM NPC'!N31-'(3.2) Adjustments'!N31</f>
        <v>0</v>
      </c>
      <c r="O31" s="93">
        <f>'(3.3) Actual WIJAM NPC'!O31-'(3.2) Adjustments'!O31</f>
        <v>0</v>
      </c>
      <c r="P31" s="93">
        <f>'(3.3) Actual WIJAM NPC'!P31-'(3.2) Adjustments'!P31</f>
        <v>0</v>
      </c>
      <c r="Q31" s="93">
        <f>'(3.3) Actual WIJAM NPC'!Q31-'(3.2) Adjustments'!Q31</f>
        <v>0</v>
      </c>
      <c r="R31" s="93">
        <f>'(3.3) Actual WIJAM NPC'!R31-'(3.2) Adjustments'!R31</f>
        <v>0</v>
      </c>
    </row>
    <row r="32" spans="1:18" ht="12.75" customHeight="1">
      <c r="C32" s="76" t="s">
        <v>250</v>
      </c>
      <c r="F32" s="93">
        <f t="shared" ref="F32:F34" si="3">SUM(G32:R32)</f>
        <v>0</v>
      </c>
      <c r="G32" s="93">
        <f>'(3.3) Actual WIJAM NPC'!G32-'(3.2) Adjustments'!G32</f>
        <v>0</v>
      </c>
      <c r="H32" s="93">
        <f>'(3.3) Actual WIJAM NPC'!H32-'(3.2) Adjustments'!H32</f>
        <v>0</v>
      </c>
      <c r="I32" s="93">
        <f>'(3.3) Actual WIJAM NPC'!I32-'(3.2) Adjustments'!I32</f>
        <v>0</v>
      </c>
      <c r="J32" s="93">
        <f>'(3.3) Actual WIJAM NPC'!J32-'(3.2) Adjustments'!J32</f>
        <v>0</v>
      </c>
      <c r="K32" s="93">
        <f>'(3.3) Actual WIJAM NPC'!K32-'(3.2) Adjustments'!K32</f>
        <v>0</v>
      </c>
      <c r="L32" s="93">
        <f>'(3.3) Actual WIJAM NPC'!L32-'(3.2) Adjustments'!L32</f>
        <v>0</v>
      </c>
      <c r="M32" s="93">
        <f>'(3.3) Actual WIJAM NPC'!M32-'(3.2) Adjustments'!M32</f>
        <v>0</v>
      </c>
      <c r="N32" s="93">
        <f>'(3.3) Actual WIJAM NPC'!N32-'(3.2) Adjustments'!N32</f>
        <v>0</v>
      </c>
      <c r="O32" s="93">
        <f>'(3.3) Actual WIJAM NPC'!O32-'(3.2) Adjustments'!O32</f>
        <v>0</v>
      </c>
      <c r="P32" s="93">
        <f>'(3.3) Actual WIJAM NPC'!P32-'(3.2) Adjustments'!P32</f>
        <v>0</v>
      </c>
      <c r="Q32" s="93">
        <f>'(3.3) Actual WIJAM NPC'!Q32-'(3.2) Adjustments'!Q32</f>
        <v>0</v>
      </c>
      <c r="R32" s="93">
        <f>'(3.3) Actual WIJAM NPC'!R32-'(3.2) Adjustments'!R32</f>
        <v>0</v>
      </c>
    </row>
    <row r="33" spans="3:18" ht="12.75" customHeight="1">
      <c r="C33" s="76" t="s">
        <v>251</v>
      </c>
      <c r="F33" s="93">
        <f t="shared" si="3"/>
        <v>0</v>
      </c>
      <c r="G33" s="93">
        <f>'(3.3) Actual WIJAM NPC'!G33-'(3.2) Adjustments'!G33</f>
        <v>0</v>
      </c>
      <c r="H33" s="93">
        <f>'(3.3) Actual WIJAM NPC'!H33-'(3.2) Adjustments'!H33</f>
        <v>0</v>
      </c>
      <c r="I33" s="93">
        <f>'(3.3) Actual WIJAM NPC'!I33-'(3.2) Adjustments'!I33</f>
        <v>0</v>
      </c>
      <c r="J33" s="93">
        <f>'(3.3) Actual WIJAM NPC'!J33-'(3.2) Adjustments'!J33</f>
        <v>0</v>
      </c>
      <c r="K33" s="93">
        <f>'(3.3) Actual WIJAM NPC'!K33-'(3.2) Adjustments'!K33</f>
        <v>0</v>
      </c>
      <c r="L33" s="93">
        <f>'(3.3) Actual WIJAM NPC'!L33-'(3.2) Adjustments'!L33</f>
        <v>0</v>
      </c>
      <c r="M33" s="93">
        <f>'(3.3) Actual WIJAM NPC'!M33-'(3.2) Adjustments'!M33</f>
        <v>0</v>
      </c>
      <c r="N33" s="93">
        <f>'(3.3) Actual WIJAM NPC'!N33-'(3.2) Adjustments'!N33</f>
        <v>0</v>
      </c>
      <c r="O33" s="93">
        <f>'(3.3) Actual WIJAM NPC'!O33-'(3.2) Adjustments'!O33</f>
        <v>0</v>
      </c>
      <c r="P33" s="93">
        <f>'(3.3) Actual WIJAM NPC'!P33-'(3.2) Adjustments'!P33</f>
        <v>0</v>
      </c>
      <c r="Q33" s="93">
        <f>'(3.3) Actual WIJAM NPC'!Q33-'(3.2) Adjustments'!Q33</f>
        <v>0</v>
      </c>
      <c r="R33" s="93">
        <f>'(3.3) Actual WIJAM NPC'!R33-'(3.2) Adjustments'!R33</f>
        <v>0</v>
      </c>
    </row>
    <row r="34" spans="3:18" ht="12.75" customHeight="1">
      <c r="C34" s="76" t="s">
        <v>200</v>
      </c>
      <c r="F34" s="93">
        <f t="shared" si="3"/>
        <v>953134.47503803752</v>
      </c>
      <c r="G34" s="93">
        <f>'(3.3) Actual WIJAM NPC'!G34-'(3.2) Adjustments'!G34</f>
        <v>100966.63429267672</v>
      </c>
      <c r="H34" s="93">
        <f>'(3.3) Actual WIJAM NPC'!H34-'(3.2) Adjustments'!H34</f>
        <v>97675.113311249108</v>
      </c>
      <c r="I34" s="93">
        <f>'(3.3) Actual WIJAM NPC'!I34-'(3.2) Adjustments'!I34</f>
        <v>111719.45713181647</v>
      </c>
      <c r="J34" s="93">
        <f>'(3.3) Actual WIJAM NPC'!J34-'(3.2) Adjustments'!J34</f>
        <v>81345.423373282218</v>
      </c>
      <c r="K34" s="93">
        <f>'(3.3) Actual WIJAM NPC'!K34-'(3.2) Adjustments'!K34</f>
        <v>63395.963145332418</v>
      </c>
      <c r="L34" s="93">
        <f>'(3.3) Actual WIJAM NPC'!L34-'(3.2) Adjustments'!L34</f>
        <v>49101.552400074295</v>
      </c>
      <c r="M34" s="93">
        <f>'(3.3) Actual WIJAM NPC'!M34-'(3.2) Adjustments'!M34</f>
        <v>48834.830335029801</v>
      </c>
      <c r="N34" s="93">
        <f>'(3.3) Actual WIJAM NPC'!N34-'(3.2) Adjustments'!N34</f>
        <v>57567.413962480721</v>
      </c>
      <c r="O34" s="93">
        <f>'(3.3) Actual WIJAM NPC'!O34-'(3.2) Adjustments'!O34</f>
        <v>66378.974214484086</v>
      </c>
      <c r="P34" s="93">
        <f>'(3.3) Actual WIJAM NPC'!P34-'(3.2) Adjustments'!P34</f>
        <v>56531.736385217082</v>
      </c>
      <c r="Q34" s="93">
        <f>'(3.3) Actual WIJAM NPC'!Q34-'(3.2) Adjustments'!Q34</f>
        <v>109265.38625477841</v>
      </c>
      <c r="R34" s="93">
        <f>'(3.3) Actual WIJAM NPC'!R34-'(3.2) Adjustments'!R34</f>
        <v>110351.99023161626</v>
      </c>
    </row>
    <row r="35" spans="3:18" ht="12.75" customHeight="1">
      <c r="C35" s="76" t="s">
        <v>201</v>
      </c>
      <c r="E35" s="94" t="s">
        <v>94</v>
      </c>
      <c r="F35" s="93">
        <f t="shared" ref="F35:F59" si="4">SUM(G35:R35)</f>
        <v>755884.14533341525</v>
      </c>
      <c r="G35" s="93">
        <f>'(3.3) Actual WIJAM NPC'!G35-'(3.2) Adjustments'!G35</f>
        <v>80941.065841481832</v>
      </c>
      <c r="H35" s="93">
        <f>'(3.3) Actual WIJAM NPC'!H35-'(3.2) Adjustments'!H35</f>
        <v>78077.824055841309</v>
      </c>
      <c r="I35" s="93">
        <f>'(3.3) Actual WIJAM NPC'!I35-'(3.2) Adjustments'!I35</f>
        <v>73681.756336682927</v>
      </c>
      <c r="J35" s="93">
        <f>'(3.3) Actual WIJAM NPC'!J35-'(3.2) Adjustments'!J35</f>
        <v>62672.026359846059</v>
      </c>
      <c r="K35" s="93">
        <f>'(3.3) Actual WIJAM NPC'!K35-'(3.2) Adjustments'!K35</f>
        <v>50760.153605414518</v>
      </c>
      <c r="L35" s="93">
        <f>'(3.3) Actual WIJAM NPC'!L35-'(3.2) Adjustments'!L35</f>
        <v>41949.518893982073</v>
      </c>
      <c r="M35" s="93">
        <f>'(3.3) Actual WIJAM NPC'!M35-'(3.2) Adjustments'!M35</f>
        <v>40499.702152128441</v>
      </c>
      <c r="N35" s="93">
        <f>'(3.3) Actual WIJAM NPC'!N35-'(3.2) Adjustments'!N35</f>
        <v>47413.935962153904</v>
      </c>
      <c r="O35" s="93">
        <f>'(3.3) Actual WIJAM NPC'!O35-'(3.2) Adjustments'!O35</f>
        <v>53928.959979407155</v>
      </c>
      <c r="P35" s="93">
        <f>'(3.3) Actual WIJAM NPC'!P35-'(3.2) Adjustments'!P35</f>
        <v>44823.093303119953</v>
      </c>
      <c r="Q35" s="93">
        <f>'(3.3) Actual WIJAM NPC'!Q35-'(3.2) Adjustments'!Q35</f>
        <v>90810.210194562751</v>
      </c>
      <c r="R35" s="93">
        <f>'(3.3) Actual WIJAM NPC'!R35-'(3.2) Adjustments'!R35</f>
        <v>90325.898648794289</v>
      </c>
    </row>
    <row r="36" spans="3:18" ht="12.75" customHeight="1">
      <c r="C36" s="76" t="s">
        <v>93</v>
      </c>
      <c r="E36" s="94"/>
      <c r="F36" s="93">
        <f t="shared" si="4"/>
        <v>303540.68417685467</v>
      </c>
      <c r="G36" s="93">
        <f>'(3.3) Actual WIJAM NPC'!G36-'(3.2) Adjustments'!G36</f>
        <v>24722.426830500874</v>
      </c>
      <c r="H36" s="93">
        <f>'(3.3) Actual WIJAM NPC'!H36-'(3.2) Adjustments'!H36</f>
        <v>34080.788867939853</v>
      </c>
      <c r="I36" s="93">
        <f>'(3.3) Actual WIJAM NPC'!I36-'(3.2) Adjustments'!I36</f>
        <v>44586.115449934725</v>
      </c>
      <c r="J36" s="93">
        <f>'(3.3) Actual WIJAM NPC'!J36-'(3.2) Adjustments'!J36</f>
        <v>35732.050753234464</v>
      </c>
      <c r="K36" s="93">
        <f>'(3.3) Actual WIJAM NPC'!K36-'(3.2) Adjustments'!K36</f>
        <v>26672.364372573797</v>
      </c>
      <c r="L36" s="93">
        <f>'(3.3) Actual WIJAM NPC'!L36-'(3.2) Adjustments'!L36</f>
        <v>27198.466087163761</v>
      </c>
      <c r="M36" s="93">
        <f>'(3.3) Actual WIJAM NPC'!M36-'(3.2) Adjustments'!M36</f>
        <v>25244.43558181361</v>
      </c>
      <c r="N36" s="93">
        <f>'(3.3) Actual WIJAM NPC'!N36-'(3.2) Adjustments'!N36</f>
        <v>24137.239101136256</v>
      </c>
      <c r="O36" s="93">
        <f>'(3.3) Actual WIJAM NPC'!O36-'(3.2) Adjustments'!O36</f>
        <v>19121.660456466845</v>
      </c>
      <c r="P36" s="93">
        <f>'(3.3) Actual WIJAM NPC'!P36-'(3.2) Adjustments'!P36</f>
        <v>10818.904525373611</v>
      </c>
      <c r="Q36" s="93">
        <f>'(3.3) Actual WIJAM NPC'!Q36-'(3.2) Adjustments'!Q36</f>
        <v>15462.880178547422</v>
      </c>
      <c r="R36" s="93">
        <f>'(3.3) Actual WIJAM NPC'!R36-'(3.2) Adjustments'!R36</f>
        <v>15763.351972169459</v>
      </c>
    </row>
    <row r="37" spans="3:18" ht="12.75" customHeight="1">
      <c r="C37" s="76" t="s">
        <v>202</v>
      </c>
      <c r="E37" s="94"/>
      <c r="F37" s="93">
        <f t="shared" si="4"/>
        <v>295205.64576210239</v>
      </c>
      <c r="G37" s="93">
        <f>'(3.3) Actual WIJAM NPC'!G37-'(3.2) Adjustments'!G37</f>
        <v>12005.466883870262</v>
      </c>
      <c r="H37" s="93">
        <f>'(3.3) Actual WIJAM NPC'!H37-'(3.2) Adjustments'!H37</f>
        <v>17331.526470777269</v>
      </c>
      <c r="I37" s="93">
        <f>'(3.3) Actual WIJAM NPC'!I37-'(3.2) Adjustments'!I37</f>
        <v>20706.508614891489</v>
      </c>
      <c r="J37" s="93">
        <f>'(3.3) Actual WIJAM NPC'!J37-'(3.2) Adjustments'!J37</f>
        <v>30141.353115294223</v>
      </c>
      <c r="K37" s="93">
        <f>'(3.3) Actual WIJAM NPC'!K37-'(3.2) Adjustments'!K37</f>
        <v>32342.766066618864</v>
      </c>
      <c r="L37" s="93">
        <f>'(3.3) Actual WIJAM NPC'!L37-'(3.2) Adjustments'!L37</f>
        <v>33828.695915731951</v>
      </c>
      <c r="M37" s="93">
        <f>'(3.3) Actual WIJAM NPC'!M37-'(3.2) Adjustments'!M37</f>
        <v>37522.753528488938</v>
      </c>
      <c r="N37" s="93">
        <f>'(3.3) Actual WIJAM NPC'!N37-'(3.2) Adjustments'!N37</f>
        <v>29278.314391996875</v>
      </c>
      <c r="O37" s="93">
        <f>'(3.3) Actual WIJAM NPC'!O37-'(3.2) Adjustments'!O37</f>
        <v>27107.406360208097</v>
      </c>
      <c r="P37" s="93">
        <f>'(3.3) Actual WIJAM NPC'!P37-'(3.2) Adjustments'!P37</f>
        <v>25554.002591430595</v>
      </c>
      <c r="Q37" s="93">
        <f>'(3.3) Actual WIJAM NPC'!Q37-'(3.2) Adjustments'!Q37</f>
        <v>15425.303695686292</v>
      </c>
      <c r="R37" s="93">
        <f>'(3.3) Actual WIJAM NPC'!R37-'(3.2) Adjustments'!R37</f>
        <v>13961.548127107477</v>
      </c>
    </row>
    <row r="38" spans="3:18" ht="12.75" customHeight="1">
      <c r="C38" s="76" t="s">
        <v>214</v>
      </c>
      <c r="E38" s="94"/>
      <c r="F38" s="93">
        <f>SUM(G38:R38)</f>
        <v>0</v>
      </c>
      <c r="G38" s="93">
        <f>'(3.3) Actual WIJAM NPC'!G38-'(3.2) Adjustments'!G38</f>
        <v>0</v>
      </c>
      <c r="H38" s="93">
        <f>'(3.3) Actual WIJAM NPC'!H38-'(3.2) Adjustments'!H38</f>
        <v>0</v>
      </c>
      <c r="I38" s="93">
        <f>'(3.3) Actual WIJAM NPC'!I38-'(3.2) Adjustments'!I38</f>
        <v>0</v>
      </c>
      <c r="J38" s="93">
        <f>'(3.3) Actual WIJAM NPC'!J38-'(3.2) Adjustments'!J38</f>
        <v>0</v>
      </c>
      <c r="K38" s="93">
        <f>'(3.3) Actual WIJAM NPC'!K38-'(3.2) Adjustments'!K38</f>
        <v>0</v>
      </c>
      <c r="L38" s="93">
        <f>'(3.3) Actual WIJAM NPC'!L38-'(3.2) Adjustments'!L38</f>
        <v>0</v>
      </c>
      <c r="M38" s="93">
        <f>'(3.3) Actual WIJAM NPC'!M38-'(3.2) Adjustments'!M38</f>
        <v>0</v>
      </c>
      <c r="N38" s="93">
        <f>'(3.3) Actual WIJAM NPC'!N38-'(3.2) Adjustments'!N38</f>
        <v>0</v>
      </c>
      <c r="O38" s="93">
        <f>'(3.3) Actual WIJAM NPC'!O38-'(3.2) Adjustments'!O38</f>
        <v>0</v>
      </c>
      <c r="P38" s="93">
        <f>'(3.3) Actual WIJAM NPC'!P38-'(3.2) Adjustments'!P38</f>
        <v>0</v>
      </c>
      <c r="Q38" s="93">
        <f>'(3.3) Actual WIJAM NPC'!Q38-'(3.2) Adjustments'!Q38</f>
        <v>0</v>
      </c>
      <c r="R38" s="93">
        <f>'(3.3) Actual WIJAM NPC'!R38-'(3.2) Adjustments'!R38</f>
        <v>0</v>
      </c>
    </row>
    <row r="39" spans="3:18" ht="12.75" customHeight="1">
      <c r="C39" s="76" t="s">
        <v>22</v>
      </c>
      <c r="E39" s="94"/>
      <c r="F39" s="93">
        <f>SUM(G39:R39)</f>
        <v>0</v>
      </c>
      <c r="G39" s="93">
        <f>'(3.3) Actual WIJAM NPC'!G39-'(3.2) Adjustments'!G39</f>
        <v>0</v>
      </c>
      <c r="H39" s="93">
        <f>'(3.3) Actual WIJAM NPC'!H39-'(3.2) Adjustments'!H39</f>
        <v>0</v>
      </c>
      <c r="I39" s="93">
        <f>'(3.3) Actual WIJAM NPC'!I39-'(3.2) Adjustments'!I39</f>
        <v>0</v>
      </c>
      <c r="J39" s="93">
        <f>'(3.3) Actual WIJAM NPC'!J39-'(3.2) Adjustments'!J39</f>
        <v>0</v>
      </c>
      <c r="K39" s="93">
        <f>'(3.3) Actual WIJAM NPC'!K39-'(3.2) Adjustments'!K39</f>
        <v>0</v>
      </c>
      <c r="L39" s="93">
        <f>'(3.3) Actual WIJAM NPC'!L39-'(3.2) Adjustments'!L39</f>
        <v>0</v>
      </c>
      <c r="M39" s="93">
        <f>'(3.3) Actual WIJAM NPC'!M39-'(3.2) Adjustments'!M39</f>
        <v>0</v>
      </c>
      <c r="N39" s="93">
        <f>'(3.3) Actual WIJAM NPC'!N39-'(3.2) Adjustments'!N39</f>
        <v>0</v>
      </c>
      <c r="O39" s="93">
        <f>'(3.3) Actual WIJAM NPC'!O39-'(3.2) Adjustments'!O39</f>
        <v>0</v>
      </c>
      <c r="P39" s="93">
        <f>'(3.3) Actual WIJAM NPC'!P39-'(3.2) Adjustments'!P39</f>
        <v>0</v>
      </c>
      <c r="Q39" s="93">
        <f>'(3.3) Actual WIJAM NPC'!Q39-'(3.2) Adjustments'!Q39</f>
        <v>0</v>
      </c>
      <c r="R39" s="93">
        <f>'(3.3) Actual WIJAM NPC'!R39-'(3.2) Adjustments'!R39</f>
        <v>0</v>
      </c>
    </row>
    <row r="40" spans="3:18" ht="12.75" customHeight="1">
      <c r="C40" s="76" t="s">
        <v>95</v>
      </c>
      <c r="E40" s="94"/>
      <c r="F40" s="93">
        <f t="shared" si="4"/>
        <v>145427.51350337383</v>
      </c>
      <c r="G40" s="93">
        <f>'(3.3) Actual WIJAM NPC'!G40-'(3.2) Adjustments'!G40</f>
        <v>12565.098437670596</v>
      </c>
      <c r="H40" s="93">
        <f>'(3.3) Actual WIJAM NPC'!H40-'(3.2) Adjustments'!H40</f>
        <v>12565.098437670596</v>
      </c>
      <c r="I40" s="93">
        <f>'(3.3) Actual WIJAM NPC'!I40-'(3.2) Adjustments'!I40</f>
        <v>12565.098437670596</v>
      </c>
      <c r="J40" s="93">
        <f>'(3.3) Actual WIJAM NPC'!J40-'(3.2) Adjustments'!J40</f>
        <v>12565.098437670596</v>
      </c>
      <c r="K40" s="93">
        <f>'(3.3) Actual WIJAM NPC'!K40-'(3.2) Adjustments'!K40</f>
        <v>12565.098437670596</v>
      </c>
      <c r="L40" s="93">
        <f>'(3.3) Actual WIJAM NPC'!L40-'(3.2) Adjustments'!L40</f>
        <v>12565.098437670596</v>
      </c>
      <c r="M40" s="93">
        <f>'(3.3) Actual WIJAM NPC'!M40-'(3.2) Adjustments'!M40</f>
        <v>12565.098437670596</v>
      </c>
      <c r="N40" s="93">
        <f>'(3.3) Actual WIJAM NPC'!N40-'(3.2) Adjustments'!N40</f>
        <v>12565.098437670596</v>
      </c>
      <c r="O40" s="93">
        <f>'(3.3) Actual WIJAM NPC'!O40-'(3.2) Adjustments'!O40</f>
        <v>12565.098437670596</v>
      </c>
      <c r="P40" s="93">
        <f>'(3.3) Actual WIJAM NPC'!P40-'(3.2) Adjustments'!P40</f>
        <v>10780.542521446161</v>
      </c>
      <c r="Q40" s="93">
        <f>'(3.3) Actual WIJAM NPC'!Q40-'(3.2) Adjustments'!Q40</f>
        <v>10780.542521446161</v>
      </c>
      <c r="R40" s="93">
        <f>'(3.3) Actual WIJAM NPC'!R40-'(3.2) Adjustments'!R40</f>
        <v>10780.542521446161</v>
      </c>
    </row>
    <row r="41" spans="3:18" ht="12.75" customHeight="1">
      <c r="C41" s="76" t="s">
        <v>242</v>
      </c>
      <c r="E41" s="94"/>
      <c r="F41" s="93">
        <f t="shared" ref="F41" si="5">SUM(G41:R41)</f>
        <v>0</v>
      </c>
      <c r="G41" s="93">
        <f>'(3.3) Actual WIJAM NPC'!G41-'(3.2) Adjustments'!G41</f>
        <v>0</v>
      </c>
      <c r="H41" s="93">
        <f>'(3.3) Actual WIJAM NPC'!H41-'(3.2) Adjustments'!H41</f>
        <v>0</v>
      </c>
      <c r="I41" s="93">
        <f>'(3.3) Actual WIJAM NPC'!I41-'(3.2) Adjustments'!I41</f>
        <v>0</v>
      </c>
      <c r="J41" s="93">
        <f>'(3.3) Actual WIJAM NPC'!J41-'(3.2) Adjustments'!J41</f>
        <v>0</v>
      </c>
      <c r="K41" s="93">
        <f>'(3.3) Actual WIJAM NPC'!K41-'(3.2) Adjustments'!K41</f>
        <v>0</v>
      </c>
      <c r="L41" s="93">
        <f>'(3.3) Actual WIJAM NPC'!L41-'(3.2) Adjustments'!L41</f>
        <v>0</v>
      </c>
      <c r="M41" s="93">
        <f>'(3.3) Actual WIJAM NPC'!M41-'(3.2) Adjustments'!M41</f>
        <v>0</v>
      </c>
      <c r="N41" s="93">
        <f>'(3.3) Actual WIJAM NPC'!N41-'(3.2) Adjustments'!N41</f>
        <v>0</v>
      </c>
      <c r="O41" s="93">
        <f>'(3.3) Actual WIJAM NPC'!O41-'(3.2) Adjustments'!O41</f>
        <v>0</v>
      </c>
      <c r="P41" s="93">
        <f>'(3.3) Actual WIJAM NPC'!P41-'(3.2) Adjustments'!P41</f>
        <v>0</v>
      </c>
      <c r="Q41" s="93">
        <f>'(3.3) Actual WIJAM NPC'!Q41-'(3.2) Adjustments'!Q41</f>
        <v>0</v>
      </c>
      <c r="R41" s="93">
        <f>'(3.3) Actual WIJAM NPC'!R41-'(3.2) Adjustments'!R41</f>
        <v>0</v>
      </c>
    </row>
    <row r="42" spans="3:18" ht="12.75" customHeight="1">
      <c r="C42" s="76" t="s">
        <v>208</v>
      </c>
      <c r="E42" s="94"/>
      <c r="F42" s="93">
        <f t="shared" si="4"/>
        <v>530950.63789211644</v>
      </c>
      <c r="G42" s="93">
        <f>'(3.3) Actual WIJAM NPC'!G42-'(3.2) Adjustments'!G42</f>
        <v>27591.919110448474</v>
      </c>
      <c r="H42" s="93">
        <f>'(3.3) Actual WIJAM NPC'!H42-'(3.2) Adjustments'!H42</f>
        <v>38382.935148284771</v>
      </c>
      <c r="I42" s="93">
        <f>'(3.3) Actual WIJAM NPC'!I42-'(3.2) Adjustments'!I42</f>
        <v>42407.903695814595</v>
      </c>
      <c r="J42" s="93">
        <f>'(3.3) Actual WIJAM NPC'!J42-'(3.2) Adjustments'!J42</f>
        <v>52879.883732039161</v>
      </c>
      <c r="K42" s="93">
        <f>'(3.3) Actual WIJAM NPC'!K42-'(3.2) Adjustments'!K42</f>
        <v>54525.385752392867</v>
      </c>
      <c r="L42" s="93">
        <f>'(3.3) Actual WIJAM NPC'!L42-'(3.2) Adjustments'!L42</f>
        <v>54050.942512109636</v>
      </c>
      <c r="M42" s="93">
        <f>'(3.3) Actual WIJAM NPC'!M42-'(3.2) Adjustments'!M42</f>
        <v>61416.91673321354</v>
      </c>
      <c r="N42" s="93">
        <f>'(3.3) Actual WIJAM NPC'!N42-'(3.2) Adjustments'!N42</f>
        <v>50281.95171082281</v>
      </c>
      <c r="O42" s="93">
        <f>'(3.3) Actual WIJAM NPC'!O42-'(3.2) Adjustments'!O42</f>
        <v>46764.801582290609</v>
      </c>
      <c r="P42" s="93">
        <f>'(3.3) Actual WIJAM NPC'!P42-'(3.2) Adjustments'!P42</f>
        <v>45108.014312651248</v>
      </c>
      <c r="Q42" s="93">
        <f>'(3.3) Actual WIJAM NPC'!Q42-'(3.2) Adjustments'!Q42</f>
        <v>31652.453643846758</v>
      </c>
      <c r="R42" s="93">
        <f>'(3.3) Actual WIJAM NPC'!R42-'(3.2) Adjustments'!R42</f>
        <v>25887.529958201987</v>
      </c>
    </row>
    <row r="43" spans="3:18" ht="12.75" customHeight="1">
      <c r="C43" s="75" t="s">
        <v>23</v>
      </c>
      <c r="F43" s="93">
        <f t="shared" si="4"/>
        <v>0</v>
      </c>
      <c r="G43" s="93">
        <f>'(3.3) Actual WIJAM NPC'!G43-'(3.2) Adjustments'!G43</f>
        <v>0</v>
      </c>
      <c r="H43" s="93">
        <f>'(3.3) Actual WIJAM NPC'!H43-'(3.2) Adjustments'!H43</f>
        <v>0</v>
      </c>
      <c r="I43" s="93">
        <f>'(3.3) Actual WIJAM NPC'!I43-'(3.2) Adjustments'!I43</f>
        <v>0</v>
      </c>
      <c r="J43" s="93">
        <f>'(3.3) Actual WIJAM NPC'!J43-'(3.2) Adjustments'!J43</f>
        <v>0</v>
      </c>
      <c r="K43" s="93">
        <f>'(3.3) Actual WIJAM NPC'!K43-'(3.2) Adjustments'!K43</f>
        <v>0</v>
      </c>
      <c r="L43" s="93">
        <f>'(3.3) Actual WIJAM NPC'!L43-'(3.2) Adjustments'!L43</f>
        <v>0</v>
      </c>
      <c r="M43" s="93">
        <f>'(3.3) Actual WIJAM NPC'!M43-'(3.2) Adjustments'!M43</f>
        <v>0</v>
      </c>
      <c r="N43" s="93">
        <f>'(3.3) Actual WIJAM NPC'!N43-'(3.2) Adjustments'!N43</f>
        <v>0</v>
      </c>
      <c r="O43" s="93">
        <f>'(3.3) Actual WIJAM NPC'!O43-'(3.2) Adjustments'!O43</f>
        <v>0</v>
      </c>
      <c r="P43" s="93">
        <f>'(3.3) Actual WIJAM NPC'!P43-'(3.2) Adjustments'!P43</f>
        <v>0</v>
      </c>
      <c r="Q43" s="93">
        <f>'(3.3) Actual WIJAM NPC'!Q43-'(3.2) Adjustments'!Q43</f>
        <v>0</v>
      </c>
      <c r="R43" s="93">
        <f>'(3.3) Actual WIJAM NPC'!R43-'(3.2) Adjustments'!R43</f>
        <v>0</v>
      </c>
    </row>
    <row r="44" spans="3:18" ht="12.75" customHeight="1">
      <c r="C44" s="76" t="s">
        <v>96</v>
      </c>
      <c r="F44" s="93">
        <f t="shared" si="4"/>
        <v>24473.447904427896</v>
      </c>
      <c r="G44" s="93">
        <f>'(3.3) Actual WIJAM NPC'!G44-'(3.2) Adjustments'!G44</f>
        <v>2540.9779999808788</v>
      </c>
      <c r="H44" s="93">
        <f>'(3.3) Actual WIJAM NPC'!H44-'(3.2) Adjustments'!H44</f>
        <v>2493.5479150382616</v>
      </c>
      <c r="I44" s="93">
        <f>'(3.3) Actual WIJAM NPC'!I44-'(3.2) Adjustments'!I44</f>
        <v>2348.4152601126093</v>
      </c>
      <c r="J44" s="93">
        <f>'(3.3) Actual WIJAM NPC'!J44-'(3.2) Adjustments'!J44</f>
        <v>2110.5420470272547</v>
      </c>
      <c r="K44" s="93">
        <f>'(3.3) Actual WIJAM NPC'!K44-'(3.2) Adjustments'!K44</f>
        <v>1965.4666579897698</v>
      </c>
      <c r="L44" s="93">
        <f>'(3.3) Actual WIJAM NPC'!L44-'(3.2) Adjustments'!L44</f>
        <v>1961.4549503646674</v>
      </c>
      <c r="M44" s="93">
        <f>'(3.3) Actual WIJAM NPC'!M44-'(3.2) Adjustments'!M44</f>
        <v>1936.074553956395</v>
      </c>
      <c r="N44" s="93">
        <f>'(3.3) Actual WIJAM NPC'!N44-'(3.2) Adjustments'!N44</f>
        <v>1846.1671095342506</v>
      </c>
      <c r="O44" s="93">
        <f>'(3.3) Actual WIJAM NPC'!O44-'(3.2) Adjustments'!O44</f>
        <v>1770.689895066829</v>
      </c>
      <c r="P44" s="93">
        <f>'(3.3) Actual WIJAM NPC'!P44-'(3.2) Adjustments'!P44</f>
        <v>1893.3603922906636</v>
      </c>
      <c r="Q44" s="93">
        <f>'(3.3) Actual WIJAM NPC'!Q44-'(3.2) Adjustments'!Q44</f>
        <v>1945.989291242817</v>
      </c>
      <c r="R44" s="93">
        <f>'(3.3) Actual WIJAM NPC'!R44-'(3.2) Adjustments'!R44</f>
        <v>1660.7618318234993</v>
      </c>
    </row>
    <row r="45" spans="3:18" ht="12.75" customHeight="1">
      <c r="C45" s="76" t="s">
        <v>209</v>
      </c>
      <c r="F45" s="93">
        <f t="shared" si="4"/>
        <v>526117.19804794225</v>
      </c>
      <c r="G45" s="93">
        <f>'(3.3) Actual WIJAM NPC'!G45-'(3.2) Adjustments'!G45</f>
        <v>20958.417387621226</v>
      </c>
      <c r="H45" s="93">
        <f>'(3.3) Actual WIJAM NPC'!H45-'(3.2) Adjustments'!H45</f>
        <v>32438.611364553242</v>
      </c>
      <c r="I45" s="93">
        <f>'(3.3) Actual WIJAM NPC'!I45-'(3.2) Adjustments'!I45</f>
        <v>31233.595460526456</v>
      </c>
      <c r="J45" s="93">
        <f>'(3.3) Actual WIJAM NPC'!J45-'(3.2) Adjustments'!J45</f>
        <v>58508.201963051688</v>
      </c>
      <c r="K45" s="93">
        <f>'(3.3) Actual WIJAM NPC'!K45-'(3.2) Adjustments'!K45</f>
        <v>58262.258129051559</v>
      </c>
      <c r="L45" s="93">
        <f>'(3.3) Actual WIJAM NPC'!L45-'(3.2) Adjustments'!L45</f>
        <v>60735.328072026648</v>
      </c>
      <c r="M45" s="93">
        <f>'(3.3) Actual WIJAM NPC'!M45-'(3.2) Adjustments'!M45</f>
        <v>62202.606266591087</v>
      </c>
      <c r="N45" s="93">
        <f>'(3.3) Actual WIJAM NPC'!N45-'(3.2) Adjustments'!N45</f>
        <v>54036.982791073904</v>
      </c>
      <c r="O45" s="93">
        <f>'(3.3) Actual WIJAM NPC'!O45-'(3.2) Adjustments'!O45</f>
        <v>50608.522046045277</v>
      </c>
      <c r="P45" s="93">
        <f>'(3.3) Actual WIJAM NPC'!P45-'(3.2) Adjustments'!P45</f>
        <v>45503.534324953442</v>
      </c>
      <c r="Q45" s="93">
        <f>'(3.3) Actual WIJAM NPC'!Q45-'(3.2) Adjustments'!Q45</f>
        <v>27097.928855716462</v>
      </c>
      <c r="R45" s="93">
        <f>'(3.3) Actual WIJAM NPC'!R45-'(3.2) Adjustments'!R45</f>
        <v>24531.211386731236</v>
      </c>
    </row>
    <row r="46" spans="3:18" ht="12.75" customHeight="1">
      <c r="C46" s="90" t="s">
        <v>215</v>
      </c>
      <c r="F46" s="93">
        <f t="shared" si="4"/>
        <v>210120.42016550468</v>
      </c>
      <c r="G46" s="93">
        <f>'(3.3) Actual WIJAM NPC'!G46-'(3.2) Adjustments'!G46</f>
        <v>7875.5663349079969</v>
      </c>
      <c r="H46" s="93">
        <f>'(3.3) Actual WIJAM NPC'!H46-'(3.2) Adjustments'!H46</f>
        <v>10809.766746894211</v>
      </c>
      <c r="I46" s="93">
        <f>'(3.3) Actual WIJAM NPC'!I46-'(3.2) Adjustments'!I46</f>
        <v>13318.545840458179</v>
      </c>
      <c r="J46" s="93">
        <f>'(3.3) Actual WIJAM NPC'!J46-'(3.2) Adjustments'!J46</f>
        <v>19479.850848317714</v>
      </c>
      <c r="K46" s="93">
        <f>'(3.3) Actual WIJAM NPC'!K46-'(3.2) Adjustments'!K46</f>
        <v>26424.305570028257</v>
      </c>
      <c r="L46" s="93">
        <f>'(3.3) Actual WIJAM NPC'!L46-'(3.2) Adjustments'!L46</f>
        <v>29473.752808087153</v>
      </c>
      <c r="M46" s="93">
        <f>'(3.3) Actual WIJAM NPC'!M46-'(3.2) Adjustments'!M46</f>
        <v>33390.629670111761</v>
      </c>
      <c r="N46" s="93">
        <f>'(3.3) Actual WIJAM NPC'!N46-'(3.2) Adjustments'!N46</f>
        <v>23363.123468075268</v>
      </c>
      <c r="O46" s="93">
        <f>'(3.3) Actual WIJAM NPC'!O46-'(3.2) Adjustments'!O46</f>
        <v>18503.128502921976</v>
      </c>
      <c r="P46" s="93">
        <f>'(3.3) Actual WIJAM NPC'!P46-'(3.2) Adjustments'!P46</f>
        <v>14792.220789503539</v>
      </c>
      <c r="Q46" s="93">
        <f>'(3.3) Actual WIJAM NPC'!Q46-'(3.2) Adjustments'!Q46</f>
        <v>7523.3014147557033</v>
      </c>
      <c r="R46" s="93">
        <f>'(3.3) Actual WIJAM NPC'!R46-'(3.2) Adjustments'!R46</f>
        <v>5166.22817144293</v>
      </c>
    </row>
    <row r="47" spans="3:18" ht="12.75" customHeight="1">
      <c r="C47" s="76" t="s">
        <v>24</v>
      </c>
      <c r="F47" s="93">
        <f t="shared" si="4"/>
        <v>631472.4965438972</v>
      </c>
      <c r="G47" s="93">
        <f>'(3.3) Actual WIJAM NPC'!G47-'(3.2) Adjustments'!G47</f>
        <v>52622.708045324769</v>
      </c>
      <c r="H47" s="93">
        <f>'(3.3) Actual WIJAM NPC'!H47-'(3.2) Adjustments'!H47</f>
        <v>52622.708045324769</v>
      </c>
      <c r="I47" s="93">
        <f>'(3.3) Actual WIJAM NPC'!I47-'(3.2) Adjustments'!I47</f>
        <v>52622.708045324769</v>
      </c>
      <c r="J47" s="93">
        <f>'(3.3) Actual WIJAM NPC'!J47-'(3.2) Adjustments'!J47</f>
        <v>52622.708045324769</v>
      </c>
      <c r="K47" s="93">
        <f>'(3.3) Actual WIJAM NPC'!K47-'(3.2) Adjustments'!K47</f>
        <v>52622.708045324769</v>
      </c>
      <c r="L47" s="93">
        <f>'(3.3) Actual WIJAM NPC'!L47-'(3.2) Adjustments'!L47</f>
        <v>52622.708045324769</v>
      </c>
      <c r="M47" s="93">
        <f>'(3.3) Actual WIJAM NPC'!M47-'(3.2) Adjustments'!M47</f>
        <v>52622.708045324769</v>
      </c>
      <c r="N47" s="93">
        <f>'(3.3) Actual WIJAM NPC'!N47-'(3.2) Adjustments'!N47</f>
        <v>52622.708045324769</v>
      </c>
      <c r="O47" s="93">
        <f>'(3.3) Actual WIJAM NPC'!O47-'(3.2) Adjustments'!O47</f>
        <v>52622.708045324769</v>
      </c>
      <c r="P47" s="93">
        <f>'(3.3) Actual WIJAM NPC'!P47-'(3.2) Adjustments'!P47</f>
        <v>52622.708045324769</v>
      </c>
      <c r="Q47" s="93">
        <f>'(3.3) Actual WIJAM NPC'!Q47-'(3.2) Adjustments'!Q47</f>
        <v>52622.708045324769</v>
      </c>
      <c r="R47" s="93">
        <f>'(3.3) Actual WIJAM NPC'!R47-'(3.2) Adjustments'!R47</f>
        <v>52622.708045324769</v>
      </c>
    </row>
    <row r="48" spans="3:18" ht="12.75" customHeight="1">
      <c r="C48" s="76" t="s">
        <v>149</v>
      </c>
      <c r="F48" s="93">
        <f t="shared" si="4"/>
        <v>0</v>
      </c>
      <c r="G48" s="93">
        <f>'(3.3) Actual WIJAM NPC'!G48-'(3.2) Adjustments'!G48</f>
        <v>0</v>
      </c>
      <c r="H48" s="93">
        <f>'(3.3) Actual WIJAM NPC'!H48-'(3.2) Adjustments'!H48</f>
        <v>0</v>
      </c>
      <c r="I48" s="93">
        <f>'(3.3) Actual WIJAM NPC'!I48-'(3.2) Adjustments'!I48</f>
        <v>0</v>
      </c>
      <c r="J48" s="93">
        <f>'(3.3) Actual WIJAM NPC'!J48-'(3.2) Adjustments'!J48</f>
        <v>0</v>
      </c>
      <c r="K48" s="93">
        <f>'(3.3) Actual WIJAM NPC'!K48-'(3.2) Adjustments'!K48</f>
        <v>0</v>
      </c>
      <c r="L48" s="93">
        <f>'(3.3) Actual WIJAM NPC'!L48-'(3.2) Adjustments'!L48</f>
        <v>0</v>
      </c>
      <c r="M48" s="93">
        <f>'(3.3) Actual WIJAM NPC'!M48-'(3.2) Adjustments'!M48</f>
        <v>0</v>
      </c>
      <c r="N48" s="93">
        <f>'(3.3) Actual WIJAM NPC'!N48-'(3.2) Adjustments'!N48</f>
        <v>0</v>
      </c>
      <c r="O48" s="93">
        <f>'(3.3) Actual WIJAM NPC'!O48-'(3.2) Adjustments'!O48</f>
        <v>0</v>
      </c>
      <c r="P48" s="93">
        <f>'(3.3) Actual WIJAM NPC'!P48-'(3.2) Adjustments'!P48</f>
        <v>0</v>
      </c>
      <c r="Q48" s="93">
        <f>'(3.3) Actual WIJAM NPC'!Q48-'(3.2) Adjustments'!Q48</f>
        <v>0</v>
      </c>
      <c r="R48" s="93">
        <f>'(3.3) Actual WIJAM NPC'!R48-'(3.2) Adjustments'!R48</f>
        <v>0</v>
      </c>
    </row>
    <row r="49" spans="1:18" ht="12.75" customHeight="1">
      <c r="C49" s="76" t="s">
        <v>231</v>
      </c>
      <c r="F49" s="93">
        <f t="shared" si="4"/>
        <v>1594158.508431897</v>
      </c>
      <c r="G49" s="93">
        <f>'(3.3) Actual WIJAM NPC'!G49-'(3.2) Adjustments'!G49</f>
        <v>132846.53953182584</v>
      </c>
      <c r="H49" s="93">
        <f>'(3.3) Actual WIJAM NPC'!H49-'(3.2) Adjustments'!H49</f>
        <v>132846.54262727924</v>
      </c>
      <c r="I49" s="93">
        <f>'(3.3) Actual WIJAM NPC'!I49-'(3.2) Adjustments'!I49</f>
        <v>132846.54262727924</v>
      </c>
      <c r="J49" s="93">
        <f>'(3.3) Actual WIJAM NPC'!J49-'(3.2) Adjustments'!J49</f>
        <v>132846.54262727924</v>
      </c>
      <c r="K49" s="93">
        <f>'(3.3) Actual WIJAM NPC'!K49-'(3.2) Adjustments'!K49</f>
        <v>132846.54262727924</v>
      </c>
      <c r="L49" s="93">
        <f>'(3.3) Actual WIJAM NPC'!L49-'(3.2) Adjustments'!L49</f>
        <v>132846.54262727924</v>
      </c>
      <c r="M49" s="93">
        <f>'(3.3) Actual WIJAM NPC'!M49-'(3.2) Adjustments'!M49</f>
        <v>132846.54262727924</v>
      </c>
      <c r="N49" s="93">
        <f>'(3.3) Actual WIJAM NPC'!N49-'(3.2) Adjustments'!N49</f>
        <v>132846.54262727924</v>
      </c>
      <c r="O49" s="93">
        <f>'(3.3) Actual WIJAM NPC'!O49-'(3.2) Adjustments'!O49</f>
        <v>132846.54262727924</v>
      </c>
      <c r="P49" s="93">
        <f>'(3.3) Actual WIJAM NPC'!P49-'(3.2) Adjustments'!P49</f>
        <v>132846.54262727924</v>
      </c>
      <c r="Q49" s="93">
        <f>'(3.3) Actual WIJAM NPC'!Q49-'(3.2) Adjustments'!Q49</f>
        <v>132846.54262727924</v>
      </c>
      <c r="R49" s="93">
        <f>'(3.3) Actual WIJAM NPC'!R49-'(3.2) Adjustments'!R49</f>
        <v>132846.54262727924</v>
      </c>
    </row>
    <row r="50" spans="1:18" ht="12.75" customHeight="1">
      <c r="C50" s="76" t="s">
        <v>150</v>
      </c>
      <c r="F50" s="93">
        <f t="shared" si="4"/>
        <v>0</v>
      </c>
      <c r="G50" s="93">
        <f>'(3.3) Actual WIJAM NPC'!G50-'(3.2) Adjustments'!G50</f>
        <v>0</v>
      </c>
      <c r="H50" s="93">
        <f>'(3.3) Actual WIJAM NPC'!H50-'(3.2) Adjustments'!H50</f>
        <v>0</v>
      </c>
      <c r="I50" s="93">
        <f>'(3.3) Actual WIJAM NPC'!I50-'(3.2) Adjustments'!I50</f>
        <v>0</v>
      </c>
      <c r="J50" s="93">
        <f>'(3.3) Actual WIJAM NPC'!J50-'(3.2) Adjustments'!J50</f>
        <v>0</v>
      </c>
      <c r="K50" s="93">
        <f>'(3.3) Actual WIJAM NPC'!K50-'(3.2) Adjustments'!K50</f>
        <v>0</v>
      </c>
      <c r="L50" s="93">
        <f>'(3.3) Actual WIJAM NPC'!L50-'(3.2) Adjustments'!L50</f>
        <v>0</v>
      </c>
      <c r="M50" s="93">
        <f>'(3.3) Actual WIJAM NPC'!M50-'(3.2) Adjustments'!M50</f>
        <v>0</v>
      </c>
      <c r="N50" s="93">
        <f>'(3.3) Actual WIJAM NPC'!N50-'(3.2) Adjustments'!N50</f>
        <v>0</v>
      </c>
      <c r="O50" s="93">
        <f>'(3.3) Actual WIJAM NPC'!O50-'(3.2) Adjustments'!O50</f>
        <v>0</v>
      </c>
      <c r="P50" s="93">
        <f>'(3.3) Actual WIJAM NPC'!P50-'(3.2) Adjustments'!P50</f>
        <v>0</v>
      </c>
      <c r="Q50" s="93">
        <f>'(3.3) Actual WIJAM NPC'!Q50-'(3.2) Adjustments'!Q50</f>
        <v>0</v>
      </c>
      <c r="R50" s="93">
        <f>'(3.3) Actual WIJAM NPC'!R50-'(3.2) Adjustments'!R50</f>
        <v>0</v>
      </c>
    </row>
    <row r="51" spans="1:18" ht="12.75" customHeight="1">
      <c r="C51" s="76" t="s">
        <v>25</v>
      </c>
      <c r="D51" s="76"/>
      <c r="F51" s="93">
        <f t="shared" si="4"/>
        <v>14557.000497697451</v>
      </c>
      <c r="G51" s="93">
        <f>'(3.3) Actual WIJAM NPC'!G51-'(3.2) Adjustments'!G51</f>
        <v>4141.7229502344435</v>
      </c>
      <c r="H51" s="93">
        <f>'(3.3) Actual WIJAM NPC'!H51-'(3.2) Adjustments'!H51</f>
        <v>946.8434134057278</v>
      </c>
      <c r="I51" s="93">
        <f>'(3.3) Actual WIJAM NPC'!I51-'(3.2) Adjustments'!I51</f>
        <v>946.8434134057278</v>
      </c>
      <c r="J51" s="93">
        <f>'(3.3) Actual WIJAM NPC'!J51-'(3.2) Adjustments'!J51</f>
        <v>946.8434134057278</v>
      </c>
      <c r="K51" s="93">
        <f>'(3.3) Actual WIJAM NPC'!K51-'(3.2) Adjustments'!K51</f>
        <v>946.8434134057278</v>
      </c>
      <c r="L51" s="93">
        <f>'(3.3) Actual WIJAM NPC'!L51-'(3.2) Adjustments'!L51</f>
        <v>946.8434134057278</v>
      </c>
      <c r="M51" s="93">
        <f>'(3.3) Actual WIJAM NPC'!M51-'(3.2) Adjustments'!M51</f>
        <v>946.8434134057278</v>
      </c>
      <c r="N51" s="93">
        <f>'(3.3) Actual WIJAM NPC'!N51-'(3.2) Adjustments'!N51</f>
        <v>946.8434134057278</v>
      </c>
      <c r="O51" s="93">
        <f>'(3.3) Actual WIJAM NPC'!O51-'(3.2) Adjustments'!O51</f>
        <v>946.8434134057278</v>
      </c>
      <c r="P51" s="93">
        <f>'(3.3) Actual WIJAM NPC'!P51-'(3.2) Adjustments'!P51</f>
        <v>946.8434134057278</v>
      </c>
      <c r="Q51" s="93">
        <f>'(3.3) Actual WIJAM NPC'!Q51-'(3.2) Adjustments'!Q51</f>
        <v>946.8434134057278</v>
      </c>
      <c r="R51" s="93">
        <f>'(3.3) Actual WIJAM NPC'!R51-'(3.2) Adjustments'!R51</f>
        <v>946.8434134057278</v>
      </c>
    </row>
    <row r="52" spans="1:18" ht="12.75" customHeight="1">
      <c r="C52" s="91" t="s">
        <v>210</v>
      </c>
      <c r="D52" s="76"/>
      <c r="F52" s="93">
        <f t="shared" si="4"/>
        <v>140546.86451030933</v>
      </c>
      <c r="G52" s="93">
        <f>'(3.3) Actual WIJAM NPC'!G52-'(3.2) Adjustments'!G52</f>
        <v>5305.6504886823104</v>
      </c>
      <c r="H52" s="93">
        <f>'(3.3) Actual WIJAM NPC'!H52-'(3.2) Adjustments'!H52</f>
        <v>7304.4722049392813</v>
      </c>
      <c r="I52" s="93">
        <f>'(3.3) Actual WIJAM NPC'!I52-'(3.2) Adjustments'!I52</f>
        <v>9165.5702340180396</v>
      </c>
      <c r="J52" s="93">
        <f>'(3.3) Actual WIJAM NPC'!J52-'(3.2) Adjustments'!J52</f>
        <v>13182.059560782387</v>
      </c>
      <c r="K52" s="93">
        <f>'(3.3) Actual WIJAM NPC'!K52-'(3.2) Adjustments'!K52</f>
        <v>17311.061654391113</v>
      </c>
      <c r="L52" s="93">
        <f>'(3.3) Actual WIJAM NPC'!L52-'(3.2) Adjustments'!L52</f>
        <v>19559.875283850935</v>
      </c>
      <c r="M52" s="93">
        <f>'(3.3) Actual WIJAM NPC'!M52-'(3.2) Adjustments'!M52</f>
        <v>21978.194394558283</v>
      </c>
      <c r="N52" s="93">
        <f>'(3.3) Actual WIJAM NPC'!N52-'(3.2) Adjustments'!N52</f>
        <v>15160.734518491534</v>
      </c>
      <c r="O52" s="93">
        <f>'(3.3) Actual WIJAM NPC'!O52-'(3.2) Adjustments'!O52</f>
        <v>12456.773157607331</v>
      </c>
      <c r="P52" s="93">
        <f>'(3.3) Actual WIJAM NPC'!P52-'(3.2) Adjustments'!P52</f>
        <v>10044.196112983755</v>
      </c>
      <c r="Q52" s="93">
        <f>'(3.3) Actual WIJAM NPC'!Q52-'(3.2) Adjustments'!Q52</f>
        <v>5613.4136228220395</v>
      </c>
      <c r="R52" s="93">
        <f>'(3.3) Actual WIJAM NPC'!R52-'(3.2) Adjustments'!R52</f>
        <v>3464.8632771823413</v>
      </c>
    </row>
    <row r="53" spans="1:18" ht="12.75" customHeight="1">
      <c r="C53" s="91" t="s">
        <v>252</v>
      </c>
      <c r="D53" s="76"/>
      <c r="F53" s="93">
        <f t="shared" ref="F53" si="6">SUM(G53:R53)</f>
        <v>0</v>
      </c>
      <c r="G53" s="93">
        <f>'(3.3) Actual WIJAM NPC'!G53-'(3.2) Adjustments'!G53</f>
        <v>0</v>
      </c>
      <c r="H53" s="93">
        <f>'(3.3) Actual WIJAM NPC'!H53-'(3.2) Adjustments'!H53</f>
        <v>0</v>
      </c>
      <c r="I53" s="93">
        <f>'(3.3) Actual WIJAM NPC'!I53-'(3.2) Adjustments'!I53</f>
        <v>0</v>
      </c>
      <c r="J53" s="93">
        <f>'(3.3) Actual WIJAM NPC'!J53-'(3.2) Adjustments'!J53</f>
        <v>0</v>
      </c>
      <c r="K53" s="93">
        <f>'(3.3) Actual WIJAM NPC'!K53-'(3.2) Adjustments'!K53</f>
        <v>0</v>
      </c>
      <c r="L53" s="93">
        <f>'(3.3) Actual WIJAM NPC'!L53-'(3.2) Adjustments'!L53</f>
        <v>0</v>
      </c>
      <c r="M53" s="93">
        <f>'(3.3) Actual WIJAM NPC'!M53-'(3.2) Adjustments'!M53</f>
        <v>0</v>
      </c>
      <c r="N53" s="93">
        <f>'(3.3) Actual WIJAM NPC'!N53-'(3.2) Adjustments'!N53</f>
        <v>0</v>
      </c>
      <c r="O53" s="93">
        <f>'(3.3) Actual WIJAM NPC'!O53-'(3.2) Adjustments'!O53</f>
        <v>0</v>
      </c>
      <c r="P53" s="93">
        <f>'(3.3) Actual WIJAM NPC'!P53-'(3.2) Adjustments'!P53</f>
        <v>0</v>
      </c>
      <c r="Q53" s="93">
        <f>'(3.3) Actual WIJAM NPC'!Q53-'(3.2) Adjustments'!Q53</f>
        <v>0</v>
      </c>
      <c r="R53" s="93">
        <f>'(3.3) Actual WIJAM NPC'!R53-'(3.2) Adjustments'!R53</f>
        <v>0</v>
      </c>
    </row>
    <row r="54" spans="1:18" ht="12.75" customHeight="1">
      <c r="C54" s="76" t="s">
        <v>211</v>
      </c>
      <c r="D54" s="76"/>
      <c r="F54" s="93">
        <f t="shared" si="4"/>
        <v>416509.88646127901</v>
      </c>
      <c r="G54" s="93">
        <f>'(3.3) Actual WIJAM NPC'!G54-'(3.2) Adjustments'!G54</f>
        <v>17336.965182426426</v>
      </c>
      <c r="H54" s="93">
        <f>'(3.3) Actual WIJAM NPC'!H54-'(3.2) Adjustments'!H54</f>
        <v>28675.102611263381</v>
      </c>
      <c r="I54" s="93">
        <f>'(3.3) Actual WIJAM NPC'!I54-'(3.2) Adjustments'!I54</f>
        <v>30143.789237131379</v>
      </c>
      <c r="J54" s="93">
        <f>'(3.3) Actual WIJAM NPC'!J54-'(3.2) Adjustments'!J54</f>
        <v>44347.879294936531</v>
      </c>
      <c r="K54" s="93">
        <f>'(3.3) Actual WIJAM NPC'!K54-'(3.2) Adjustments'!K54</f>
        <v>40902.138955085182</v>
      </c>
      <c r="L54" s="93">
        <f>'(3.3) Actual WIJAM NPC'!L54-'(3.2) Adjustments'!L54</f>
        <v>40397.256573651153</v>
      </c>
      <c r="M54" s="93">
        <f>'(3.3) Actual WIJAM NPC'!M54-'(3.2) Adjustments'!M54</f>
        <v>51296.349593588944</v>
      </c>
      <c r="N54" s="93">
        <f>'(3.3) Actual WIJAM NPC'!N54-'(3.2) Adjustments'!N54</f>
        <v>40027.081360042954</v>
      </c>
      <c r="O54" s="93">
        <f>'(3.3) Actual WIJAM NPC'!O54-'(3.2) Adjustments'!O54</f>
        <v>40840.30417767851</v>
      </c>
      <c r="P54" s="93">
        <f>'(3.3) Actual WIJAM NPC'!P54-'(3.2) Adjustments'!P54</f>
        <v>36951.114598719287</v>
      </c>
      <c r="Q54" s="93">
        <f>'(3.3) Actual WIJAM NPC'!Q54-'(3.2) Adjustments'!Q54</f>
        <v>23883.646401749069</v>
      </c>
      <c r="R54" s="93">
        <f>'(3.3) Actual WIJAM NPC'!R54-'(3.2) Adjustments'!R54</f>
        <v>21708.258475006252</v>
      </c>
    </row>
    <row r="55" spans="1:18" ht="12.75" customHeight="1">
      <c r="C55" s="91" t="s">
        <v>216</v>
      </c>
      <c r="D55" s="76"/>
      <c r="F55" s="93">
        <f t="shared" si="4"/>
        <v>1641.8568191697889</v>
      </c>
      <c r="G55" s="93">
        <f>'(3.3) Actual WIJAM NPC'!G55-'(3.2) Adjustments'!G55</f>
        <v>169.74546443713561</v>
      </c>
      <c r="H55" s="93">
        <f>'(3.3) Actual WIJAM NPC'!H55-'(3.2) Adjustments'!H55</f>
        <v>175.92244179933272</v>
      </c>
      <c r="I55" s="93">
        <f>'(3.3) Actual WIJAM NPC'!I55-'(3.2) Adjustments'!I55</f>
        <v>149.38543437843975</v>
      </c>
      <c r="J55" s="93">
        <f>'(3.3) Actual WIJAM NPC'!J55-'(3.2) Adjustments'!J55</f>
        <v>184.0959090533124</v>
      </c>
      <c r="K55" s="93">
        <f>'(3.3) Actual WIJAM NPC'!K55-'(3.2) Adjustments'!K55</f>
        <v>110.69922200614923</v>
      </c>
      <c r="L55" s="93">
        <f>'(3.3) Actual WIJAM NPC'!L55-'(3.2) Adjustments'!L55</f>
        <v>84.085343617850427</v>
      </c>
      <c r="M55" s="93">
        <f>'(3.3) Actual WIJAM NPC'!M55-'(3.2) Adjustments'!M55</f>
        <v>110.14316472790539</v>
      </c>
      <c r="N55" s="93">
        <f>'(3.3) Actual WIJAM NPC'!N55-'(3.2) Adjustments'!N55</f>
        <v>126.64815169221301</v>
      </c>
      <c r="O55" s="93">
        <f>'(3.3) Actual WIJAM NPC'!O55-'(3.2) Adjustments'!O55</f>
        <v>112.35805437755108</v>
      </c>
      <c r="P55" s="93">
        <f>'(3.3) Actual WIJAM NPC'!P55-'(3.2) Adjustments'!P55</f>
        <v>111.43632118893757</v>
      </c>
      <c r="Q55" s="93">
        <f>'(3.3) Actual WIJAM NPC'!Q55-'(3.2) Adjustments'!Q55</f>
        <v>139.49350587179953</v>
      </c>
      <c r="R55" s="93">
        <f>'(3.3) Actual WIJAM NPC'!R55-'(3.2) Adjustments'!R55</f>
        <v>167.84380601916214</v>
      </c>
    </row>
    <row r="56" spans="1:18" ht="12.75" customHeight="1">
      <c r="C56" s="76" t="s">
        <v>217</v>
      </c>
      <c r="D56" s="76"/>
      <c r="F56" s="93">
        <f t="shared" si="4"/>
        <v>0</v>
      </c>
      <c r="G56" s="93">
        <f>'(3.3) Actual WIJAM NPC'!G56-'(3.2) Adjustments'!G56</f>
        <v>0</v>
      </c>
      <c r="H56" s="93">
        <f>'(3.3) Actual WIJAM NPC'!H56-'(3.2) Adjustments'!H56</f>
        <v>0</v>
      </c>
      <c r="I56" s="93">
        <f>'(3.3) Actual WIJAM NPC'!I56-'(3.2) Adjustments'!I56</f>
        <v>0</v>
      </c>
      <c r="J56" s="93">
        <f>'(3.3) Actual WIJAM NPC'!J56-'(3.2) Adjustments'!J56</f>
        <v>0</v>
      </c>
      <c r="K56" s="93">
        <f>'(3.3) Actual WIJAM NPC'!K56-'(3.2) Adjustments'!K56</f>
        <v>0</v>
      </c>
      <c r="L56" s="93">
        <f>'(3.3) Actual WIJAM NPC'!L56-'(3.2) Adjustments'!L56</f>
        <v>0</v>
      </c>
      <c r="M56" s="93">
        <f>'(3.3) Actual WIJAM NPC'!M56-'(3.2) Adjustments'!M56</f>
        <v>0</v>
      </c>
      <c r="N56" s="93">
        <f>'(3.3) Actual WIJAM NPC'!N56-'(3.2) Adjustments'!N56</f>
        <v>0</v>
      </c>
      <c r="O56" s="93">
        <f>'(3.3) Actual WIJAM NPC'!O56-'(3.2) Adjustments'!O56</f>
        <v>0</v>
      </c>
      <c r="P56" s="93">
        <f>'(3.3) Actual WIJAM NPC'!P56-'(3.2) Adjustments'!P56</f>
        <v>0</v>
      </c>
      <c r="Q56" s="93">
        <f>'(3.3) Actual WIJAM NPC'!Q56-'(3.2) Adjustments'!Q56</f>
        <v>0</v>
      </c>
      <c r="R56" s="93">
        <f>'(3.3) Actual WIJAM NPC'!R56-'(3.2) Adjustments'!R56</f>
        <v>0</v>
      </c>
    </row>
    <row r="57" spans="1:18" ht="12.75" customHeight="1">
      <c r="C57" s="76" t="s">
        <v>26</v>
      </c>
      <c r="D57" s="76"/>
      <c r="F57" s="93">
        <f t="shared" si="4"/>
        <v>1461715.4434537855</v>
      </c>
      <c r="G57" s="93">
        <f>'(3.3) Actual WIJAM NPC'!G57-'(3.2) Adjustments'!G57</f>
        <v>182328.2120634655</v>
      </c>
      <c r="H57" s="93">
        <f>'(3.3) Actual WIJAM NPC'!H57-'(3.2) Adjustments'!H57</f>
        <v>214190.24802391641</v>
      </c>
      <c r="I57" s="93">
        <f>'(3.3) Actual WIJAM NPC'!I57-'(3.2) Adjustments'!I57</f>
        <v>144489.57138335067</v>
      </c>
      <c r="J57" s="93">
        <f>'(3.3) Actual WIJAM NPC'!J57-'(3.2) Adjustments'!J57</f>
        <v>140387.72105936662</v>
      </c>
      <c r="K57" s="93">
        <f>'(3.3) Actual WIJAM NPC'!K57-'(3.2) Adjustments'!K57</f>
        <v>71025.860367730813</v>
      </c>
      <c r="L57" s="93">
        <f>'(3.3) Actual WIJAM NPC'!L57-'(3.2) Adjustments'!L57</f>
        <v>73918.947741329917</v>
      </c>
      <c r="M57" s="93">
        <f>'(3.3) Actual WIJAM NPC'!M57-'(3.2) Adjustments'!M57</f>
        <v>68686.687357650342</v>
      </c>
      <c r="N57" s="93">
        <f>'(3.3) Actual WIJAM NPC'!N57-'(3.2) Adjustments'!N57</f>
        <v>72120.29042466369</v>
      </c>
      <c r="O57" s="93">
        <f>'(3.3) Actual WIJAM NPC'!O57-'(3.2) Adjustments'!O57</f>
        <v>74637.805661626538</v>
      </c>
      <c r="P57" s="93">
        <f>'(3.3) Actual WIJAM NPC'!P57-'(3.2) Adjustments'!P57</f>
        <v>70886.571154988254</v>
      </c>
      <c r="Q57" s="93">
        <f>'(3.3) Actual WIJAM NPC'!Q57-'(3.2) Adjustments'!Q57</f>
        <v>186063.1760930942</v>
      </c>
      <c r="R57" s="93">
        <f>'(3.3) Actual WIJAM NPC'!R57-'(3.2) Adjustments'!R57</f>
        <v>162980.35212260249</v>
      </c>
    </row>
    <row r="58" spans="1:18" ht="12.75" customHeight="1">
      <c r="C58" s="76" t="s">
        <v>97</v>
      </c>
      <c r="D58" s="76"/>
      <c r="F58" s="93">
        <f t="shared" si="4"/>
        <v>3006494.2985338122</v>
      </c>
      <c r="G58" s="93">
        <f>'(3.3) Actual WIJAM NPC'!G58-'(3.2) Adjustments'!G58</f>
        <v>357085.88222375436</v>
      </c>
      <c r="H58" s="93">
        <f>'(3.3) Actual WIJAM NPC'!H58-'(3.2) Adjustments'!H58</f>
        <v>428109.77388311352</v>
      </c>
      <c r="I58" s="93">
        <f>'(3.3) Actual WIJAM NPC'!I58-'(3.2) Adjustments'!I58</f>
        <v>288125.13425487728</v>
      </c>
      <c r="J58" s="93">
        <f>'(3.3) Actual WIJAM NPC'!J58-'(3.2) Adjustments'!J58</f>
        <v>274706.16881020152</v>
      </c>
      <c r="K58" s="93">
        <f>'(3.3) Actual WIJAM NPC'!K58-'(3.2) Adjustments'!K58</f>
        <v>179464.69710406117</v>
      </c>
      <c r="L58" s="93">
        <f>'(3.3) Actual WIJAM NPC'!L58-'(3.2) Adjustments'!L58</f>
        <v>157540.30401143577</v>
      </c>
      <c r="M58" s="93">
        <f>'(3.3) Actual WIJAM NPC'!M58-'(3.2) Adjustments'!M58</f>
        <v>120841.01228661396</v>
      </c>
      <c r="N58" s="93">
        <f>'(3.3) Actual WIJAM NPC'!N58-'(3.2) Adjustments'!N58</f>
        <v>151544.30318067703</v>
      </c>
      <c r="O58" s="93">
        <f>'(3.3) Actual WIJAM NPC'!O58-'(3.2) Adjustments'!O58</f>
        <v>161259.87125578106</v>
      </c>
      <c r="P58" s="93">
        <f>'(3.3) Actual WIJAM NPC'!P58-'(3.2) Adjustments'!P58</f>
        <v>162590.32731397427</v>
      </c>
      <c r="Q58" s="93">
        <f>'(3.3) Actual WIJAM NPC'!Q58-'(3.2) Adjustments'!Q58</f>
        <v>365875.43689743447</v>
      </c>
      <c r="R58" s="93">
        <f>'(3.3) Actual WIJAM NPC'!R58-'(3.2) Adjustments'!R58</f>
        <v>359351.3873118881</v>
      </c>
    </row>
    <row r="59" spans="1:18" ht="12.75" customHeight="1">
      <c r="C59" s="76" t="s">
        <v>98</v>
      </c>
      <c r="D59" s="76"/>
      <c r="F59" s="93">
        <f t="shared" si="4"/>
        <v>662143.15362033865</v>
      </c>
      <c r="G59" s="93">
        <f>'(3.3) Actual WIJAM NPC'!G59-'(3.2) Adjustments'!G59</f>
        <v>45202.010077170504</v>
      </c>
      <c r="H59" s="93">
        <f>'(3.3) Actual WIJAM NPC'!H59-'(3.2) Adjustments'!H59</f>
        <v>67097.955952917298</v>
      </c>
      <c r="I59" s="93">
        <f>'(3.3) Actual WIJAM NPC'!I59-'(3.2) Adjustments'!I59</f>
        <v>101546.27032634258</v>
      </c>
      <c r="J59" s="93">
        <f>'(3.3) Actual WIJAM NPC'!J59-'(3.2) Adjustments'!J59</f>
        <v>66747.201614031233</v>
      </c>
      <c r="K59" s="93">
        <f>'(3.3) Actual WIJAM NPC'!K59-'(3.2) Adjustments'!K59</f>
        <v>42653.257072075925</v>
      </c>
      <c r="L59" s="93">
        <f>'(3.3) Actual WIJAM NPC'!L59-'(3.2) Adjustments'!L59</f>
        <v>32337.176451615756</v>
      </c>
      <c r="M59" s="93">
        <f>'(3.3) Actual WIJAM NPC'!M59-'(3.2) Adjustments'!M59</f>
        <v>50812.320507944569</v>
      </c>
      <c r="N59" s="93">
        <f>'(3.3) Actual WIJAM NPC'!N59-'(3.2) Adjustments'!N59</f>
        <v>53956.371767118646</v>
      </c>
      <c r="O59" s="93">
        <f>'(3.3) Actual WIJAM NPC'!O59-'(3.2) Adjustments'!O59</f>
        <v>43241.493823053759</v>
      </c>
      <c r="P59" s="93">
        <f>'(3.3) Actual WIJAM NPC'!P59-'(3.2) Adjustments'!P59</f>
        <v>46790.057386698951</v>
      </c>
      <c r="Q59" s="93">
        <f>'(3.3) Actual WIJAM NPC'!Q59-'(3.2) Adjustments'!Q59</f>
        <v>58345.716970148089</v>
      </c>
      <c r="R59" s="93">
        <f>'(3.3) Actual WIJAM NPC'!R59-'(3.2) Adjustments'!R59</f>
        <v>53413.321671221318</v>
      </c>
    </row>
    <row r="60" spans="1:18" ht="12.75" customHeight="1">
      <c r="D60" s="76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1:18" ht="12.75" customHeight="1">
      <c r="A61" s="74"/>
      <c r="B61" s="95" t="s">
        <v>118</v>
      </c>
      <c r="C61" s="71"/>
      <c r="D61" s="71"/>
      <c r="F61" s="93">
        <f>SUM(G61:R61)</f>
        <v>11674093.676695963</v>
      </c>
      <c r="G61" s="93">
        <f t="shared" ref="G61:R61" si="7">SUM(G31:G60)</f>
        <v>1087207.0091464801</v>
      </c>
      <c r="H61" s="93">
        <f t="shared" si="7"/>
        <v>1255824.7815222074</v>
      </c>
      <c r="I61" s="93">
        <f t="shared" si="7"/>
        <v>1112603.2111840162</v>
      </c>
      <c r="J61" s="93">
        <f t="shared" si="7"/>
        <v>1081405.6509641449</v>
      </c>
      <c r="K61" s="93">
        <f t="shared" si="7"/>
        <v>864797.57019843278</v>
      </c>
      <c r="L61" s="93">
        <f t="shared" si="7"/>
        <v>821118.54956872179</v>
      </c>
      <c r="M61" s="93">
        <f t="shared" si="7"/>
        <v>823753.84865009796</v>
      </c>
      <c r="N61" s="93">
        <f t="shared" si="7"/>
        <v>819841.75042364048</v>
      </c>
      <c r="O61" s="93">
        <f t="shared" si="7"/>
        <v>815713.94169069594</v>
      </c>
      <c r="P61" s="93">
        <f t="shared" si="7"/>
        <v>769595.20612054935</v>
      </c>
      <c r="Q61" s="93">
        <f t="shared" si="7"/>
        <v>1136300.9736277121</v>
      </c>
      <c r="R61" s="93">
        <f t="shared" si="7"/>
        <v>1085931.1835992627</v>
      </c>
    </row>
    <row r="62" spans="1:18" ht="12.75" customHeight="1">
      <c r="B62" s="71"/>
      <c r="C62" s="71"/>
      <c r="D62" s="71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1:18" ht="12.75" customHeight="1">
      <c r="B63" s="90" t="s">
        <v>27</v>
      </c>
      <c r="C63" s="71"/>
      <c r="D63" s="71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1:18" ht="12.75" customHeight="1">
      <c r="C64" s="76" t="s">
        <v>28</v>
      </c>
      <c r="D64" s="76"/>
      <c r="E64" s="96"/>
      <c r="F64" s="93">
        <f>SUM(G64:R64)</f>
        <v>0</v>
      </c>
      <c r="G64" s="93">
        <f>'(3.3) Actual WIJAM NPC'!G64-'(3.2) Adjustments'!G64</f>
        <v>0</v>
      </c>
      <c r="H64" s="93">
        <f>'(3.3) Actual WIJAM NPC'!H64-'(3.2) Adjustments'!H64</f>
        <v>0</v>
      </c>
      <c r="I64" s="93">
        <f>'(3.3) Actual WIJAM NPC'!I64-'(3.2) Adjustments'!I64</f>
        <v>0</v>
      </c>
      <c r="J64" s="93">
        <f>'(3.3) Actual WIJAM NPC'!J64-'(3.2) Adjustments'!J64</f>
        <v>0</v>
      </c>
      <c r="K64" s="93">
        <f>'(3.3) Actual WIJAM NPC'!K64-'(3.2) Adjustments'!K64</f>
        <v>0</v>
      </c>
      <c r="L64" s="93">
        <f>'(3.3) Actual WIJAM NPC'!L64-'(3.2) Adjustments'!L64</f>
        <v>0</v>
      </c>
      <c r="M64" s="93">
        <f>'(3.3) Actual WIJAM NPC'!M64-'(3.2) Adjustments'!M64</f>
        <v>0</v>
      </c>
      <c r="N64" s="93">
        <f>'(3.3) Actual WIJAM NPC'!N64-'(3.2) Adjustments'!N64</f>
        <v>0</v>
      </c>
      <c r="O64" s="93">
        <f>'(3.3) Actual WIJAM NPC'!O64-'(3.2) Adjustments'!O64</f>
        <v>0</v>
      </c>
      <c r="P64" s="93">
        <f>'(3.3) Actual WIJAM NPC'!P64-'(3.2) Adjustments'!P64</f>
        <v>0</v>
      </c>
      <c r="Q64" s="93">
        <f>'(3.3) Actual WIJAM NPC'!Q64-'(3.2) Adjustments'!Q64</f>
        <v>0</v>
      </c>
      <c r="R64" s="93">
        <f>'(3.3) Actual WIJAM NPC'!R64-'(3.2) Adjustments'!R64</f>
        <v>0</v>
      </c>
    </row>
    <row r="65" spans="3:18" ht="12.75" customHeight="1">
      <c r="C65" s="76" t="s">
        <v>29</v>
      </c>
      <c r="D65" s="76"/>
      <c r="E65" s="96"/>
      <c r="F65" s="93">
        <f t="shared" ref="F65:F108" si="8">SUM(G65:R65)</f>
        <v>0</v>
      </c>
      <c r="G65" s="93">
        <f>'(3.3) Actual WIJAM NPC'!G65-'(3.2) Adjustments'!G65</f>
        <v>0</v>
      </c>
      <c r="H65" s="93">
        <f>'(3.3) Actual WIJAM NPC'!H65-'(3.2) Adjustments'!H65</f>
        <v>0</v>
      </c>
      <c r="I65" s="93">
        <f>'(3.3) Actual WIJAM NPC'!I65-'(3.2) Adjustments'!I65</f>
        <v>0</v>
      </c>
      <c r="J65" s="93">
        <f>'(3.3) Actual WIJAM NPC'!J65-'(3.2) Adjustments'!J65</f>
        <v>0</v>
      </c>
      <c r="K65" s="93">
        <f>'(3.3) Actual WIJAM NPC'!K65-'(3.2) Adjustments'!K65</f>
        <v>0</v>
      </c>
      <c r="L65" s="93">
        <f>'(3.3) Actual WIJAM NPC'!L65-'(3.2) Adjustments'!L65</f>
        <v>0</v>
      </c>
      <c r="M65" s="93">
        <f>'(3.3) Actual WIJAM NPC'!M65-'(3.2) Adjustments'!M65</f>
        <v>0</v>
      </c>
      <c r="N65" s="93">
        <f>'(3.3) Actual WIJAM NPC'!N65-'(3.2) Adjustments'!N65</f>
        <v>0</v>
      </c>
      <c r="O65" s="93">
        <f>'(3.3) Actual WIJAM NPC'!O65-'(3.2) Adjustments'!O65</f>
        <v>0</v>
      </c>
      <c r="P65" s="93">
        <f>'(3.3) Actual WIJAM NPC'!P65-'(3.2) Adjustments'!P65</f>
        <v>0</v>
      </c>
      <c r="Q65" s="93">
        <f>'(3.3) Actual WIJAM NPC'!Q65-'(3.2) Adjustments'!Q65</f>
        <v>0</v>
      </c>
      <c r="R65" s="93">
        <f>'(3.3) Actual WIJAM NPC'!R65-'(3.2) Adjustments'!R65</f>
        <v>0</v>
      </c>
    </row>
    <row r="66" spans="3:18" ht="12.75" customHeight="1">
      <c r="C66" s="76" t="s">
        <v>30</v>
      </c>
      <c r="D66" s="76"/>
      <c r="F66" s="93">
        <f t="shared" si="8"/>
        <v>0</v>
      </c>
      <c r="G66" s="93">
        <f>'(3.3) Actual WIJAM NPC'!G66-'(3.2) Adjustments'!G66</f>
        <v>0</v>
      </c>
      <c r="H66" s="93">
        <f>'(3.3) Actual WIJAM NPC'!H66-'(3.2) Adjustments'!H66</f>
        <v>0</v>
      </c>
      <c r="I66" s="93">
        <f>'(3.3) Actual WIJAM NPC'!I66-'(3.2) Adjustments'!I66</f>
        <v>0</v>
      </c>
      <c r="J66" s="93">
        <f>'(3.3) Actual WIJAM NPC'!J66-'(3.2) Adjustments'!J66</f>
        <v>0</v>
      </c>
      <c r="K66" s="93">
        <f>'(3.3) Actual WIJAM NPC'!K66-'(3.2) Adjustments'!K66</f>
        <v>0</v>
      </c>
      <c r="L66" s="93">
        <f>'(3.3) Actual WIJAM NPC'!L66-'(3.2) Adjustments'!L66</f>
        <v>0</v>
      </c>
      <c r="M66" s="93">
        <f>'(3.3) Actual WIJAM NPC'!M66-'(3.2) Adjustments'!M66</f>
        <v>0</v>
      </c>
      <c r="N66" s="93">
        <f>'(3.3) Actual WIJAM NPC'!N66-'(3.2) Adjustments'!N66</f>
        <v>0</v>
      </c>
      <c r="O66" s="93">
        <f>'(3.3) Actual WIJAM NPC'!O66-'(3.2) Adjustments'!O66</f>
        <v>0</v>
      </c>
      <c r="P66" s="93">
        <f>'(3.3) Actual WIJAM NPC'!P66-'(3.2) Adjustments'!P66</f>
        <v>0</v>
      </c>
      <c r="Q66" s="93">
        <f>'(3.3) Actual WIJAM NPC'!Q66-'(3.2) Adjustments'!Q66</f>
        <v>0</v>
      </c>
      <c r="R66" s="93">
        <f>'(3.3) Actual WIJAM NPC'!R66-'(3.2) Adjustments'!R66</f>
        <v>0</v>
      </c>
    </row>
    <row r="67" spans="3:18" ht="12.75" customHeight="1">
      <c r="C67" s="76" t="s">
        <v>31</v>
      </c>
      <c r="D67" s="76"/>
      <c r="F67" s="93">
        <f t="shared" si="8"/>
        <v>0</v>
      </c>
      <c r="G67" s="93">
        <f>'(3.3) Actual WIJAM NPC'!G67-'(3.2) Adjustments'!G67</f>
        <v>0</v>
      </c>
      <c r="H67" s="93">
        <f>'(3.3) Actual WIJAM NPC'!H67-'(3.2) Adjustments'!H67</f>
        <v>0</v>
      </c>
      <c r="I67" s="93">
        <f>'(3.3) Actual WIJAM NPC'!I67-'(3.2) Adjustments'!I67</f>
        <v>0</v>
      </c>
      <c r="J67" s="93">
        <f>'(3.3) Actual WIJAM NPC'!J67-'(3.2) Adjustments'!J67</f>
        <v>0</v>
      </c>
      <c r="K67" s="93">
        <f>'(3.3) Actual WIJAM NPC'!K67-'(3.2) Adjustments'!K67</f>
        <v>0</v>
      </c>
      <c r="L67" s="93">
        <f>'(3.3) Actual WIJAM NPC'!L67-'(3.2) Adjustments'!L67</f>
        <v>0</v>
      </c>
      <c r="M67" s="93">
        <f>'(3.3) Actual WIJAM NPC'!M67-'(3.2) Adjustments'!M67</f>
        <v>0</v>
      </c>
      <c r="N67" s="93">
        <f>'(3.3) Actual WIJAM NPC'!N67-'(3.2) Adjustments'!N67</f>
        <v>0</v>
      </c>
      <c r="O67" s="93">
        <f>'(3.3) Actual WIJAM NPC'!O67-'(3.2) Adjustments'!O67</f>
        <v>0</v>
      </c>
      <c r="P67" s="93">
        <f>'(3.3) Actual WIJAM NPC'!P67-'(3.2) Adjustments'!P67</f>
        <v>0</v>
      </c>
      <c r="Q67" s="93">
        <f>'(3.3) Actual WIJAM NPC'!Q67-'(3.2) Adjustments'!Q67</f>
        <v>0</v>
      </c>
      <c r="R67" s="93">
        <f>'(3.3) Actual WIJAM NPC'!R67-'(3.2) Adjustments'!R67</f>
        <v>0</v>
      </c>
    </row>
    <row r="68" spans="3:18" ht="12.75" customHeight="1">
      <c r="C68" s="76" t="s">
        <v>32</v>
      </c>
      <c r="D68" s="76"/>
      <c r="F68" s="93">
        <f t="shared" si="8"/>
        <v>352244.16</v>
      </c>
      <c r="G68" s="93">
        <f>'(3.3) Actual WIJAM NPC'!G68-'(3.2) Adjustments'!G68</f>
        <v>0</v>
      </c>
      <c r="H68" s="93">
        <f>'(3.3) Actual WIJAM NPC'!H68-'(3.2) Adjustments'!H68</f>
        <v>0</v>
      </c>
      <c r="I68" s="93">
        <f>'(3.3) Actual WIJAM NPC'!I68-'(3.2) Adjustments'!I68</f>
        <v>0</v>
      </c>
      <c r="J68" s="93">
        <f>'(3.3) Actual WIJAM NPC'!J68-'(3.2) Adjustments'!J68</f>
        <v>483.85</v>
      </c>
      <c r="K68" s="93">
        <f>'(3.3) Actual WIJAM NPC'!K68-'(3.2) Adjustments'!K68</f>
        <v>14857.73</v>
      </c>
      <c r="L68" s="93">
        <f>'(3.3) Actual WIJAM NPC'!L68-'(3.2) Adjustments'!L68</f>
        <v>94795.39</v>
      </c>
      <c r="M68" s="93">
        <f>'(3.3) Actual WIJAM NPC'!M68-'(3.2) Adjustments'!M68</f>
        <v>100742.7</v>
      </c>
      <c r="N68" s="93">
        <f>'(3.3) Actual WIJAM NPC'!N68-'(3.2) Adjustments'!N68</f>
        <v>94895.38</v>
      </c>
      <c r="O68" s="93">
        <f>'(3.3) Actual WIJAM NPC'!O68-'(3.2) Adjustments'!O68</f>
        <v>46009.19</v>
      </c>
      <c r="P68" s="93">
        <f>'(3.3) Actual WIJAM NPC'!P68-'(3.2) Adjustments'!P68</f>
        <v>459.92</v>
      </c>
      <c r="Q68" s="93">
        <f>'(3.3) Actual WIJAM NPC'!Q68-'(3.2) Adjustments'!Q68</f>
        <v>0</v>
      </c>
      <c r="R68" s="93">
        <f>'(3.3) Actual WIJAM NPC'!R68-'(3.2) Adjustments'!R68</f>
        <v>0</v>
      </c>
    </row>
    <row r="69" spans="3:18" ht="12.75" customHeight="1">
      <c r="C69" s="76" t="s">
        <v>33</v>
      </c>
      <c r="D69" s="76"/>
      <c r="F69" s="93">
        <f t="shared" si="8"/>
        <v>0</v>
      </c>
      <c r="G69" s="93">
        <f>'(3.3) Actual WIJAM NPC'!G69-'(3.2) Adjustments'!G69</f>
        <v>0</v>
      </c>
      <c r="H69" s="93">
        <f>'(3.3) Actual WIJAM NPC'!H69-'(3.2) Adjustments'!H69</f>
        <v>0</v>
      </c>
      <c r="I69" s="93">
        <f>'(3.3) Actual WIJAM NPC'!I69-'(3.2) Adjustments'!I69</f>
        <v>0</v>
      </c>
      <c r="J69" s="93">
        <f>'(3.3) Actual WIJAM NPC'!J69-'(3.2) Adjustments'!J69</f>
        <v>0</v>
      </c>
      <c r="K69" s="93">
        <f>'(3.3) Actual WIJAM NPC'!K69-'(3.2) Adjustments'!K69</f>
        <v>0</v>
      </c>
      <c r="L69" s="93">
        <f>'(3.3) Actual WIJAM NPC'!L69-'(3.2) Adjustments'!L69</f>
        <v>0</v>
      </c>
      <c r="M69" s="93">
        <f>'(3.3) Actual WIJAM NPC'!M69-'(3.2) Adjustments'!M69</f>
        <v>0</v>
      </c>
      <c r="N69" s="93">
        <f>'(3.3) Actual WIJAM NPC'!N69-'(3.2) Adjustments'!N69</f>
        <v>0</v>
      </c>
      <c r="O69" s="93">
        <f>'(3.3) Actual WIJAM NPC'!O69-'(3.2) Adjustments'!O69</f>
        <v>0</v>
      </c>
      <c r="P69" s="93">
        <f>'(3.3) Actual WIJAM NPC'!P69-'(3.2) Adjustments'!P69</f>
        <v>0</v>
      </c>
      <c r="Q69" s="93">
        <f>'(3.3) Actual WIJAM NPC'!Q69-'(3.2) Adjustments'!Q69</f>
        <v>0</v>
      </c>
      <c r="R69" s="93">
        <f>'(3.3) Actual WIJAM NPC'!R69-'(3.2) Adjustments'!R69</f>
        <v>0</v>
      </c>
    </row>
    <row r="70" spans="3:18" ht="12.75" customHeight="1">
      <c r="C70" s="76" t="s">
        <v>34</v>
      </c>
      <c r="F70" s="93">
        <f t="shared" si="8"/>
        <v>0</v>
      </c>
      <c r="G70" s="93">
        <f>'(3.3) Actual WIJAM NPC'!G70-'(3.2) Adjustments'!G70</f>
        <v>0</v>
      </c>
      <c r="H70" s="93">
        <f>'(3.3) Actual WIJAM NPC'!H70-'(3.2) Adjustments'!H70</f>
        <v>0</v>
      </c>
      <c r="I70" s="93">
        <f>'(3.3) Actual WIJAM NPC'!I70-'(3.2) Adjustments'!I70</f>
        <v>0</v>
      </c>
      <c r="J70" s="93">
        <f>'(3.3) Actual WIJAM NPC'!J70-'(3.2) Adjustments'!J70</f>
        <v>0</v>
      </c>
      <c r="K70" s="93">
        <f>'(3.3) Actual WIJAM NPC'!K70-'(3.2) Adjustments'!K70</f>
        <v>0</v>
      </c>
      <c r="L70" s="93">
        <f>'(3.3) Actual WIJAM NPC'!L70-'(3.2) Adjustments'!L70</f>
        <v>0</v>
      </c>
      <c r="M70" s="93">
        <f>'(3.3) Actual WIJAM NPC'!M70-'(3.2) Adjustments'!M70</f>
        <v>0</v>
      </c>
      <c r="N70" s="93">
        <f>'(3.3) Actual WIJAM NPC'!N70-'(3.2) Adjustments'!N70</f>
        <v>0</v>
      </c>
      <c r="O70" s="93">
        <f>'(3.3) Actual WIJAM NPC'!O70-'(3.2) Adjustments'!O70</f>
        <v>0</v>
      </c>
      <c r="P70" s="93">
        <f>'(3.3) Actual WIJAM NPC'!P70-'(3.2) Adjustments'!P70</f>
        <v>0</v>
      </c>
      <c r="Q70" s="93">
        <f>'(3.3) Actual WIJAM NPC'!Q70-'(3.2) Adjustments'!Q70</f>
        <v>0</v>
      </c>
      <c r="R70" s="93">
        <f>'(3.3) Actual WIJAM NPC'!R70-'(3.2) Adjustments'!R70</f>
        <v>0</v>
      </c>
    </row>
    <row r="71" spans="3:18" ht="12.75" customHeight="1">
      <c r="C71" s="76" t="s">
        <v>151</v>
      </c>
      <c r="F71" s="93">
        <f t="shared" ref="F71:F74" si="9">SUM(G71:R71)</f>
        <v>0</v>
      </c>
      <c r="G71" s="93">
        <f>'(3.3) Actual WIJAM NPC'!G71-'(3.2) Adjustments'!G71</f>
        <v>0</v>
      </c>
      <c r="H71" s="93">
        <f>'(3.3) Actual WIJAM NPC'!H71-'(3.2) Adjustments'!H71</f>
        <v>0</v>
      </c>
      <c r="I71" s="93">
        <f>'(3.3) Actual WIJAM NPC'!I71-'(3.2) Adjustments'!I71</f>
        <v>0</v>
      </c>
      <c r="J71" s="93">
        <f>'(3.3) Actual WIJAM NPC'!J71-'(3.2) Adjustments'!J71</f>
        <v>0</v>
      </c>
      <c r="K71" s="93">
        <f>'(3.3) Actual WIJAM NPC'!K71-'(3.2) Adjustments'!K71</f>
        <v>0</v>
      </c>
      <c r="L71" s="93">
        <f>'(3.3) Actual WIJAM NPC'!L71-'(3.2) Adjustments'!L71</f>
        <v>0</v>
      </c>
      <c r="M71" s="93">
        <f>'(3.3) Actual WIJAM NPC'!M71-'(3.2) Adjustments'!M71</f>
        <v>0</v>
      </c>
      <c r="N71" s="93">
        <f>'(3.3) Actual WIJAM NPC'!N71-'(3.2) Adjustments'!N71</f>
        <v>0</v>
      </c>
      <c r="O71" s="93">
        <f>'(3.3) Actual WIJAM NPC'!O71-'(3.2) Adjustments'!O71</f>
        <v>0</v>
      </c>
      <c r="P71" s="93">
        <f>'(3.3) Actual WIJAM NPC'!P71-'(3.2) Adjustments'!P71</f>
        <v>0</v>
      </c>
      <c r="Q71" s="93">
        <f>'(3.3) Actual WIJAM NPC'!Q71-'(3.2) Adjustments'!Q71</f>
        <v>0</v>
      </c>
      <c r="R71" s="93">
        <f>'(3.3) Actual WIJAM NPC'!R71-'(3.2) Adjustments'!R71</f>
        <v>0</v>
      </c>
    </row>
    <row r="72" spans="3:18" ht="12.75" customHeight="1">
      <c r="C72" s="76" t="s">
        <v>244</v>
      </c>
      <c r="F72" s="93">
        <f t="shared" si="9"/>
        <v>0</v>
      </c>
      <c r="G72" s="93">
        <f>'(3.3) Actual WIJAM NPC'!G72-'(3.2) Adjustments'!G72</f>
        <v>0</v>
      </c>
      <c r="H72" s="93">
        <f>'(3.3) Actual WIJAM NPC'!H72-'(3.2) Adjustments'!H72</f>
        <v>0</v>
      </c>
      <c r="I72" s="93">
        <f>'(3.3) Actual WIJAM NPC'!I72-'(3.2) Adjustments'!I72</f>
        <v>0</v>
      </c>
      <c r="J72" s="93">
        <f>'(3.3) Actual WIJAM NPC'!J72-'(3.2) Adjustments'!J72</f>
        <v>0</v>
      </c>
      <c r="K72" s="93">
        <f>'(3.3) Actual WIJAM NPC'!K72-'(3.2) Adjustments'!K72</f>
        <v>0</v>
      </c>
      <c r="L72" s="93">
        <f>'(3.3) Actual WIJAM NPC'!L72-'(3.2) Adjustments'!L72</f>
        <v>0</v>
      </c>
      <c r="M72" s="93">
        <f>'(3.3) Actual WIJAM NPC'!M72-'(3.2) Adjustments'!M72</f>
        <v>0</v>
      </c>
      <c r="N72" s="93">
        <f>'(3.3) Actual WIJAM NPC'!N72-'(3.2) Adjustments'!N72</f>
        <v>0</v>
      </c>
      <c r="O72" s="93">
        <f>'(3.3) Actual WIJAM NPC'!O72-'(3.2) Adjustments'!O72</f>
        <v>0</v>
      </c>
      <c r="P72" s="93">
        <f>'(3.3) Actual WIJAM NPC'!P72-'(3.2) Adjustments'!P72</f>
        <v>0</v>
      </c>
      <c r="Q72" s="93">
        <f>'(3.3) Actual WIJAM NPC'!Q72-'(3.2) Adjustments'!Q72</f>
        <v>0</v>
      </c>
      <c r="R72" s="93">
        <f>'(3.3) Actual WIJAM NPC'!R72-'(3.2) Adjustments'!R72</f>
        <v>0</v>
      </c>
    </row>
    <row r="73" spans="3:18" ht="12.75" customHeight="1">
      <c r="C73" s="76" t="s">
        <v>99</v>
      </c>
      <c r="F73" s="93">
        <f t="shared" si="9"/>
        <v>0</v>
      </c>
      <c r="G73" s="93">
        <f>'(3.3) Actual WIJAM NPC'!G73-'(3.2) Adjustments'!G73</f>
        <v>0</v>
      </c>
      <c r="H73" s="93">
        <f>'(3.3) Actual WIJAM NPC'!H73-'(3.2) Adjustments'!H73</f>
        <v>0</v>
      </c>
      <c r="I73" s="93">
        <f>'(3.3) Actual WIJAM NPC'!I73-'(3.2) Adjustments'!I73</f>
        <v>0</v>
      </c>
      <c r="J73" s="93">
        <f>'(3.3) Actual WIJAM NPC'!J73-'(3.2) Adjustments'!J73</f>
        <v>0</v>
      </c>
      <c r="K73" s="93">
        <f>'(3.3) Actual WIJAM NPC'!K73-'(3.2) Adjustments'!K73</f>
        <v>0</v>
      </c>
      <c r="L73" s="93">
        <f>'(3.3) Actual WIJAM NPC'!L73-'(3.2) Adjustments'!L73</f>
        <v>0</v>
      </c>
      <c r="M73" s="93">
        <f>'(3.3) Actual WIJAM NPC'!M73-'(3.2) Adjustments'!M73</f>
        <v>0</v>
      </c>
      <c r="N73" s="93">
        <f>'(3.3) Actual WIJAM NPC'!N73-'(3.2) Adjustments'!N73</f>
        <v>0</v>
      </c>
      <c r="O73" s="93">
        <f>'(3.3) Actual WIJAM NPC'!O73-'(3.2) Adjustments'!O73</f>
        <v>0</v>
      </c>
      <c r="P73" s="93">
        <f>'(3.3) Actual WIJAM NPC'!P73-'(3.2) Adjustments'!P73</f>
        <v>0</v>
      </c>
      <c r="Q73" s="93">
        <f>'(3.3) Actual WIJAM NPC'!Q73-'(3.2) Adjustments'!Q73</f>
        <v>0</v>
      </c>
      <c r="R73" s="93">
        <f>'(3.3) Actual WIJAM NPC'!R73-'(3.2) Adjustments'!R73</f>
        <v>0</v>
      </c>
    </row>
    <row r="74" spans="3:18" ht="12.75" customHeight="1">
      <c r="C74" s="76" t="s">
        <v>152</v>
      </c>
      <c r="F74" s="93">
        <f t="shared" si="9"/>
        <v>0</v>
      </c>
      <c r="G74" s="93">
        <f>'(3.3) Actual WIJAM NPC'!G74-'(3.2) Adjustments'!G74</f>
        <v>0</v>
      </c>
      <c r="H74" s="93">
        <f>'(3.3) Actual WIJAM NPC'!H74-'(3.2) Adjustments'!H74</f>
        <v>0</v>
      </c>
      <c r="I74" s="93">
        <f>'(3.3) Actual WIJAM NPC'!I74-'(3.2) Adjustments'!I74</f>
        <v>0</v>
      </c>
      <c r="J74" s="93">
        <f>'(3.3) Actual WIJAM NPC'!J74-'(3.2) Adjustments'!J74</f>
        <v>0</v>
      </c>
      <c r="K74" s="93">
        <f>'(3.3) Actual WIJAM NPC'!K74-'(3.2) Adjustments'!K74</f>
        <v>0</v>
      </c>
      <c r="L74" s="93">
        <f>'(3.3) Actual WIJAM NPC'!L74-'(3.2) Adjustments'!L74</f>
        <v>0</v>
      </c>
      <c r="M74" s="93">
        <f>'(3.3) Actual WIJAM NPC'!M74-'(3.2) Adjustments'!M74</f>
        <v>0</v>
      </c>
      <c r="N74" s="93">
        <f>'(3.3) Actual WIJAM NPC'!N74-'(3.2) Adjustments'!N74</f>
        <v>0</v>
      </c>
      <c r="O74" s="93">
        <f>'(3.3) Actual WIJAM NPC'!O74-'(3.2) Adjustments'!O74</f>
        <v>0</v>
      </c>
      <c r="P74" s="93">
        <f>'(3.3) Actual WIJAM NPC'!P74-'(3.2) Adjustments'!P74</f>
        <v>0</v>
      </c>
      <c r="Q74" s="93">
        <f>'(3.3) Actual WIJAM NPC'!Q74-'(3.2) Adjustments'!Q74</f>
        <v>0</v>
      </c>
      <c r="R74" s="93">
        <f>'(3.3) Actual WIJAM NPC'!R74-'(3.2) Adjustments'!R74</f>
        <v>0</v>
      </c>
    </row>
    <row r="75" spans="3:18" ht="12.75" customHeight="1">
      <c r="C75" s="76" t="s">
        <v>153</v>
      </c>
      <c r="F75" s="93">
        <f t="shared" si="8"/>
        <v>0</v>
      </c>
      <c r="G75" s="93">
        <f>'(3.3) Actual WIJAM NPC'!G75-'(3.2) Adjustments'!G75</f>
        <v>0</v>
      </c>
      <c r="H75" s="93">
        <f>'(3.3) Actual WIJAM NPC'!H75-'(3.2) Adjustments'!H75</f>
        <v>0</v>
      </c>
      <c r="I75" s="93">
        <f>'(3.3) Actual WIJAM NPC'!I75-'(3.2) Adjustments'!I75</f>
        <v>0</v>
      </c>
      <c r="J75" s="93">
        <f>'(3.3) Actual WIJAM NPC'!J75-'(3.2) Adjustments'!J75</f>
        <v>0</v>
      </c>
      <c r="K75" s="93">
        <f>'(3.3) Actual WIJAM NPC'!K75-'(3.2) Adjustments'!K75</f>
        <v>0</v>
      </c>
      <c r="L75" s="93">
        <f>'(3.3) Actual WIJAM NPC'!L75-'(3.2) Adjustments'!L75</f>
        <v>0</v>
      </c>
      <c r="M75" s="93">
        <f>'(3.3) Actual WIJAM NPC'!M75-'(3.2) Adjustments'!M75</f>
        <v>0</v>
      </c>
      <c r="N75" s="93">
        <f>'(3.3) Actual WIJAM NPC'!N75-'(3.2) Adjustments'!N75</f>
        <v>0</v>
      </c>
      <c r="O75" s="93">
        <f>'(3.3) Actual WIJAM NPC'!O75-'(3.2) Adjustments'!O75</f>
        <v>0</v>
      </c>
      <c r="P75" s="93">
        <f>'(3.3) Actual WIJAM NPC'!P75-'(3.2) Adjustments'!P75</f>
        <v>0</v>
      </c>
      <c r="Q75" s="93">
        <f>'(3.3) Actual WIJAM NPC'!Q75-'(3.2) Adjustments'!Q75</f>
        <v>0</v>
      </c>
      <c r="R75" s="93">
        <f>'(3.3) Actual WIJAM NPC'!R75-'(3.2) Adjustments'!R75</f>
        <v>0</v>
      </c>
    </row>
    <row r="76" spans="3:18" ht="12.75" customHeight="1">
      <c r="C76" s="76" t="s">
        <v>154</v>
      </c>
      <c r="F76" s="93">
        <f t="shared" si="8"/>
        <v>0</v>
      </c>
      <c r="G76" s="93">
        <f>'(3.3) Actual WIJAM NPC'!G76-'(3.2) Adjustments'!G76</f>
        <v>0</v>
      </c>
      <c r="H76" s="93">
        <f>'(3.3) Actual WIJAM NPC'!H76-'(3.2) Adjustments'!H76</f>
        <v>0</v>
      </c>
      <c r="I76" s="93">
        <f>'(3.3) Actual WIJAM NPC'!I76-'(3.2) Adjustments'!I76</f>
        <v>0</v>
      </c>
      <c r="J76" s="93">
        <f>'(3.3) Actual WIJAM NPC'!J76-'(3.2) Adjustments'!J76</f>
        <v>0</v>
      </c>
      <c r="K76" s="93">
        <f>'(3.3) Actual WIJAM NPC'!K76-'(3.2) Adjustments'!K76</f>
        <v>0</v>
      </c>
      <c r="L76" s="93">
        <f>'(3.3) Actual WIJAM NPC'!L76-'(3.2) Adjustments'!L76</f>
        <v>0</v>
      </c>
      <c r="M76" s="93">
        <f>'(3.3) Actual WIJAM NPC'!M76-'(3.2) Adjustments'!M76</f>
        <v>0</v>
      </c>
      <c r="N76" s="93">
        <f>'(3.3) Actual WIJAM NPC'!N76-'(3.2) Adjustments'!N76</f>
        <v>0</v>
      </c>
      <c r="O76" s="93">
        <f>'(3.3) Actual WIJAM NPC'!O76-'(3.2) Adjustments'!O76</f>
        <v>0</v>
      </c>
      <c r="P76" s="93">
        <f>'(3.3) Actual WIJAM NPC'!P76-'(3.2) Adjustments'!P76</f>
        <v>0</v>
      </c>
      <c r="Q76" s="93">
        <f>'(3.3) Actual WIJAM NPC'!Q76-'(3.2) Adjustments'!Q76</f>
        <v>0</v>
      </c>
      <c r="R76" s="93">
        <f>'(3.3) Actual WIJAM NPC'!R76-'(3.2) Adjustments'!R76</f>
        <v>0</v>
      </c>
    </row>
    <row r="77" spans="3:18" ht="12.75" customHeight="1">
      <c r="C77" s="76" t="s">
        <v>155</v>
      </c>
      <c r="F77" s="93">
        <f t="shared" si="8"/>
        <v>0</v>
      </c>
      <c r="G77" s="93">
        <f>'(3.3) Actual WIJAM NPC'!G77-'(3.2) Adjustments'!G77</f>
        <v>0</v>
      </c>
      <c r="H77" s="93">
        <f>'(3.3) Actual WIJAM NPC'!H77-'(3.2) Adjustments'!H77</f>
        <v>0</v>
      </c>
      <c r="I77" s="93">
        <f>'(3.3) Actual WIJAM NPC'!I77-'(3.2) Adjustments'!I77</f>
        <v>0</v>
      </c>
      <c r="J77" s="93">
        <f>'(3.3) Actual WIJAM NPC'!J77-'(3.2) Adjustments'!J77</f>
        <v>0</v>
      </c>
      <c r="K77" s="93">
        <f>'(3.3) Actual WIJAM NPC'!K77-'(3.2) Adjustments'!K77</f>
        <v>0</v>
      </c>
      <c r="L77" s="93">
        <f>'(3.3) Actual WIJAM NPC'!L77-'(3.2) Adjustments'!L77</f>
        <v>0</v>
      </c>
      <c r="M77" s="93">
        <f>'(3.3) Actual WIJAM NPC'!M77-'(3.2) Adjustments'!M77</f>
        <v>0</v>
      </c>
      <c r="N77" s="93">
        <f>'(3.3) Actual WIJAM NPC'!N77-'(3.2) Adjustments'!N77</f>
        <v>0</v>
      </c>
      <c r="O77" s="93">
        <f>'(3.3) Actual WIJAM NPC'!O77-'(3.2) Adjustments'!O77</f>
        <v>0</v>
      </c>
      <c r="P77" s="93">
        <f>'(3.3) Actual WIJAM NPC'!P77-'(3.2) Adjustments'!P77</f>
        <v>0</v>
      </c>
      <c r="Q77" s="93">
        <f>'(3.3) Actual WIJAM NPC'!Q77-'(3.2) Adjustments'!Q77</f>
        <v>0</v>
      </c>
      <c r="R77" s="93">
        <f>'(3.3) Actual WIJAM NPC'!R77-'(3.2) Adjustments'!R77</f>
        <v>0</v>
      </c>
    </row>
    <row r="78" spans="3:18" ht="12.75" customHeight="1">
      <c r="C78" s="76" t="s">
        <v>35</v>
      </c>
      <c r="F78" s="93">
        <f t="shared" si="8"/>
        <v>0</v>
      </c>
      <c r="G78" s="93">
        <f>'(3.3) Actual WIJAM NPC'!G78-'(3.2) Adjustments'!G78</f>
        <v>0</v>
      </c>
      <c r="H78" s="93">
        <f>'(3.3) Actual WIJAM NPC'!H78-'(3.2) Adjustments'!H78</f>
        <v>0</v>
      </c>
      <c r="I78" s="93">
        <f>'(3.3) Actual WIJAM NPC'!I78-'(3.2) Adjustments'!I78</f>
        <v>0</v>
      </c>
      <c r="J78" s="93">
        <f>'(3.3) Actual WIJAM NPC'!J78-'(3.2) Adjustments'!J78</f>
        <v>0</v>
      </c>
      <c r="K78" s="93">
        <f>'(3.3) Actual WIJAM NPC'!K78-'(3.2) Adjustments'!K78</f>
        <v>0</v>
      </c>
      <c r="L78" s="93">
        <f>'(3.3) Actual WIJAM NPC'!L78-'(3.2) Adjustments'!L78</f>
        <v>0</v>
      </c>
      <c r="M78" s="93">
        <f>'(3.3) Actual WIJAM NPC'!M78-'(3.2) Adjustments'!M78</f>
        <v>0</v>
      </c>
      <c r="N78" s="93">
        <f>'(3.3) Actual WIJAM NPC'!N78-'(3.2) Adjustments'!N78</f>
        <v>0</v>
      </c>
      <c r="O78" s="93">
        <f>'(3.3) Actual WIJAM NPC'!O78-'(3.2) Adjustments'!O78</f>
        <v>0</v>
      </c>
      <c r="P78" s="93">
        <f>'(3.3) Actual WIJAM NPC'!P78-'(3.2) Adjustments'!P78</f>
        <v>0</v>
      </c>
      <c r="Q78" s="93">
        <f>'(3.3) Actual WIJAM NPC'!Q78-'(3.2) Adjustments'!Q78</f>
        <v>0</v>
      </c>
      <c r="R78" s="93">
        <f>'(3.3) Actual WIJAM NPC'!R78-'(3.2) Adjustments'!R78</f>
        <v>0</v>
      </c>
    </row>
    <row r="79" spans="3:18" ht="12.75" customHeight="1">
      <c r="C79" s="76" t="s">
        <v>36</v>
      </c>
      <c r="F79" s="93">
        <f t="shared" si="8"/>
        <v>0</v>
      </c>
      <c r="G79" s="93">
        <f>'(3.3) Actual WIJAM NPC'!G79-'(3.2) Adjustments'!G79</f>
        <v>0</v>
      </c>
      <c r="H79" s="93">
        <f>'(3.3) Actual WIJAM NPC'!H79-'(3.2) Adjustments'!H79</f>
        <v>0</v>
      </c>
      <c r="I79" s="93">
        <f>'(3.3) Actual WIJAM NPC'!I79-'(3.2) Adjustments'!I79</f>
        <v>0</v>
      </c>
      <c r="J79" s="93">
        <f>'(3.3) Actual WIJAM NPC'!J79-'(3.2) Adjustments'!J79</f>
        <v>0</v>
      </c>
      <c r="K79" s="93">
        <f>'(3.3) Actual WIJAM NPC'!K79-'(3.2) Adjustments'!K79</f>
        <v>0</v>
      </c>
      <c r="L79" s="93">
        <f>'(3.3) Actual WIJAM NPC'!L79-'(3.2) Adjustments'!L79</f>
        <v>0</v>
      </c>
      <c r="M79" s="93">
        <f>'(3.3) Actual WIJAM NPC'!M79-'(3.2) Adjustments'!M79</f>
        <v>0</v>
      </c>
      <c r="N79" s="93">
        <f>'(3.3) Actual WIJAM NPC'!N79-'(3.2) Adjustments'!N79</f>
        <v>0</v>
      </c>
      <c r="O79" s="93">
        <f>'(3.3) Actual WIJAM NPC'!O79-'(3.2) Adjustments'!O79</f>
        <v>0</v>
      </c>
      <c r="P79" s="93">
        <f>'(3.3) Actual WIJAM NPC'!P79-'(3.2) Adjustments'!P79</f>
        <v>0</v>
      </c>
      <c r="Q79" s="93">
        <f>'(3.3) Actual WIJAM NPC'!Q79-'(3.2) Adjustments'!Q79</f>
        <v>0</v>
      </c>
      <c r="R79" s="93">
        <f>'(3.3) Actual WIJAM NPC'!R79-'(3.2) Adjustments'!R79</f>
        <v>0</v>
      </c>
    </row>
    <row r="80" spans="3:18" ht="12.75" customHeight="1">
      <c r="C80" s="76" t="s">
        <v>156</v>
      </c>
      <c r="F80" s="93">
        <f t="shared" si="8"/>
        <v>0</v>
      </c>
      <c r="G80" s="93">
        <f>'(3.3) Actual WIJAM NPC'!G80-'(3.2) Adjustments'!G80</f>
        <v>0</v>
      </c>
      <c r="H80" s="93">
        <f>'(3.3) Actual WIJAM NPC'!H80-'(3.2) Adjustments'!H80</f>
        <v>0</v>
      </c>
      <c r="I80" s="93">
        <f>'(3.3) Actual WIJAM NPC'!I80-'(3.2) Adjustments'!I80</f>
        <v>0</v>
      </c>
      <c r="J80" s="93">
        <f>'(3.3) Actual WIJAM NPC'!J80-'(3.2) Adjustments'!J80</f>
        <v>0</v>
      </c>
      <c r="K80" s="93">
        <f>'(3.3) Actual WIJAM NPC'!K80-'(3.2) Adjustments'!K80</f>
        <v>0</v>
      </c>
      <c r="L80" s="93">
        <f>'(3.3) Actual WIJAM NPC'!L80-'(3.2) Adjustments'!L80</f>
        <v>0</v>
      </c>
      <c r="M80" s="93">
        <f>'(3.3) Actual WIJAM NPC'!M80-'(3.2) Adjustments'!M80</f>
        <v>0</v>
      </c>
      <c r="N80" s="93">
        <f>'(3.3) Actual WIJAM NPC'!N80-'(3.2) Adjustments'!N80</f>
        <v>0</v>
      </c>
      <c r="O80" s="93">
        <f>'(3.3) Actual WIJAM NPC'!O80-'(3.2) Adjustments'!O80</f>
        <v>0</v>
      </c>
      <c r="P80" s="93">
        <f>'(3.3) Actual WIJAM NPC'!P80-'(3.2) Adjustments'!P80</f>
        <v>0</v>
      </c>
      <c r="Q80" s="93">
        <f>'(3.3) Actual WIJAM NPC'!Q80-'(3.2) Adjustments'!Q80</f>
        <v>0</v>
      </c>
      <c r="R80" s="93">
        <f>'(3.3) Actual WIJAM NPC'!R80-'(3.2) Adjustments'!R80</f>
        <v>0</v>
      </c>
    </row>
    <row r="81" spans="2:18" ht="12.75" customHeight="1">
      <c r="C81" s="76" t="s">
        <v>157</v>
      </c>
      <c r="D81" s="76"/>
      <c r="F81" s="93">
        <f t="shared" si="8"/>
        <v>0</v>
      </c>
      <c r="G81" s="93">
        <f>'(3.3) Actual WIJAM NPC'!G81-'(3.2) Adjustments'!G81</f>
        <v>0</v>
      </c>
      <c r="H81" s="93">
        <f>'(3.3) Actual WIJAM NPC'!H81-'(3.2) Adjustments'!H81</f>
        <v>0</v>
      </c>
      <c r="I81" s="93">
        <f>'(3.3) Actual WIJAM NPC'!I81-'(3.2) Adjustments'!I81</f>
        <v>0</v>
      </c>
      <c r="J81" s="93">
        <f>'(3.3) Actual WIJAM NPC'!J81-'(3.2) Adjustments'!J81</f>
        <v>0</v>
      </c>
      <c r="K81" s="93">
        <f>'(3.3) Actual WIJAM NPC'!K81-'(3.2) Adjustments'!K81</f>
        <v>0</v>
      </c>
      <c r="L81" s="93">
        <f>'(3.3) Actual WIJAM NPC'!L81-'(3.2) Adjustments'!L81</f>
        <v>0</v>
      </c>
      <c r="M81" s="93">
        <f>'(3.3) Actual WIJAM NPC'!M81-'(3.2) Adjustments'!M81</f>
        <v>0</v>
      </c>
      <c r="N81" s="93">
        <f>'(3.3) Actual WIJAM NPC'!N81-'(3.2) Adjustments'!N81</f>
        <v>0</v>
      </c>
      <c r="O81" s="93">
        <f>'(3.3) Actual WIJAM NPC'!O81-'(3.2) Adjustments'!O81</f>
        <v>0</v>
      </c>
      <c r="P81" s="93">
        <f>'(3.3) Actual WIJAM NPC'!P81-'(3.2) Adjustments'!P81</f>
        <v>0</v>
      </c>
      <c r="Q81" s="93">
        <f>'(3.3) Actual WIJAM NPC'!Q81-'(3.2) Adjustments'!Q81</f>
        <v>0</v>
      </c>
      <c r="R81" s="93">
        <f>'(3.3) Actual WIJAM NPC'!R81-'(3.2) Adjustments'!R81</f>
        <v>0</v>
      </c>
    </row>
    <row r="82" spans="2:18" ht="12.75" customHeight="1">
      <c r="C82" s="76" t="s">
        <v>158</v>
      </c>
      <c r="D82" s="76"/>
      <c r="F82" s="93">
        <f t="shared" si="8"/>
        <v>0</v>
      </c>
      <c r="G82" s="93">
        <f>'(3.3) Actual WIJAM NPC'!G82-'(3.2) Adjustments'!G82</f>
        <v>0</v>
      </c>
      <c r="H82" s="93">
        <f>'(3.3) Actual WIJAM NPC'!H82-'(3.2) Adjustments'!H82</f>
        <v>0</v>
      </c>
      <c r="I82" s="93">
        <f>'(3.3) Actual WIJAM NPC'!I82-'(3.2) Adjustments'!I82</f>
        <v>0</v>
      </c>
      <c r="J82" s="93">
        <f>'(3.3) Actual WIJAM NPC'!J82-'(3.2) Adjustments'!J82</f>
        <v>0</v>
      </c>
      <c r="K82" s="93">
        <f>'(3.3) Actual WIJAM NPC'!K82-'(3.2) Adjustments'!K82</f>
        <v>0</v>
      </c>
      <c r="L82" s="93">
        <f>'(3.3) Actual WIJAM NPC'!L82-'(3.2) Adjustments'!L82</f>
        <v>0</v>
      </c>
      <c r="M82" s="93">
        <f>'(3.3) Actual WIJAM NPC'!M82-'(3.2) Adjustments'!M82</f>
        <v>0</v>
      </c>
      <c r="N82" s="93">
        <f>'(3.3) Actual WIJAM NPC'!N82-'(3.2) Adjustments'!N82</f>
        <v>0</v>
      </c>
      <c r="O82" s="93">
        <f>'(3.3) Actual WIJAM NPC'!O82-'(3.2) Adjustments'!O82</f>
        <v>0</v>
      </c>
      <c r="P82" s="93">
        <f>'(3.3) Actual WIJAM NPC'!P82-'(3.2) Adjustments'!P82</f>
        <v>0</v>
      </c>
      <c r="Q82" s="93">
        <f>'(3.3) Actual WIJAM NPC'!Q82-'(3.2) Adjustments'!Q82</f>
        <v>0</v>
      </c>
      <c r="R82" s="93">
        <f>'(3.3) Actual WIJAM NPC'!R82-'(3.2) Adjustments'!R82</f>
        <v>0</v>
      </c>
    </row>
    <row r="83" spans="2:18" ht="12.75" customHeight="1">
      <c r="C83" s="76" t="s">
        <v>159</v>
      </c>
      <c r="D83" s="76"/>
      <c r="F83" s="93">
        <f t="shared" si="8"/>
        <v>0</v>
      </c>
      <c r="G83" s="93">
        <f>'(3.3) Actual WIJAM NPC'!G83-'(3.2) Adjustments'!G83</f>
        <v>0</v>
      </c>
      <c r="H83" s="93">
        <f>'(3.3) Actual WIJAM NPC'!H83-'(3.2) Adjustments'!H83</f>
        <v>0</v>
      </c>
      <c r="I83" s="93">
        <f>'(3.3) Actual WIJAM NPC'!I83-'(3.2) Adjustments'!I83</f>
        <v>0</v>
      </c>
      <c r="J83" s="93">
        <f>'(3.3) Actual WIJAM NPC'!J83-'(3.2) Adjustments'!J83</f>
        <v>0</v>
      </c>
      <c r="K83" s="93">
        <f>'(3.3) Actual WIJAM NPC'!K83-'(3.2) Adjustments'!K83</f>
        <v>0</v>
      </c>
      <c r="L83" s="93">
        <f>'(3.3) Actual WIJAM NPC'!L83-'(3.2) Adjustments'!L83</f>
        <v>0</v>
      </c>
      <c r="M83" s="93">
        <f>'(3.3) Actual WIJAM NPC'!M83-'(3.2) Adjustments'!M83</f>
        <v>0</v>
      </c>
      <c r="N83" s="93">
        <f>'(3.3) Actual WIJAM NPC'!N83-'(3.2) Adjustments'!N83</f>
        <v>0</v>
      </c>
      <c r="O83" s="93">
        <f>'(3.3) Actual WIJAM NPC'!O83-'(3.2) Adjustments'!O83</f>
        <v>0</v>
      </c>
      <c r="P83" s="93">
        <f>'(3.3) Actual WIJAM NPC'!P83-'(3.2) Adjustments'!P83</f>
        <v>0</v>
      </c>
      <c r="Q83" s="93">
        <f>'(3.3) Actual WIJAM NPC'!Q83-'(3.2) Adjustments'!Q83</f>
        <v>0</v>
      </c>
      <c r="R83" s="93">
        <f>'(3.3) Actual WIJAM NPC'!R83-'(3.2) Adjustments'!R83</f>
        <v>0</v>
      </c>
    </row>
    <row r="84" spans="2:18" ht="12.75" customHeight="1">
      <c r="C84" s="76" t="s">
        <v>100</v>
      </c>
      <c r="D84" s="76"/>
      <c r="F84" s="93">
        <f t="shared" si="8"/>
        <v>0</v>
      </c>
      <c r="G84" s="93">
        <f>'(3.3) Actual WIJAM NPC'!G84-'(3.2) Adjustments'!G84</f>
        <v>0</v>
      </c>
      <c r="H84" s="93">
        <f>'(3.3) Actual WIJAM NPC'!H84-'(3.2) Adjustments'!H84</f>
        <v>0</v>
      </c>
      <c r="I84" s="93">
        <f>'(3.3) Actual WIJAM NPC'!I84-'(3.2) Adjustments'!I84</f>
        <v>0</v>
      </c>
      <c r="J84" s="93">
        <f>'(3.3) Actual WIJAM NPC'!J84-'(3.2) Adjustments'!J84</f>
        <v>0</v>
      </c>
      <c r="K84" s="93">
        <f>'(3.3) Actual WIJAM NPC'!K84-'(3.2) Adjustments'!K84</f>
        <v>0</v>
      </c>
      <c r="L84" s="93">
        <f>'(3.3) Actual WIJAM NPC'!L84-'(3.2) Adjustments'!L84</f>
        <v>0</v>
      </c>
      <c r="M84" s="93">
        <f>'(3.3) Actual WIJAM NPC'!M84-'(3.2) Adjustments'!M84</f>
        <v>0</v>
      </c>
      <c r="N84" s="93">
        <f>'(3.3) Actual WIJAM NPC'!N84-'(3.2) Adjustments'!N84</f>
        <v>0</v>
      </c>
      <c r="O84" s="93">
        <f>'(3.3) Actual WIJAM NPC'!O84-'(3.2) Adjustments'!O84</f>
        <v>0</v>
      </c>
      <c r="P84" s="93">
        <f>'(3.3) Actual WIJAM NPC'!P84-'(3.2) Adjustments'!P84</f>
        <v>0</v>
      </c>
      <c r="Q84" s="93">
        <f>'(3.3) Actual WIJAM NPC'!Q84-'(3.2) Adjustments'!Q84</f>
        <v>0</v>
      </c>
      <c r="R84" s="93">
        <f>'(3.3) Actual WIJAM NPC'!R84-'(3.2) Adjustments'!R84</f>
        <v>0</v>
      </c>
    </row>
    <row r="85" spans="2:18" ht="12.75" customHeight="1">
      <c r="C85" s="76" t="s">
        <v>101</v>
      </c>
      <c r="D85" s="76"/>
      <c r="F85" s="93">
        <f t="shared" si="8"/>
        <v>0</v>
      </c>
      <c r="G85" s="93">
        <f>'(3.3) Actual WIJAM NPC'!G85-'(3.2) Adjustments'!G85</f>
        <v>0</v>
      </c>
      <c r="H85" s="93">
        <f>'(3.3) Actual WIJAM NPC'!H85-'(3.2) Adjustments'!H85</f>
        <v>0</v>
      </c>
      <c r="I85" s="93">
        <f>'(3.3) Actual WIJAM NPC'!I85-'(3.2) Adjustments'!I85</f>
        <v>0</v>
      </c>
      <c r="J85" s="93">
        <f>'(3.3) Actual WIJAM NPC'!J85-'(3.2) Adjustments'!J85</f>
        <v>0</v>
      </c>
      <c r="K85" s="93">
        <f>'(3.3) Actual WIJAM NPC'!K85-'(3.2) Adjustments'!K85</f>
        <v>0</v>
      </c>
      <c r="L85" s="93">
        <f>'(3.3) Actual WIJAM NPC'!L85-'(3.2) Adjustments'!L85</f>
        <v>0</v>
      </c>
      <c r="M85" s="93">
        <f>'(3.3) Actual WIJAM NPC'!M85-'(3.2) Adjustments'!M85</f>
        <v>0</v>
      </c>
      <c r="N85" s="93">
        <f>'(3.3) Actual WIJAM NPC'!N85-'(3.2) Adjustments'!N85</f>
        <v>0</v>
      </c>
      <c r="O85" s="93">
        <f>'(3.3) Actual WIJAM NPC'!O85-'(3.2) Adjustments'!O85</f>
        <v>0</v>
      </c>
      <c r="P85" s="93">
        <f>'(3.3) Actual WIJAM NPC'!P85-'(3.2) Adjustments'!P85</f>
        <v>0</v>
      </c>
      <c r="Q85" s="93">
        <f>'(3.3) Actual WIJAM NPC'!Q85-'(3.2) Adjustments'!Q85</f>
        <v>0</v>
      </c>
      <c r="R85" s="93">
        <f>'(3.3) Actual WIJAM NPC'!R85-'(3.2) Adjustments'!R85</f>
        <v>0</v>
      </c>
    </row>
    <row r="86" spans="2:18" ht="12.75" customHeight="1">
      <c r="C86" s="76" t="s">
        <v>37</v>
      </c>
      <c r="D86" s="76"/>
      <c r="F86" s="93">
        <f t="shared" si="8"/>
        <v>0</v>
      </c>
      <c r="G86" s="93">
        <f>'(3.3) Actual WIJAM NPC'!G86-'(3.2) Adjustments'!G86</f>
        <v>0</v>
      </c>
      <c r="H86" s="93">
        <f>'(3.3) Actual WIJAM NPC'!H86-'(3.2) Adjustments'!H86</f>
        <v>0</v>
      </c>
      <c r="I86" s="93">
        <f>'(3.3) Actual WIJAM NPC'!I86-'(3.2) Adjustments'!I86</f>
        <v>0</v>
      </c>
      <c r="J86" s="93">
        <f>'(3.3) Actual WIJAM NPC'!J86-'(3.2) Adjustments'!J86</f>
        <v>0</v>
      </c>
      <c r="K86" s="93">
        <f>'(3.3) Actual WIJAM NPC'!K86-'(3.2) Adjustments'!K86</f>
        <v>0</v>
      </c>
      <c r="L86" s="93">
        <f>'(3.3) Actual WIJAM NPC'!L86-'(3.2) Adjustments'!L86</f>
        <v>0</v>
      </c>
      <c r="M86" s="93">
        <f>'(3.3) Actual WIJAM NPC'!M86-'(3.2) Adjustments'!M86</f>
        <v>0</v>
      </c>
      <c r="N86" s="93">
        <f>'(3.3) Actual WIJAM NPC'!N86-'(3.2) Adjustments'!N86</f>
        <v>0</v>
      </c>
      <c r="O86" s="93">
        <f>'(3.3) Actual WIJAM NPC'!O86-'(3.2) Adjustments'!O86</f>
        <v>0</v>
      </c>
      <c r="P86" s="93">
        <f>'(3.3) Actual WIJAM NPC'!P86-'(3.2) Adjustments'!P86</f>
        <v>0</v>
      </c>
      <c r="Q86" s="93">
        <f>'(3.3) Actual WIJAM NPC'!Q86-'(3.2) Adjustments'!Q86</f>
        <v>0</v>
      </c>
      <c r="R86" s="93">
        <f>'(3.3) Actual WIJAM NPC'!R86-'(3.2) Adjustments'!R86</f>
        <v>0</v>
      </c>
    </row>
    <row r="87" spans="2:18" ht="12.75" customHeight="1">
      <c r="C87" s="76" t="s">
        <v>38</v>
      </c>
      <c r="D87" s="76"/>
      <c r="F87" s="93">
        <f t="shared" si="8"/>
        <v>0</v>
      </c>
      <c r="G87" s="93">
        <f>'(3.3) Actual WIJAM NPC'!G87-'(3.2) Adjustments'!G87</f>
        <v>0</v>
      </c>
      <c r="H87" s="93">
        <f>'(3.3) Actual WIJAM NPC'!H87-'(3.2) Adjustments'!H87</f>
        <v>0</v>
      </c>
      <c r="I87" s="93">
        <f>'(3.3) Actual WIJAM NPC'!I87-'(3.2) Adjustments'!I87</f>
        <v>0</v>
      </c>
      <c r="J87" s="93">
        <f>'(3.3) Actual WIJAM NPC'!J87-'(3.2) Adjustments'!J87</f>
        <v>0</v>
      </c>
      <c r="K87" s="93">
        <f>'(3.3) Actual WIJAM NPC'!K87-'(3.2) Adjustments'!K87</f>
        <v>0</v>
      </c>
      <c r="L87" s="93">
        <f>'(3.3) Actual WIJAM NPC'!L87-'(3.2) Adjustments'!L87</f>
        <v>0</v>
      </c>
      <c r="M87" s="93">
        <f>'(3.3) Actual WIJAM NPC'!M87-'(3.2) Adjustments'!M87</f>
        <v>0</v>
      </c>
      <c r="N87" s="93">
        <f>'(3.3) Actual WIJAM NPC'!N87-'(3.2) Adjustments'!N87</f>
        <v>0</v>
      </c>
      <c r="O87" s="93">
        <f>'(3.3) Actual WIJAM NPC'!O87-'(3.2) Adjustments'!O87</f>
        <v>0</v>
      </c>
      <c r="P87" s="93">
        <f>'(3.3) Actual WIJAM NPC'!P87-'(3.2) Adjustments'!P87</f>
        <v>0</v>
      </c>
      <c r="Q87" s="93">
        <f>'(3.3) Actual WIJAM NPC'!Q87-'(3.2) Adjustments'!Q87</f>
        <v>0</v>
      </c>
      <c r="R87" s="93">
        <f>'(3.3) Actual WIJAM NPC'!R87-'(3.2) Adjustments'!R87</f>
        <v>0</v>
      </c>
    </row>
    <row r="88" spans="2:18" ht="12.75" customHeight="1">
      <c r="C88" s="76" t="s">
        <v>218</v>
      </c>
      <c r="D88" s="76"/>
      <c r="F88" s="93">
        <f t="shared" si="8"/>
        <v>0</v>
      </c>
      <c r="G88" s="93">
        <f>'(3.3) Actual WIJAM NPC'!G88-'(3.2) Adjustments'!G88</f>
        <v>0</v>
      </c>
      <c r="H88" s="93">
        <f>'(3.3) Actual WIJAM NPC'!H88-'(3.2) Adjustments'!H88</f>
        <v>0</v>
      </c>
      <c r="I88" s="93">
        <f>'(3.3) Actual WIJAM NPC'!I88-'(3.2) Adjustments'!I88</f>
        <v>0</v>
      </c>
      <c r="J88" s="93">
        <f>'(3.3) Actual WIJAM NPC'!J88-'(3.2) Adjustments'!J88</f>
        <v>0</v>
      </c>
      <c r="K88" s="93">
        <f>'(3.3) Actual WIJAM NPC'!K88-'(3.2) Adjustments'!K88</f>
        <v>0</v>
      </c>
      <c r="L88" s="93">
        <f>'(3.3) Actual WIJAM NPC'!L88-'(3.2) Adjustments'!L88</f>
        <v>0</v>
      </c>
      <c r="M88" s="93">
        <f>'(3.3) Actual WIJAM NPC'!M88-'(3.2) Adjustments'!M88</f>
        <v>0</v>
      </c>
      <c r="N88" s="93">
        <f>'(3.3) Actual WIJAM NPC'!N88-'(3.2) Adjustments'!N88</f>
        <v>0</v>
      </c>
      <c r="O88" s="93">
        <f>'(3.3) Actual WIJAM NPC'!O88-'(3.2) Adjustments'!O88</f>
        <v>0</v>
      </c>
      <c r="P88" s="93">
        <f>'(3.3) Actual WIJAM NPC'!P88-'(3.2) Adjustments'!P88</f>
        <v>0</v>
      </c>
      <c r="Q88" s="93">
        <f>'(3.3) Actual WIJAM NPC'!Q88-'(3.2) Adjustments'!Q88</f>
        <v>0</v>
      </c>
      <c r="R88" s="93">
        <f>'(3.3) Actual WIJAM NPC'!R88-'(3.2) Adjustments'!R88</f>
        <v>0</v>
      </c>
    </row>
    <row r="89" spans="2:18" ht="12.75" customHeight="1">
      <c r="C89" s="76" t="s">
        <v>219</v>
      </c>
      <c r="D89" s="76"/>
      <c r="F89" s="93">
        <f t="shared" si="8"/>
        <v>0</v>
      </c>
      <c r="G89" s="93">
        <f>'(3.3) Actual WIJAM NPC'!G89-'(3.2) Adjustments'!G89</f>
        <v>0</v>
      </c>
      <c r="H89" s="93">
        <f>'(3.3) Actual WIJAM NPC'!H89-'(3.2) Adjustments'!H89</f>
        <v>0</v>
      </c>
      <c r="I89" s="93">
        <f>'(3.3) Actual WIJAM NPC'!I89-'(3.2) Adjustments'!I89</f>
        <v>0</v>
      </c>
      <c r="J89" s="93">
        <f>'(3.3) Actual WIJAM NPC'!J89-'(3.2) Adjustments'!J89</f>
        <v>0</v>
      </c>
      <c r="K89" s="93">
        <f>'(3.3) Actual WIJAM NPC'!K89-'(3.2) Adjustments'!K89</f>
        <v>0</v>
      </c>
      <c r="L89" s="93">
        <f>'(3.3) Actual WIJAM NPC'!L89-'(3.2) Adjustments'!L89</f>
        <v>0</v>
      </c>
      <c r="M89" s="93">
        <f>'(3.3) Actual WIJAM NPC'!M89-'(3.2) Adjustments'!M89</f>
        <v>0</v>
      </c>
      <c r="N89" s="93">
        <f>'(3.3) Actual WIJAM NPC'!N89-'(3.2) Adjustments'!N89</f>
        <v>0</v>
      </c>
      <c r="O89" s="93">
        <f>'(3.3) Actual WIJAM NPC'!O89-'(3.2) Adjustments'!O89</f>
        <v>0</v>
      </c>
      <c r="P89" s="93">
        <f>'(3.3) Actual WIJAM NPC'!P89-'(3.2) Adjustments'!P89</f>
        <v>0</v>
      </c>
      <c r="Q89" s="93">
        <f>'(3.3) Actual WIJAM NPC'!Q89-'(3.2) Adjustments'!Q89</f>
        <v>0</v>
      </c>
      <c r="R89" s="93">
        <f>'(3.3) Actual WIJAM NPC'!R89-'(3.2) Adjustments'!R89</f>
        <v>0</v>
      </c>
    </row>
    <row r="90" spans="2:18" ht="12.75" customHeight="1">
      <c r="C90" s="76" t="s">
        <v>220</v>
      </c>
      <c r="F90" s="93">
        <f t="shared" si="8"/>
        <v>0</v>
      </c>
      <c r="G90" s="93">
        <f>'(3.3) Actual WIJAM NPC'!G90-'(3.2) Adjustments'!G90</f>
        <v>0</v>
      </c>
      <c r="H90" s="93">
        <f>'(3.3) Actual WIJAM NPC'!H90-'(3.2) Adjustments'!H90</f>
        <v>0</v>
      </c>
      <c r="I90" s="93">
        <f>'(3.3) Actual WIJAM NPC'!I90-'(3.2) Adjustments'!I90</f>
        <v>0</v>
      </c>
      <c r="J90" s="93">
        <f>'(3.3) Actual WIJAM NPC'!J90-'(3.2) Adjustments'!J90</f>
        <v>0</v>
      </c>
      <c r="K90" s="93">
        <f>'(3.3) Actual WIJAM NPC'!K90-'(3.2) Adjustments'!K90</f>
        <v>0</v>
      </c>
      <c r="L90" s="93">
        <f>'(3.3) Actual WIJAM NPC'!L90-'(3.2) Adjustments'!L90</f>
        <v>0</v>
      </c>
      <c r="M90" s="93">
        <f>'(3.3) Actual WIJAM NPC'!M90-'(3.2) Adjustments'!M90</f>
        <v>0</v>
      </c>
      <c r="N90" s="93">
        <f>'(3.3) Actual WIJAM NPC'!N90-'(3.2) Adjustments'!N90</f>
        <v>0</v>
      </c>
      <c r="O90" s="93">
        <f>'(3.3) Actual WIJAM NPC'!O90-'(3.2) Adjustments'!O90</f>
        <v>0</v>
      </c>
      <c r="P90" s="93">
        <f>'(3.3) Actual WIJAM NPC'!P90-'(3.2) Adjustments'!P90</f>
        <v>0</v>
      </c>
      <c r="Q90" s="93">
        <f>'(3.3) Actual WIJAM NPC'!Q90-'(3.2) Adjustments'!Q90</f>
        <v>0</v>
      </c>
      <c r="R90" s="93">
        <f>'(3.3) Actual WIJAM NPC'!R90-'(3.2) Adjustments'!R90</f>
        <v>0</v>
      </c>
    </row>
    <row r="91" spans="2:18" ht="12.75" customHeight="1">
      <c r="B91" s="71"/>
      <c r="C91" s="77" t="s">
        <v>221</v>
      </c>
      <c r="D91" s="71"/>
      <c r="F91" s="93">
        <f t="shared" si="8"/>
        <v>0</v>
      </c>
      <c r="G91" s="93">
        <f>'(3.3) Actual WIJAM NPC'!G91-'(3.2) Adjustments'!G91</f>
        <v>0</v>
      </c>
      <c r="H91" s="93">
        <f>'(3.3) Actual WIJAM NPC'!H91-'(3.2) Adjustments'!H91</f>
        <v>0</v>
      </c>
      <c r="I91" s="93">
        <f>'(3.3) Actual WIJAM NPC'!I91-'(3.2) Adjustments'!I91</f>
        <v>0</v>
      </c>
      <c r="J91" s="93">
        <f>'(3.3) Actual WIJAM NPC'!J91-'(3.2) Adjustments'!J91</f>
        <v>0</v>
      </c>
      <c r="K91" s="93">
        <f>'(3.3) Actual WIJAM NPC'!K91-'(3.2) Adjustments'!K91</f>
        <v>0</v>
      </c>
      <c r="L91" s="93">
        <f>'(3.3) Actual WIJAM NPC'!L91-'(3.2) Adjustments'!L91</f>
        <v>0</v>
      </c>
      <c r="M91" s="93">
        <f>'(3.3) Actual WIJAM NPC'!M91-'(3.2) Adjustments'!M91</f>
        <v>0</v>
      </c>
      <c r="N91" s="93">
        <f>'(3.3) Actual WIJAM NPC'!N91-'(3.2) Adjustments'!N91</f>
        <v>0</v>
      </c>
      <c r="O91" s="93">
        <f>'(3.3) Actual WIJAM NPC'!O91-'(3.2) Adjustments'!O91</f>
        <v>0</v>
      </c>
      <c r="P91" s="93">
        <f>'(3.3) Actual WIJAM NPC'!P91-'(3.2) Adjustments'!P91</f>
        <v>0</v>
      </c>
      <c r="Q91" s="93">
        <f>'(3.3) Actual WIJAM NPC'!Q91-'(3.2) Adjustments'!Q91</f>
        <v>0</v>
      </c>
      <c r="R91" s="93">
        <f>'(3.3) Actual WIJAM NPC'!R91-'(3.2) Adjustments'!R91</f>
        <v>0</v>
      </c>
    </row>
    <row r="92" spans="2:18" ht="12.75" customHeight="1">
      <c r="B92" s="71"/>
      <c r="C92" s="77" t="s">
        <v>160</v>
      </c>
      <c r="D92" s="71"/>
      <c r="F92" s="93">
        <f t="shared" si="8"/>
        <v>0</v>
      </c>
      <c r="G92" s="93">
        <f>'(3.3) Actual WIJAM NPC'!G92-'(3.2) Adjustments'!G92</f>
        <v>0</v>
      </c>
      <c r="H92" s="93">
        <f>'(3.3) Actual WIJAM NPC'!H92-'(3.2) Adjustments'!H92</f>
        <v>0</v>
      </c>
      <c r="I92" s="93">
        <f>'(3.3) Actual WIJAM NPC'!I92-'(3.2) Adjustments'!I92</f>
        <v>0</v>
      </c>
      <c r="J92" s="93">
        <f>'(3.3) Actual WIJAM NPC'!J92-'(3.2) Adjustments'!J92</f>
        <v>0</v>
      </c>
      <c r="K92" s="93">
        <f>'(3.3) Actual WIJAM NPC'!K92-'(3.2) Adjustments'!K92</f>
        <v>0</v>
      </c>
      <c r="L92" s="93">
        <f>'(3.3) Actual WIJAM NPC'!L92-'(3.2) Adjustments'!L92</f>
        <v>0</v>
      </c>
      <c r="M92" s="93">
        <f>'(3.3) Actual WIJAM NPC'!M92-'(3.2) Adjustments'!M92</f>
        <v>0</v>
      </c>
      <c r="N92" s="93">
        <f>'(3.3) Actual WIJAM NPC'!N92-'(3.2) Adjustments'!N92</f>
        <v>0</v>
      </c>
      <c r="O92" s="93">
        <f>'(3.3) Actual WIJAM NPC'!O92-'(3.2) Adjustments'!O92</f>
        <v>0</v>
      </c>
      <c r="P92" s="93">
        <f>'(3.3) Actual WIJAM NPC'!P92-'(3.2) Adjustments'!P92</f>
        <v>0</v>
      </c>
      <c r="Q92" s="93">
        <f>'(3.3) Actual WIJAM NPC'!Q92-'(3.2) Adjustments'!Q92</f>
        <v>0</v>
      </c>
      <c r="R92" s="93">
        <f>'(3.3) Actual WIJAM NPC'!R92-'(3.2) Adjustments'!R92</f>
        <v>0</v>
      </c>
    </row>
    <row r="93" spans="2:18" ht="12.75" customHeight="1">
      <c r="B93" s="71"/>
      <c r="C93" s="77" t="s">
        <v>161</v>
      </c>
      <c r="D93" s="71"/>
      <c r="F93" s="93">
        <f t="shared" si="8"/>
        <v>0</v>
      </c>
      <c r="G93" s="93">
        <f>'(3.3) Actual WIJAM NPC'!G93-'(3.2) Adjustments'!G93</f>
        <v>0</v>
      </c>
      <c r="H93" s="93">
        <f>'(3.3) Actual WIJAM NPC'!H93-'(3.2) Adjustments'!H93</f>
        <v>0</v>
      </c>
      <c r="I93" s="93">
        <f>'(3.3) Actual WIJAM NPC'!I93-'(3.2) Adjustments'!I93</f>
        <v>0</v>
      </c>
      <c r="J93" s="93">
        <f>'(3.3) Actual WIJAM NPC'!J93-'(3.2) Adjustments'!J93</f>
        <v>0</v>
      </c>
      <c r="K93" s="93">
        <f>'(3.3) Actual WIJAM NPC'!K93-'(3.2) Adjustments'!K93</f>
        <v>0</v>
      </c>
      <c r="L93" s="93">
        <f>'(3.3) Actual WIJAM NPC'!L93-'(3.2) Adjustments'!L93</f>
        <v>0</v>
      </c>
      <c r="M93" s="93">
        <f>'(3.3) Actual WIJAM NPC'!M93-'(3.2) Adjustments'!M93</f>
        <v>0</v>
      </c>
      <c r="N93" s="93">
        <f>'(3.3) Actual WIJAM NPC'!N93-'(3.2) Adjustments'!N93</f>
        <v>0</v>
      </c>
      <c r="O93" s="93">
        <f>'(3.3) Actual WIJAM NPC'!O93-'(3.2) Adjustments'!O93</f>
        <v>0</v>
      </c>
      <c r="P93" s="93">
        <f>'(3.3) Actual WIJAM NPC'!P93-'(3.2) Adjustments'!P93</f>
        <v>0</v>
      </c>
      <c r="Q93" s="93">
        <f>'(3.3) Actual WIJAM NPC'!Q93-'(3.2) Adjustments'!Q93</f>
        <v>0</v>
      </c>
      <c r="R93" s="93">
        <f>'(3.3) Actual WIJAM NPC'!R93-'(3.2) Adjustments'!R93</f>
        <v>0</v>
      </c>
    </row>
    <row r="94" spans="2:18" ht="12.75" customHeight="1">
      <c r="B94" s="71"/>
      <c r="C94" s="77" t="s">
        <v>102</v>
      </c>
      <c r="D94" s="71"/>
      <c r="F94" s="93">
        <f t="shared" si="8"/>
        <v>0</v>
      </c>
      <c r="G94" s="93">
        <f>'(3.3) Actual WIJAM NPC'!G94-'(3.2) Adjustments'!G94</f>
        <v>0</v>
      </c>
      <c r="H94" s="93">
        <f>'(3.3) Actual WIJAM NPC'!H94-'(3.2) Adjustments'!H94</f>
        <v>0</v>
      </c>
      <c r="I94" s="93">
        <f>'(3.3) Actual WIJAM NPC'!I94-'(3.2) Adjustments'!I94</f>
        <v>0</v>
      </c>
      <c r="J94" s="93">
        <f>'(3.3) Actual WIJAM NPC'!J94-'(3.2) Adjustments'!J94</f>
        <v>0</v>
      </c>
      <c r="K94" s="93">
        <f>'(3.3) Actual WIJAM NPC'!K94-'(3.2) Adjustments'!K94</f>
        <v>0</v>
      </c>
      <c r="L94" s="93">
        <f>'(3.3) Actual WIJAM NPC'!L94-'(3.2) Adjustments'!L94</f>
        <v>0</v>
      </c>
      <c r="M94" s="93">
        <f>'(3.3) Actual WIJAM NPC'!M94-'(3.2) Adjustments'!M94</f>
        <v>0</v>
      </c>
      <c r="N94" s="93">
        <f>'(3.3) Actual WIJAM NPC'!N94-'(3.2) Adjustments'!N94</f>
        <v>0</v>
      </c>
      <c r="O94" s="93">
        <f>'(3.3) Actual WIJAM NPC'!O94-'(3.2) Adjustments'!O94</f>
        <v>0</v>
      </c>
      <c r="P94" s="93">
        <f>'(3.3) Actual WIJAM NPC'!P94-'(3.2) Adjustments'!P94</f>
        <v>0</v>
      </c>
      <c r="Q94" s="93">
        <f>'(3.3) Actual WIJAM NPC'!Q94-'(3.2) Adjustments'!Q94</f>
        <v>0</v>
      </c>
      <c r="R94" s="93">
        <f>'(3.3) Actual WIJAM NPC'!R94-'(3.2) Adjustments'!R94</f>
        <v>0</v>
      </c>
    </row>
    <row r="95" spans="2:18" ht="12.75" customHeight="1">
      <c r="B95" s="71"/>
      <c r="C95" s="77" t="s">
        <v>103</v>
      </c>
      <c r="D95" s="71"/>
      <c r="F95" s="93">
        <f t="shared" si="8"/>
        <v>0</v>
      </c>
      <c r="G95" s="93">
        <f>'(3.3) Actual WIJAM NPC'!G95-'(3.2) Adjustments'!G95</f>
        <v>0</v>
      </c>
      <c r="H95" s="93">
        <f>'(3.3) Actual WIJAM NPC'!H95-'(3.2) Adjustments'!H95</f>
        <v>0</v>
      </c>
      <c r="I95" s="93">
        <f>'(3.3) Actual WIJAM NPC'!I95-'(3.2) Adjustments'!I95</f>
        <v>0</v>
      </c>
      <c r="J95" s="93">
        <f>'(3.3) Actual WIJAM NPC'!J95-'(3.2) Adjustments'!J95</f>
        <v>0</v>
      </c>
      <c r="K95" s="93">
        <f>'(3.3) Actual WIJAM NPC'!K95-'(3.2) Adjustments'!K95</f>
        <v>0</v>
      </c>
      <c r="L95" s="93">
        <f>'(3.3) Actual WIJAM NPC'!L95-'(3.2) Adjustments'!L95</f>
        <v>0</v>
      </c>
      <c r="M95" s="93">
        <f>'(3.3) Actual WIJAM NPC'!M95-'(3.2) Adjustments'!M95</f>
        <v>0</v>
      </c>
      <c r="N95" s="93">
        <f>'(3.3) Actual WIJAM NPC'!N95-'(3.2) Adjustments'!N95</f>
        <v>0</v>
      </c>
      <c r="O95" s="93">
        <f>'(3.3) Actual WIJAM NPC'!O95-'(3.2) Adjustments'!O95</f>
        <v>0</v>
      </c>
      <c r="P95" s="93">
        <f>'(3.3) Actual WIJAM NPC'!P95-'(3.2) Adjustments'!P95</f>
        <v>0</v>
      </c>
      <c r="Q95" s="93">
        <f>'(3.3) Actual WIJAM NPC'!Q95-'(3.2) Adjustments'!Q95</f>
        <v>0</v>
      </c>
      <c r="R95" s="93">
        <f>'(3.3) Actual WIJAM NPC'!R95-'(3.2) Adjustments'!R95</f>
        <v>0</v>
      </c>
    </row>
    <row r="96" spans="2:18" ht="12.75" customHeight="1">
      <c r="B96" s="71"/>
      <c r="C96" s="77" t="s">
        <v>39</v>
      </c>
      <c r="D96" s="71"/>
      <c r="F96" s="93">
        <f t="shared" si="8"/>
        <v>0</v>
      </c>
      <c r="G96" s="93">
        <f>'(3.3) Actual WIJAM NPC'!G96-'(3.2) Adjustments'!G96</f>
        <v>0</v>
      </c>
      <c r="H96" s="93">
        <f>'(3.3) Actual WIJAM NPC'!H96-'(3.2) Adjustments'!H96</f>
        <v>0</v>
      </c>
      <c r="I96" s="93">
        <f>'(3.3) Actual WIJAM NPC'!I96-'(3.2) Adjustments'!I96</f>
        <v>0</v>
      </c>
      <c r="J96" s="93">
        <f>'(3.3) Actual WIJAM NPC'!J96-'(3.2) Adjustments'!J96</f>
        <v>0</v>
      </c>
      <c r="K96" s="93">
        <f>'(3.3) Actual WIJAM NPC'!K96-'(3.2) Adjustments'!K96</f>
        <v>0</v>
      </c>
      <c r="L96" s="93">
        <f>'(3.3) Actual WIJAM NPC'!L96-'(3.2) Adjustments'!L96</f>
        <v>0</v>
      </c>
      <c r="M96" s="93">
        <f>'(3.3) Actual WIJAM NPC'!M96-'(3.2) Adjustments'!M96</f>
        <v>0</v>
      </c>
      <c r="N96" s="93">
        <f>'(3.3) Actual WIJAM NPC'!N96-'(3.2) Adjustments'!N96</f>
        <v>0</v>
      </c>
      <c r="O96" s="93">
        <f>'(3.3) Actual WIJAM NPC'!O96-'(3.2) Adjustments'!O96</f>
        <v>0</v>
      </c>
      <c r="P96" s="93">
        <f>'(3.3) Actual WIJAM NPC'!P96-'(3.2) Adjustments'!P96</f>
        <v>0</v>
      </c>
      <c r="Q96" s="93">
        <f>'(3.3) Actual WIJAM NPC'!Q96-'(3.2) Adjustments'!Q96</f>
        <v>0</v>
      </c>
      <c r="R96" s="93">
        <f>'(3.3) Actual WIJAM NPC'!R96-'(3.2) Adjustments'!R96</f>
        <v>0</v>
      </c>
    </row>
    <row r="97" spans="1:18" ht="12.75" customHeight="1">
      <c r="B97" s="71"/>
      <c r="C97" s="77" t="s">
        <v>196</v>
      </c>
      <c r="D97" s="71"/>
      <c r="F97" s="93">
        <f t="shared" si="8"/>
        <v>0</v>
      </c>
      <c r="G97" s="93">
        <f>'(3.3) Actual WIJAM NPC'!G97-'(3.2) Adjustments'!G97</f>
        <v>0</v>
      </c>
      <c r="H97" s="93">
        <f>'(3.3) Actual WIJAM NPC'!H97-'(3.2) Adjustments'!H97</f>
        <v>0</v>
      </c>
      <c r="I97" s="93">
        <f>'(3.3) Actual WIJAM NPC'!I97-'(3.2) Adjustments'!I97</f>
        <v>0</v>
      </c>
      <c r="J97" s="93">
        <f>'(3.3) Actual WIJAM NPC'!J97-'(3.2) Adjustments'!J97</f>
        <v>0</v>
      </c>
      <c r="K97" s="93">
        <f>'(3.3) Actual WIJAM NPC'!K97-'(3.2) Adjustments'!K97</f>
        <v>0</v>
      </c>
      <c r="L97" s="93">
        <f>'(3.3) Actual WIJAM NPC'!L97-'(3.2) Adjustments'!L97</f>
        <v>0</v>
      </c>
      <c r="M97" s="93">
        <f>'(3.3) Actual WIJAM NPC'!M97-'(3.2) Adjustments'!M97</f>
        <v>0</v>
      </c>
      <c r="N97" s="93">
        <f>'(3.3) Actual WIJAM NPC'!N97-'(3.2) Adjustments'!N97</f>
        <v>0</v>
      </c>
      <c r="O97" s="93">
        <f>'(3.3) Actual WIJAM NPC'!O97-'(3.2) Adjustments'!O97</f>
        <v>0</v>
      </c>
      <c r="P97" s="93">
        <f>'(3.3) Actual WIJAM NPC'!P97-'(3.2) Adjustments'!P97</f>
        <v>0</v>
      </c>
      <c r="Q97" s="93">
        <f>'(3.3) Actual WIJAM NPC'!Q97-'(3.2) Adjustments'!Q97</f>
        <v>0</v>
      </c>
      <c r="R97" s="93">
        <f>'(3.3) Actual WIJAM NPC'!R97-'(3.2) Adjustments'!R97</f>
        <v>0</v>
      </c>
    </row>
    <row r="98" spans="1:18" ht="12.75" customHeight="1">
      <c r="B98" s="71"/>
      <c r="C98" s="77" t="s">
        <v>197</v>
      </c>
      <c r="D98" s="71"/>
      <c r="F98" s="93">
        <f t="shared" si="8"/>
        <v>0</v>
      </c>
      <c r="G98" s="93">
        <f>'(3.3) Actual WIJAM NPC'!G98-'(3.2) Adjustments'!G98</f>
        <v>0</v>
      </c>
      <c r="H98" s="93">
        <f>'(3.3) Actual WIJAM NPC'!H98-'(3.2) Adjustments'!H98</f>
        <v>0</v>
      </c>
      <c r="I98" s="93">
        <f>'(3.3) Actual WIJAM NPC'!I98-'(3.2) Adjustments'!I98</f>
        <v>0</v>
      </c>
      <c r="J98" s="93">
        <f>'(3.3) Actual WIJAM NPC'!J98-'(3.2) Adjustments'!J98</f>
        <v>0</v>
      </c>
      <c r="K98" s="93">
        <f>'(3.3) Actual WIJAM NPC'!K98-'(3.2) Adjustments'!K98</f>
        <v>0</v>
      </c>
      <c r="L98" s="93">
        <f>'(3.3) Actual WIJAM NPC'!L98-'(3.2) Adjustments'!L98</f>
        <v>0</v>
      </c>
      <c r="M98" s="93">
        <f>'(3.3) Actual WIJAM NPC'!M98-'(3.2) Adjustments'!M98</f>
        <v>0</v>
      </c>
      <c r="N98" s="93">
        <f>'(3.3) Actual WIJAM NPC'!N98-'(3.2) Adjustments'!N98</f>
        <v>0</v>
      </c>
      <c r="O98" s="93">
        <f>'(3.3) Actual WIJAM NPC'!O98-'(3.2) Adjustments'!O98</f>
        <v>0</v>
      </c>
      <c r="P98" s="93">
        <f>'(3.3) Actual WIJAM NPC'!P98-'(3.2) Adjustments'!P98</f>
        <v>0</v>
      </c>
      <c r="Q98" s="93">
        <f>'(3.3) Actual WIJAM NPC'!Q98-'(3.2) Adjustments'!Q98</f>
        <v>0</v>
      </c>
      <c r="R98" s="93">
        <f>'(3.3) Actual WIJAM NPC'!R98-'(3.2) Adjustments'!R98</f>
        <v>0</v>
      </c>
    </row>
    <row r="99" spans="1:18" ht="12.75" customHeight="1">
      <c r="B99" s="71"/>
      <c r="C99" s="77" t="s">
        <v>198</v>
      </c>
      <c r="D99" s="71"/>
      <c r="F99" s="93">
        <f t="shared" si="8"/>
        <v>0</v>
      </c>
      <c r="G99" s="93">
        <f>'(3.3) Actual WIJAM NPC'!G99-'(3.2) Adjustments'!G99</f>
        <v>0</v>
      </c>
      <c r="H99" s="93">
        <f>'(3.3) Actual WIJAM NPC'!H99-'(3.2) Adjustments'!H99</f>
        <v>0</v>
      </c>
      <c r="I99" s="93">
        <f>'(3.3) Actual WIJAM NPC'!I99-'(3.2) Adjustments'!I99</f>
        <v>0</v>
      </c>
      <c r="J99" s="93">
        <f>'(3.3) Actual WIJAM NPC'!J99-'(3.2) Adjustments'!J99</f>
        <v>0</v>
      </c>
      <c r="K99" s="93">
        <f>'(3.3) Actual WIJAM NPC'!K99-'(3.2) Adjustments'!K99</f>
        <v>0</v>
      </c>
      <c r="L99" s="93">
        <f>'(3.3) Actual WIJAM NPC'!L99-'(3.2) Adjustments'!L99</f>
        <v>0</v>
      </c>
      <c r="M99" s="93">
        <f>'(3.3) Actual WIJAM NPC'!M99-'(3.2) Adjustments'!M99</f>
        <v>0</v>
      </c>
      <c r="N99" s="93">
        <f>'(3.3) Actual WIJAM NPC'!N99-'(3.2) Adjustments'!N99</f>
        <v>0</v>
      </c>
      <c r="O99" s="93">
        <f>'(3.3) Actual WIJAM NPC'!O99-'(3.2) Adjustments'!O99</f>
        <v>0</v>
      </c>
      <c r="P99" s="93">
        <f>'(3.3) Actual WIJAM NPC'!P99-'(3.2) Adjustments'!P99</f>
        <v>0</v>
      </c>
      <c r="Q99" s="93">
        <f>'(3.3) Actual WIJAM NPC'!Q99-'(3.2) Adjustments'!Q99</f>
        <v>0</v>
      </c>
      <c r="R99" s="93">
        <f>'(3.3) Actual WIJAM NPC'!R99-'(3.2) Adjustments'!R99</f>
        <v>0</v>
      </c>
    </row>
    <row r="100" spans="1:18" ht="12.75" customHeight="1">
      <c r="B100" s="71"/>
      <c r="C100" s="77" t="s">
        <v>253</v>
      </c>
      <c r="D100" s="71"/>
      <c r="F100" s="93">
        <f t="shared" ref="F100" si="10">SUM(G100:R100)</f>
        <v>0</v>
      </c>
      <c r="G100" s="93">
        <f>'(3.3) Actual WIJAM NPC'!G100-'(3.2) Adjustments'!G100</f>
        <v>0</v>
      </c>
      <c r="H100" s="93">
        <f>'(3.3) Actual WIJAM NPC'!H100-'(3.2) Adjustments'!H100</f>
        <v>0</v>
      </c>
      <c r="I100" s="93">
        <f>'(3.3) Actual WIJAM NPC'!I100-'(3.2) Adjustments'!I100</f>
        <v>0</v>
      </c>
      <c r="J100" s="93">
        <f>'(3.3) Actual WIJAM NPC'!J100-'(3.2) Adjustments'!J100</f>
        <v>0</v>
      </c>
      <c r="K100" s="93">
        <f>'(3.3) Actual WIJAM NPC'!K100-'(3.2) Adjustments'!K100</f>
        <v>0</v>
      </c>
      <c r="L100" s="93">
        <f>'(3.3) Actual WIJAM NPC'!L100-'(3.2) Adjustments'!L100</f>
        <v>0</v>
      </c>
      <c r="M100" s="93">
        <f>'(3.3) Actual WIJAM NPC'!M100-'(3.2) Adjustments'!M100</f>
        <v>0</v>
      </c>
      <c r="N100" s="93">
        <f>'(3.3) Actual WIJAM NPC'!N100-'(3.2) Adjustments'!N100</f>
        <v>0</v>
      </c>
      <c r="O100" s="93">
        <f>'(3.3) Actual WIJAM NPC'!O100-'(3.2) Adjustments'!O100</f>
        <v>0</v>
      </c>
      <c r="P100" s="93">
        <f>'(3.3) Actual WIJAM NPC'!P100-'(3.2) Adjustments'!P100</f>
        <v>0</v>
      </c>
      <c r="Q100" s="93">
        <f>'(3.3) Actual WIJAM NPC'!Q100-'(3.2) Adjustments'!Q100</f>
        <v>0</v>
      </c>
      <c r="R100" s="93">
        <f>'(3.3) Actual WIJAM NPC'!R100-'(3.2) Adjustments'!R100</f>
        <v>0</v>
      </c>
    </row>
    <row r="101" spans="1:18" ht="12.75" customHeight="1">
      <c r="B101" s="71"/>
      <c r="C101" s="77" t="s">
        <v>40</v>
      </c>
      <c r="D101" s="71"/>
      <c r="F101" s="93">
        <f t="shared" si="8"/>
        <v>0</v>
      </c>
      <c r="G101" s="93">
        <f>'(3.3) Actual WIJAM NPC'!G101-'(3.2) Adjustments'!G101</f>
        <v>0</v>
      </c>
      <c r="H101" s="93">
        <f>'(3.3) Actual WIJAM NPC'!H101-'(3.2) Adjustments'!H101</f>
        <v>0</v>
      </c>
      <c r="I101" s="93">
        <f>'(3.3) Actual WIJAM NPC'!I101-'(3.2) Adjustments'!I101</f>
        <v>0</v>
      </c>
      <c r="J101" s="93">
        <f>'(3.3) Actual WIJAM NPC'!J101-'(3.2) Adjustments'!J101</f>
        <v>0</v>
      </c>
      <c r="K101" s="93">
        <f>'(3.3) Actual WIJAM NPC'!K101-'(3.2) Adjustments'!K101</f>
        <v>0</v>
      </c>
      <c r="L101" s="93">
        <f>'(3.3) Actual WIJAM NPC'!L101-'(3.2) Adjustments'!L101</f>
        <v>0</v>
      </c>
      <c r="M101" s="93">
        <f>'(3.3) Actual WIJAM NPC'!M101-'(3.2) Adjustments'!M101</f>
        <v>0</v>
      </c>
      <c r="N101" s="93">
        <f>'(3.3) Actual WIJAM NPC'!N101-'(3.2) Adjustments'!N101</f>
        <v>0</v>
      </c>
      <c r="O101" s="93">
        <f>'(3.3) Actual WIJAM NPC'!O101-'(3.2) Adjustments'!O101</f>
        <v>0</v>
      </c>
      <c r="P101" s="93">
        <f>'(3.3) Actual WIJAM NPC'!P101-'(3.2) Adjustments'!P101</f>
        <v>0</v>
      </c>
      <c r="Q101" s="93">
        <f>'(3.3) Actual WIJAM NPC'!Q101-'(3.2) Adjustments'!Q101</f>
        <v>0</v>
      </c>
      <c r="R101" s="93">
        <f>'(3.3) Actual WIJAM NPC'!R101-'(3.2) Adjustments'!R101</f>
        <v>0</v>
      </c>
    </row>
    <row r="102" spans="1:18" ht="12.75" customHeight="1">
      <c r="B102" s="71"/>
      <c r="C102" s="77" t="s">
        <v>104</v>
      </c>
      <c r="D102" s="71"/>
      <c r="F102" s="93">
        <f t="shared" si="8"/>
        <v>0</v>
      </c>
      <c r="G102" s="93">
        <f>'(3.3) Actual WIJAM NPC'!G102-'(3.2) Adjustments'!G102</f>
        <v>0</v>
      </c>
      <c r="H102" s="93">
        <f>'(3.3) Actual WIJAM NPC'!H102-'(3.2) Adjustments'!H102</f>
        <v>0</v>
      </c>
      <c r="I102" s="93">
        <f>'(3.3) Actual WIJAM NPC'!I102-'(3.2) Adjustments'!I102</f>
        <v>0</v>
      </c>
      <c r="J102" s="93">
        <f>'(3.3) Actual WIJAM NPC'!J102-'(3.2) Adjustments'!J102</f>
        <v>0</v>
      </c>
      <c r="K102" s="93">
        <f>'(3.3) Actual WIJAM NPC'!K102-'(3.2) Adjustments'!K102</f>
        <v>0</v>
      </c>
      <c r="L102" s="93">
        <f>'(3.3) Actual WIJAM NPC'!L102-'(3.2) Adjustments'!L102</f>
        <v>0</v>
      </c>
      <c r="M102" s="93">
        <f>'(3.3) Actual WIJAM NPC'!M102-'(3.2) Adjustments'!M102</f>
        <v>0</v>
      </c>
      <c r="N102" s="93">
        <f>'(3.3) Actual WIJAM NPC'!N102-'(3.2) Adjustments'!N102</f>
        <v>0</v>
      </c>
      <c r="O102" s="93">
        <f>'(3.3) Actual WIJAM NPC'!O102-'(3.2) Adjustments'!O102</f>
        <v>0</v>
      </c>
      <c r="P102" s="93">
        <f>'(3.3) Actual WIJAM NPC'!P102-'(3.2) Adjustments'!P102</f>
        <v>0</v>
      </c>
      <c r="Q102" s="93">
        <f>'(3.3) Actual WIJAM NPC'!Q102-'(3.2) Adjustments'!Q102</f>
        <v>0</v>
      </c>
      <c r="R102" s="93">
        <f>'(3.3) Actual WIJAM NPC'!R102-'(3.2) Adjustments'!R102</f>
        <v>0</v>
      </c>
    </row>
    <row r="103" spans="1:18" ht="12.75" customHeight="1">
      <c r="B103" s="71"/>
      <c r="C103" s="77" t="s">
        <v>192</v>
      </c>
      <c r="D103" s="71"/>
      <c r="F103" s="93">
        <f t="shared" si="8"/>
        <v>0</v>
      </c>
      <c r="G103" s="93">
        <f>'(3.3) Actual WIJAM NPC'!G103-'(3.2) Adjustments'!G103</f>
        <v>0</v>
      </c>
      <c r="H103" s="93">
        <f>'(3.3) Actual WIJAM NPC'!H103-'(3.2) Adjustments'!H103</f>
        <v>0</v>
      </c>
      <c r="I103" s="93">
        <f>'(3.3) Actual WIJAM NPC'!I103-'(3.2) Adjustments'!I103</f>
        <v>0</v>
      </c>
      <c r="J103" s="93">
        <f>'(3.3) Actual WIJAM NPC'!J103-'(3.2) Adjustments'!J103</f>
        <v>0</v>
      </c>
      <c r="K103" s="93">
        <f>'(3.3) Actual WIJAM NPC'!K103-'(3.2) Adjustments'!K103</f>
        <v>0</v>
      </c>
      <c r="L103" s="93">
        <f>'(3.3) Actual WIJAM NPC'!L103-'(3.2) Adjustments'!L103</f>
        <v>0</v>
      </c>
      <c r="M103" s="93">
        <f>'(3.3) Actual WIJAM NPC'!M103-'(3.2) Adjustments'!M103</f>
        <v>0</v>
      </c>
      <c r="N103" s="93">
        <f>'(3.3) Actual WIJAM NPC'!N103-'(3.2) Adjustments'!N103</f>
        <v>0</v>
      </c>
      <c r="O103" s="93">
        <f>'(3.3) Actual WIJAM NPC'!O103-'(3.2) Adjustments'!O103</f>
        <v>0</v>
      </c>
      <c r="P103" s="93">
        <f>'(3.3) Actual WIJAM NPC'!P103-'(3.2) Adjustments'!P103</f>
        <v>0</v>
      </c>
      <c r="Q103" s="93">
        <f>'(3.3) Actual WIJAM NPC'!Q103-'(3.2) Adjustments'!Q103</f>
        <v>0</v>
      </c>
      <c r="R103" s="93">
        <f>'(3.3) Actual WIJAM NPC'!R103-'(3.2) Adjustments'!R103</f>
        <v>0</v>
      </c>
    </row>
    <row r="104" spans="1:18" ht="12.75" customHeight="1">
      <c r="B104" s="71"/>
      <c r="C104" s="76" t="s">
        <v>41</v>
      </c>
      <c r="F104" s="93">
        <f t="shared" si="8"/>
        <v>0</v>
      </c>
      <c r="G104" s="93">
        <f>'(3.3) Actual WIJAM NPC'!G104-'(3.2) Adjustments'!G104</f>
        <v>0</v>
      </c>
      <c r="H104" s="93">
        <f>'(3.3) Actual WIJAM NPC'!H104-'(3.2) Adjustments'!H104</f>
        <v>0</v>
      </c>
      <c r="I104" s="93">
        <f>'(3.3) Actual WIJAM NPC'!I104-'(3.2) Adjustments'!I104</f>
        <v>0</v>
      </c>
      <c r="J104" s="93">
        <f>'(3.3) Actual WIJAM NPC'!J104-'(3.2) Adjustments'!J104</f>
        <v>0</v>
      </c>
      <c r="K104" s="93">
        <f>'(3.3) Actual WIJAM NPC'!K104-'(3.2) Adjustments'!K104</f>
        <v>0</v>
      </c>
      <c r="L104" s="93">
        <f>'(3.3) Actual WIJAM NPC'!L104-'(3.2) Adjustments'!L104</f>
        <v>0</v>
      </c>
      <c r="M104" s="93">
        <f>'(3.3) Actual WIJAM NPC'!M104-'(3.2) Adjustments'!M104</f>
        <v>0</v>
      </c>
      <c r="N104" s="93">
        <f>'(3.3) Actual WIJAM NPC'!N104-'(3.2) Adjustments'!N104</f>
        <v>0</v>
      </c>
      <c r="O104" s="93">
        <f>'(3.3) Actual WIJAM NPC'!O104-'(3.2) Adjustments'!O104</f>
        <v>0</v>
      </c>
      <c r="P104" s="93">
        <f>'(3.3) Actual WIJAM NPC'!P104-'(3.2) Adjustments'!P104</f>
        <v>0</v>
      </c>
      <c r="Q104" s="93">
        <f>'(3.3) Actual WIJAM NPC'!Q104-'(3.2) Adjustments'!Q104</f>
        <v>0</v>
      </c>
      <c r="R104" s="93">
        <f>'(3.3) Actual WIJAM NPC'!R104-'(3.2) Adjustments'!R104</f>
        <v>0</v>
      </c>
    </row>
    <row r="105" spans="1:18" ht="12.75" customHeight="1">
      <c r="B105" s="71"/>
      <c r="C105" s="76" t="s">
        <v>162</v>
      </c>
      <c r="F105" s="93">
        <f t="shared" si="8"/>
        <v>0</v>
      </c>
      <c r="G105" s="93">
        <f>'(3.3) Actual WIJAM NPC'!G105-'(3.2) Adjustments'!G105</f>
        <v>0</v>
      </c>
      <c r="H105" s="93">
        <f>'(3.3) Actual WIJAM NPC'!H105-'(3.2) Adjustments'!H105</f>
        <v>0</v>
      </c>
      <c r="I105" s="93">
        <f>'(3.3) Actual WIJAM NPC'!I105-'(3.2) Adjustments'!I105</f>
        <v>0</v>
      </c>
      <c r="J105" s="93">
        <f>'(3.3) Actual WIJAM NPC'!J105-'(3.2) Adjustments'!J105</f>
        <v>0</v>
      </c>
      <c r="K105" s="93">
        <f>'(3.3) Actual WIJAM NPC'!K105-'(3.2) Adjustments'!K105</f>
        <v>0</v>
      </c>
      <c r="L105" s="93">
        <f>'(3.3) Actual WIJAM NPC'!L105-'(3.2) Adjustments'!L105</f>
        <v>0</v>
      </c>
      <c r="M105" s="93">
        <f>'(3.3) Actual WIJAM NPC'!M105-'(3.2) Adjustments'!M105</f>
        <v>0</v>
      </c>
      <c r="N105" s="93">
        <f>'(3.3) Actual WIJAM NPC'!N105-'(3.2) Adjustments'!N105</f>
        <v>0</v>
      </c>
      <c r="O105" s="93">
        <f>'(3.3) Actual WIJAM NPC'!O105-'(3.2) Adjustments'!O105</f>
        <v>0</v>
      </c>
      <c r="P105" s="93">
        <f>'(3.3) Actual WIJAM NPC'!P105-'(3.2) Adjustments'!P105</f>
        <v>0</v>
      </c>
      <c r="Q105" s="93">
        <f>'(3.3) Actual WIJAM NPC'!Q105-'(3.2) Adjustments'!Q105</f>
        <v>0</v>
      </c>
      <c r="R105" s="93">
        <f>'(3.3) Actual WIJAM NPC'!R105-'(3.2) Adjustments'!R105</f>
        <v>0</v>
      </c>
    </row>
    <row r="106" spans="1:18" ht="12.75" customHeight="1">
      <c r="B106" s="71"/>
      <c r="C106" s="77" t="s">
        <v>105</v>
      </c>
      <c r="D106" s="71"/>
      <c r="F106" s="93">
        <f t="shared" si="8"/>
        <v>0</v>
      </c>
      <c r="G106" s="93">
        <f>'(3.3) Actual WIJAM NPC'!G106-'(3.2) Adjustments'!G106</f>
        <v>0</v>
      </c>
      <c r="H106" s="93">
        <f>'(3.3) Actual WIJAM NPC'!H106-'(3.2) Adjustments'!H106</f>
        <v>0</v>
      </c>
      <c r="I106" s="93">
        <f>'(3.3) Actual WIJAM NPC'!I106-'(3.2) Adjustments'!I106</f>
        <v>0</v>
      </c>
      <c r="J106" s="93">
        <f>'(3.3) Actual WIJAM NPC'!J106-'(3.2) Adjustments'!J106</f>
        <v>0</v>
      </c>
      <c r="K106" s="93">
        <f>'(3.3) Actual WIJAM NPC'!K106-'(3.2) Adjustments'!K106</f>
        <v>0</v>
      </c>
      <c r="L106" s="93">
        <f>'(3.3) Actual WIJAM NPC'!L106-'(3.2) Adjustments'!L106</f>
        <v>0</v>
      </c>
      <c r="M106" s="93">
        <f>'(3.3) Actual WIJAM NPC'!M106-'(3.2) Adjustments'!M106</f>
        <v>0</v>
      </c>
      <c r="N106" s="93">
        <f>'(3.3) Actual WIJAM NPC'!N106-'(3.2) Adjustments'!N106</f>
        <v>0</v>
      </c>
      <c r="O106" s="93">
        <f>'(3.3) Actual WIJAM NPC'!O106-'(3.2) Adjustments'!O106</f>
        <v>0</v>
      </c>
      <c r="P106" s="93">
        <f>'(3.3) Actual WIJAM NPC'!P106-'(3.2) Adjustments'!P106</f>
        <v>0</v>
      </c>
      <c r="Q106" s="93">
        <f>'(3.3) Actual WIJAM NPC'!Q106-'(3.2) Adjustments'!Q106</f>
        <v>0</v>
      </c>
      <c r="R106" s="93">
        <f>'(3.3) Actual WIJAM NPC'!R106-'(3.2) Adjustments'!R106</f>
        <v>0</v>
      </c>
    </row>
    <row r="107" spans="1:18" ht="12.75" customHeight="1">
      <c r="B107" s="71"/>
      <c r="C107" s="76" t="s">
        <v>189</v>
      </c>
      <c r="D107" s="71"/>
      <c r="F107" s="93">
        <f t="shared" si="8"/>
        <v>0</v>
      </c>
      <c r="G107" s="93">
        <f>'(3.3) Actual WIJAM NPC'!G107-'(3.2) Adjustments'!G107</f>
        <v>0</v>
      </c>
      <c r="H107" s="93">
        <f>'(3.3) Actual WIJAM NPC'!H107-'(3.2) Adjustments'!H107</f>
        <v>0</v>
      </c>
      <c r="I107" s="93">
        <f>'(3.3) Actual WIJAM NPC'!I107-'(3.2) Adjustments'!I107</f>
        <v>0</v>
      </c>
      <c r="J107" s="93">
        <f>'(3.3) Actual WIJAM NPC'!J107-'(3.2) Adjustments'!J107</f>
        <v>0</v>
      </c>
      <c r="K107" s="93">
        <f>'(3.3) Actual WIJAM NPC'!K107-'(3.2) Adjustments'!K107</f>
        <v>0</v>
      </c>
      <c r="L107" s="93">
        <f>'(3.3) Actual WIJAM NPC'!L107-'(3.2) Adjustments'!L107</f>
        <v>0</v>
      </c>
      <c r="M107" s="93">
        <f>'(3.3) Actual WIJAM NPC'!M107-'(3.2) Adjustments'!M107</f>
        <v>0</v>
      </c>
      <c r="N107" s="93">
        <f>'(3.3) Actual WIJAM NPC'!N107-'(3.2) Adjustments'!N107</f>
        <v>0</v>
      </c>
      <c r="O107" s="93">
        <f>'(3.3) Actual WIJAM NPC'!O107-'(3.2) Adjustments'!O107</f>
        <v>0</v>
      </c>
      <c r="P107" s="93">
        <f>'(3.3) Actual WIJAM NPC'!P107-'(3.2) Adjustments'!P107</f>
        <v>0</v>
      </c>
      <c r="Q107" s="93">
        <f>'(3.3) Actual WIJAM NPC'!Q107-'(3.2) Adjustments'!Q107</f>
        <v>0</v>
      </c>
      <c r="R107" s="93">
        <f>'(3.3) Actual WIJAM NPC'!R107-'(3.2) Adjustments'!R107</f>
        <v>0</v>
      </c>
    </row>
    <row r="108" spans="1:18" ht="12.75" customHeight="1">
      <c r="B108" s="71"/>
      <c r="C108" s="76" t="s">
        <v>190</v>
      </c>
      <c r="D108" s="71"/>
      <c r="F108" s="93">
        <f t="shared" si="8"/>
        <v>0</v>
      </c>
      <c r="G108" s="93">
        <f>'(3.3) Actual WIJAM NPC'!G108-'(3.2) Adjustments'!G108</f>
        <v>0</v>
      </c>
      <c r="H108" s="93">
        <f>'(3.3) Actual WIJAM NPC'!H108-'(3.2) Adjustments'!H108</f>
        <v>0</v>
      </c>
      <c r="I108" s="93">
        <f>'(3.3) Actual WIJAM NPC'!I108-'(3.2) Adjustments'!I108</f>
        <v>0</v>
      </c>
      <c r="J108" s="93">
        <f>'(3.3) Actual WIJAM NPC'!J108-'(3.2) Adjustments'!J108</f>
        <v>0</v>
      </c>
      <c r="K108" s="93">
        <f>'(3.3) Actual WIJAM NPC'!K108-'(3.2) Adjustments'!K108</f>
        <v>0</v>
      </c>
      <c r="L108" s="93">
        <f>'(3.3) Actual WIJAM NPC'!L108-'(3.2) Adjustments'!L108</f>
        <v>0</v>
      </c>
      <c r="M108" s="93">
        <f>'(3.3) Actual WIJAM NPC'!M108-'(3.2) Adjustments'!M108</f>
        <v>0</v>
      </c>
      <c r="N108" s="93">
        <f>'(3.3) Actual WIJAM NPC'!N108-'(3.2) Adjustments'!N108</f>
        <v>0</v>
      </c>
      <c r="O108" s="93">
        <f>'(3.3) Actual WIJAM NPC'!O108-'(3.2) Adjustments'!O108</f>
        <v>0</v>
      </c>
      <c r="P108" s="93">
        <f>'(3.3) Actual WIJAM NPC'!P108-'(3.2) Adjustments'!P108</f>
        <v>0</v>
      </c>
      <c r="Q108" s="93">
        <f>'(3.3) Actual WIJAM NPC'!Q108-'(3.2) Adjustments'!Q108</f>
        <v>0</v>
      </c>
      <c r="R108" s="93">
        <f>'(3.3) Actual WIJAM NPC'!R108-'(3.2) Adjustments'!R108</f>
        <v>0</v>
      </c>
    </row>
    <row r="109" spans="1:18" ht="12.75" customHeight="1">
      <c r="B109" s="71"/>
      <c r="C109" s="71"/>
      <c r="D109" s="71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1:18" ht="12.75" customHeight="1">
      <c r="A110" s="74"/>
      <c r="B110" s="95" t="s">
        <v>119</v>
      </c>
      <c r="C110" s="71"/>
      <c r="D110" s="71"/>
      <c r="F110" s="93">
        <f>SUM(G110:R110)</f>
        <v>352244.16</v>
      </c>
      <c r="G110" s="93">
        <f t="shared" ref="G110:R110" si="11">SUM(G64:G108)</f>
        <v>0</v>
      </c>
      <c r="H110" s="93">
        <f t="shared" si="11"/>
        <v>0</v>
      </c>
      <c r="I110" s="93">
        <f t="shared" si="11"/>
        <v>0</v>
      </c>
      <c r="J110" s="93">
        <f t="shared" si="11"/>
        <v>483.85</v>
      </c>
      <c r="K110" s="93">
        <f t="shared" si="11"/>
        <v>14857.73</v>
      </c>
      <c r="L110" s="93">
        <f t="shared" si="11"/>
        <v>94795.39</v>
      </c>
      <c r="M110" s="93">
        <f t="shared" si="11"/>
        <v>100742.7</v>
      </c>
      <c r="N110" s="93">
        <f t="shared" si="11"/>
        <v>94895.38</v>
      </c>
      <c r="O110" s="93">
        <f t="shared" si="11"/>
        <v>46009.19</v>
      </c>
      <c r="P110" s="93">
        <f t="shared" si="11"/>
        <v>459.92</v>
      </c>
      <c r="Q110" s="93">
        <f t="shared" si="11"/>
        <v>0</v>
      </c>
      <c r="R110" s="93">
        <f t="shared" si="11"/>
        <v>0</v>
      </c>
    </row>
    <row r="111" spans="1:18" ht="12.75" customHeight="1">
      <c r="B111" s="71"/>
      <c r="C111" s="71"/>
      <c r="D111" s="71"/>
      <c r="E111" s="71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1:18" ht="12.75" customHeight="1">
      <c r="A112" s="90"/>
      <c r="B112" s="90" t="s">
        <v>42</v>
      </c>
      <c r="C112" s="71"/>
      <c r="D112" s="71"/>
      <c r="E112" s="94" t="s">
        <v>94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1:18" ht="12.75" customHeight="1">
      <c r="A113" s="90"/>
      <c r="B113" s="90"/>
      <c r="C113" s="76" t="s">
        <v>106</v>
      </c>
      <c r="D113" s="76"/>
      <c r="F113" s="93">
        <f>SUM(G113:R113)</f>
        <v>421526.66116976051</v>
      </c>
      <c r="G113" s="93">
        <f>'(3.3) Actual WIJAM NPC'!G113-'(3.2) Adjustments'!G113</f>
        <v>12996.493996230427</v>
      </c>
      <c r="H113" s="93">
        <f>'(3.3) Actual WIJAM NPC'!H113-'(3.2) Adjustments'!H113</f>
        <v>12996.493996230427</v>
      </c>
      <c r="I113" s="93">
        <f>'(3.3) Actual WIJAM NPC'!I113-'(3.2) Adjustments'!I113</f>
        <v>12996.493996230427</v>
      </c>
      <c r="J113" s="93">
        <f>'(3.3) Actual WIJAM NPC'!J113-'(3.2) Adjustments'!J113</f>
        <v>37958.353510836496</v>
      </c>
      <c r="K113" s="93">
        <f>'(3.3) Actual WIJAM NPC'!K113-'(3.2) Adjustments'!K113</f>
        <v>12996.493996230427</v>
      </c>
      <c r="L113" s="93">
        <f>'(3.3) Actual WIJAM NPC'!L113-'(3.2) Adjustments'!L113</f>
        <v>122363.25476913464</v>
      </c>
      <c r="M113" s="93">
        <f>'(3.3) Actual WIJAM NPC'!M113-'(3.2) Adjustments'!M113</f>
        <v>34869.846150811267</v>
      </c>
      <c r="N113" s="93">
        <f>'(3.3) Actual WIJAM NPC'!N113-'(3.2) Adjustments'!N113</f>
        <v>34869.846150811267</v>
      </c>
      <c r="O113" s="93">
        <f>'(3.3) Actual WIJAM NPC'!O113-'(3.2) Adjustments'!O113</f>
        <v>34869.846150811267</v>
      </c>
      <c r="P113" s="93">
        <f>'(3.3) Actual WIJAM NPC'!P113-'(3.2) Adjustments'!P113</f>
        <v>34869.846150811267</v>
      </c>
      <c r="Q113" s="93">
        <f>'(3.3) Actual WIJAM NPC'!Q113-'(3.2) Adjustments'!Q113</f>
        <v>34869.846150811267</v>
      </c>
      <c r="R113" s="93">
        <f>'(3.3) Actual WIJAM NPC'!R113-'(3.2) Adjustments'!R113</f>
        <v>34869.846150811267</v>
      </c>
    </row>
    <row r="114" spans="1:18" ht="12.75" customHeight="1">
      <c r="A114" s="90"/>
      <c r="B114" s="90"/>
      <c r="C114" s="76" t="s">
        <v>43</v>
      </c>
      <c r="D114" s="76"/>
      <c r="E114" s="96"/>
      <c r="F114" s="93">
        <f>SUM(G114:R114)</f>
        <v>-1509876.2886763525</v>
      </c>
      <c r="G114" s="93">
        <f>'(3.3) Actual WIJAM NPC'!G114-'(3.2) Adjustments'!G114</f>
        <v>-108153.30010772491</v>
      </c>
      <c r="H114" s="93">
        <f>'(3.3) Actual WIJAM NPC'!H114-'(3.2) Adjustments'!H114</f>
        <v>-108153.30010772491</v>
      </c>
      <c r="I114" s="93">
        <f>'(3.3) Actual WIJAM NPC'!I114-'(3.2) Adjustments'!I114</f>
        <v>-108153.30010772491</v>
      </c>
      <c r="J114" s="93">
        <f>'(3.3) Actual WIJAM NPC'!J114-'(3.2) Adjustments'!J114</f>
        <v>-108153.30010772491</v>
      </c>
      <c r="K114" s="93">
        <f>'(3.3) Actual WIJAM NPC'!K114-'(3.2) Adjustments'!K114</f>
        <v>-108153.30010772491</v>
      </c>
      <c r="L114" s="93">
        <f>'(3.3) Actual WIJAM NPC'!L114-'(3.2) Adjustments'!L114</f>
        <v>-204533.61255484013</v>
      </c>
      <c r="M114" s="93">
        <f>'(3.3) Actual WIJAM NPC'!M114-'(3.2) Adjustments'!M114</f>
        <v>-127429.36259714795</v>
      </c>
      <c r="N114" s="93">
        <f>'(3.3) Actual WIJAM NPC'!N114-'(3.2) Adjustments'!N114</f>
        <v>-127429.36259714795</v>
      </c>
      <c r="O114" s="93">
        <f>'(3.3) Actual WIJAM NPC'!O114-'(3.2) Adjustments'!O114</f>
        <v>-127429.36259714795</v>
      </c>
      <c r="P114" s="93">
        <f>'(3.3) Actual WIJAM NPC'!P114-'(3.2) Adjustments'!P114</f>
        <v>-127429.36259714795</v>
      </c>
      <c r="Q114" s="93">
        <f>'(3.3) Actual WIJAM NPC'!Q114-'(3.2) Adjustments'!Q114</f>
        <v>-127429.36259714795</v>
      </c>
      <c r="R114" s="93">
        <f>'(3.3) Actual WIJAM NPC'!R114-'(3.2) Adjustments'!R114</f>
        <v>-127429.36259714795</v>
      </c>
    </row>
    <row r="115" spans="1:18" ht="12.75" customHeight="1">
      <c r="A115" s="90"/>
      <c r="B115" s="90"/>
      <c r="D115" s="76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1:18" ht="12.75" customHeight="1">
      <c r="A116" s="74"/>
      <c r="B116" s="95" t="s">
        <v>120</v>
      </c>
      <c r="C116" s="71"/>
      <c r="D116" s="71"/>
      <c r="F116" s="93">
        <f>SUM(G116:R116)</f>
        <v>-1088349.6275065918</v>
      </c>
      <c r="G116" s="93">
        <f t="shared" ref="G116:R116" si="12">SUM(G113:G114)</f>
        <v>-95156.806111494487</v>
      </c>
      <c r="H116" s="93">
        <f t="shared" si="12"/>
        <v>-95156.806111494487</v>
      </c>
      <c r="I116" s="93">
        <f t="shared" si="12"/>
        <v>-95156.806111494487</v>
      </c>
      <c r="J116" s="93">
        <f t="shared" si="12"/>
        <v>-70194.946596888418</v>
      </c>
      <c r="K116" s="93">
        <f t="shared" si="12"/>
        <v>-95156.806111494487</v>
      </c>
      <c r="L116" s="93">
        <f t="shared" si="12"/>
        <v>-82170.357785705492</v>
      </c>
      <c r="M116" s="93">
        <f t="shared" si="12"/>
        <v>-92559.516446336682</v>
      </c>
      <c r="N116" s="93">
        <f t="shared" si="12"/>
        <v>-92559.516446336682</v>
      </c>
      <c r="O116" s="93">
        <f t="shared" si="12"/>
        <v>-92559.516446336682</v>
      </c>
      <c r="P116" s="93">
        <f t="shared" si="12"/>
        <v>-92559.516446336682</v>
      </c>
      <c r="Q116" s="93">
        <f t="shared" si="12"/>
        <v>-92559.516446336682</v>
      </c>
      <c r="R116" s="93">
        <f t="shared" si="12"/>
        <v>-92559.516446336682</v>
      </c>
    </row>
    <row r="117" spans="1:18" ht="12.75" customHeight="1">
      <c r="A117" s="90"/>
      <c r="B117" s="90"/>
      <c r="C117" s="76"/>
      <c r="D117" s="76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1:18" ht="12.75" customHeight="1">
      <c r="A118" s="74"/>
      <c r="B118" s="95" t="s">
        <v>44</v>
      </c>
      <c r="C118" s="71"/>
      <c r="D118" s="71"/>
      <c r="F118" s="93">
        <f>SUM(G118:R118)</f>
        <v>10937988.20918937</v>
      </c>
      <c r="G118" s="93">
        <f t="shared" ref="G118:R118" si="13">G116+G110+G61</f>
        <v>992050.20303498558</v>
      </c>
      <c r="H118" s="93">
        <f t="shared" si="13"/>
        <v>1160667.9754107129</v>
      </c>
      <c r="I118" s="93">
        <f t="shared" si="13"/>
        <v>1017446.4050725217</v>
      </c>
      <c r="J118" s="93">
        <f t="shared" si="13"/>
        <v>1011694.5543672565</v>
      </c>
      <c r="K118" s="93">
        <f t="shared" si="13"/>
        <v>784498.49408693833</v>
      </c>
      <c r="L118" s="93">
        <f t="shared" si="13"/>
        <v>833743.58178301633</v>
      </c>
      <c r="M118" s="93">
        <f t="shared" si="13"/>
        <v>831937.03220376128</v>
      </c>
      <c r="N118" s="93">
        <f t="shared" si="13"/>
        <v>822177.61397730384</v>
      </c>
      <c r="O118" s="93">
        <f t="shared" si="13"/>
        <v>769163.61524435924</v>
      </c>
      <c r="P118" s="93">
        <f t="shared" si="13"/>
        <v>677495.60967421264</v>
      </c>
      <c r="Q118" s="93">
        <f t="shared" si="13"/>
        <v>1043741.4571813755</v>
      </c>
      <c r="R118" s="93">
        <f t="shared" si="13"/>
        <v>993371.66715292609</v>
      </c>
    </row>
    <row r="119" spans="1:18" ht="12.75" customHeight="1">
      <c r="A119" s="90"/>
      <c r="B119" s="90"/>
      <c r="C119" s="71"/>
      <c r="D119" s="71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1:18" ht="12.75" customHeight="1">
      <c r="A120" s="90"/>
      <c r="B120" s="90" t="s">
        <v>45</v>
      </c>
      <c r="C120" s="71"/>
      <c r="D120" s="71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1:18" ht="12.75" customHeight="1">
      <c r="A121" s="76"/>
      <c r="B121" s="90"/>
      <c r="C121" s="76" t="s">
        <v>107</v>
      </c>
      <c r="D121" s="71"/>
      <c r="E121" s="71"/>
      <c r="F121" s="93">
        <f>SUM(G121:R121)</f>
        <v>0</v>
      </c>
      <c r="G121" s="93">
        <f>'(3.3) Actual WIJAM NPC'!G121-'(3.2) Adjustments'!G121</f>
        <v>0</v>
      </c>
      <c r="H121" s="93">
        <f>'(3.3) Actual WIJAM NPC'!H121-'(3.2) Adjustments'!H121</f>
        <v>0</v>
      </c>
      <c r="I121" s="93">
        <f>'(3.3) Actual WIJAM NPC'!I121-'(3.2) Adjustments'!I121</f>
        <v>0</v>
      </c>
      <c r="J121" s="93">
        <f>'(3.3) Actual WIJAM NPC'!J121-'(3.2) Adjustments'!J121</f>
        <v>0</v>
      </c>
      <c r="K121" s="93">
        <f>'(3.3) Actual WIJAM NPC'!K121-'(3.2) Adjustments'!K121</f>
        <v>0</v>
      </c>
      <c r="L121" s="93">
        <f>'(3.3) Actual WIJAM NPC'!L121-'(3.2) Adjustments'!L121</f>
        <v>0</v>
      </c>
      <c r="M121" s="93">
        <f>'(3.3) Actual WIJAM NPC'!M121-'(3.2) Adjustments'!M121</f>
        <v>0</v>
      </c>
      <c r="N121" s="93">
        <f>'(3.3) Actual WIJAM NPC'!N121-'(3.2) Adjustments'!N121</f>
        <v>0</v>
      </c>
      <c r="O121" s="93">
        <f>'(3.3) Actual WIJAM NPC'!O121-'(3.2) Adjustments'!O121</f>
        <v>0</v>
      </c>
      <c r="P121" s="93">
        <f>'(3.3) Actual WIJAM NPC'!P121-'(3.2) Adjustments'!P121</f>
        <v>0</v>
      </c>
      <c r="Q121" s="93">
        <f>'(3.3) Actual WIJAM NPC'!Q121-'(3.2) Adjustments'!Q121</f>
        <v>0</v>
      </c>
      <c r="R121" s="93">
        <f>'(3.3) Actual WIJAM NPC'!R121-'(3.2) Adjustments'!R121</f>
        <v>0</v>
      </c>
    </row>
    <row r="122" spans="1:18" ht="12.75" customHeight="1">
      <c r="A122" s="90"/>
      <c r="B122" s="90"/>
      <c r="C122" s="71"/>
      <c r="D122" s="71"/>
      <c r="E122" s="71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1:18" ht="12.75" customHeight="1">
      <c r="A123" s="90"/>
      <c r="B123" s="90" t="s">
        <v>108</v>
      </c>
      <c r="C123" s="71"/>
      <c r="D123" s="71"/>
      <c r="E123" s="71"/>
      <c r="F123" s="93">
        <f>SUM(G123:R123)</f>
        <v>0</v>
      </c>
      <c r="G123" s="93">
        <f t="shared" ref="G123:R123" si="14">SUM(G121:G122)</f>
        <v>0</v>
      </c>
      <c r="H123" s="93">
        <f t="shared" si="14"/>
        <v>0</v>
      </c>
      <c r="I123" s="93">
        <f t="shared" si="14"/>
        <v>0</v>
      </c>
      <c r="J123" s="93">
        <f t="shared" si="14"/>
        <v>0</v>
      </c>
      <c r="K123" s="93">
        <f t="shared" si="14"/>
        <v>0</v>
      </c>
      <c r="L123" s="93">
        <f t="shared" si="14"/>
        <v>0</v>
      </c>
      <c r="M123" s="93">
        <f t="shared" si="14"/>
        <v>0</v>
      </c>
      <c r="N123" s="93">
        <f t="shared" si="14"/>
        <v>0</v>
      </c>
      <c r="O123" s="93">
        <f t="shared" si="14"/>
        <v>0</v>
      </c>
      <c r="P123" s="93">
        <f t="shared" si="14"/>
        <v>0</v>
      </c>
      <c r="Q123" s="93">
        <f t="shared" si="14"/>
        <v>0</v>
      </c>
      <c r="R123" s="93">
        <f t="shared" si="14"/>
        <v>0</v>
      </c>
    </row>
    <row r="124" spans="1:18" ht="12.75" customHeight="1">
      <c r="A124" s="90"/>
      <c r="B124" s="90"/>
      <c r="C124" s="71"/>
      <c r="D124" s="71"/>
      <c r="E124" s="71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1:18" ht="12.75" customHeight="1">
      <c r="A125" s="90"/>
      <c r="B125" s="90" t="s">
        <v>46</v>
      </c>
      <c r="C125" s="71"/>
      <c r="D125" s="71"/>
      <c r="E125" s="71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1:18" ht="12.75" customHeight="1">
      <c r="A126" s="90"/>
      <c r="B126" s="90"/>
      <c r="C126" s="75" t="s">
        <v>46</v>
      </c>
      <c r="D126" s="71"/>
      <c r="E126" s="71"/>
      <c r="F126" s="93">
        <f>SUM(G126:R126)</f>
        <v>126272725.17092566</v>
      </c>
      <c r="G126" s="93">
        <f>'(3.3) Actual WIJAM NPC'!G126-'(3.2) Adjustments'!G126</f>
        <v>18590778.674972337</v>
      </c>
      <c r="H126" s="93">
        <f>'(3.3) Actual WIJAM NPC'!H126-'(3.2) Adjustments'!H126</f>
        <v>17531612.866091978</v>
      </c>
      <c r="I126" s="93">
        <f>'(3.3) Actual WIJAM NPC'!I126-'(3.2) Adjustments'!I126</f>
        <v>12151135.912957778</v>
      </c>
      <c r="J126" s="93">
        <f>'(3.3) Actual WIJAM NPC'!J126-'(3.2) Adjustments'!J126</f>
        <v>9270683.1291653309</v>
      </c>
      <c r="K126" s="93">
        <f>'(3.3) Actual WIJAM NPC'!K126-'(3.2) Adjustments'!K126</f>
        <v>4405011.2094800323</v>
      </c>
      <c r="L126" s="93">
        <f>'(3.3) Actual WIJAM NPC'!L126-'(3.2) Adjustments'!L126</f>
        <v>5103193.1511837505</v>
      </c>
      <c r="M126" s="93">
        <f>'(3.3) Actual WIJAM NPC'!M126-'(3.2) Adjustments'!M126</f>
        <v>12080261.508367043</v>
      </c>
      <c r="N126" s="93">
        <f>'(3.3) Actual WIJAM NPC'!N126-'(3.2) Adjustments'!N126</f>
        <v>13943067.782453276</v>
      </c>
      <c r="O126" s="93">
        <f>'(3.3) Actual WIJAM NPC'!O126-'(3.2) Adjustments'!O126</f>
        <v>7667334.9593107179</v>
      </c>
      <c r="P126" s="93">
        <f>'(3.3) Actual WIJAM NPC'!P126-'(3.2) Adjustments'!P126</f>
        <v>1044739.7442392319</v>
      </c>
      <c r="Q126" s="93">
        <f>'(3.3) Actual WIJAM NPC'!Q126-'(3.2) Adjustments'!Q126</f>
        <v>13672638.448034937</v>
      </c>
      <c r="R126" s="93">
        <f>'(3.3) Actual WIJAM NPC'!R126-'(3.2) Adjustments'!R126</f>
        <v>10812267.784669252</v>
      </c>
    </row>
    <row r="127" spans="1:18" ht="12.75" customHeight="1">
      <c r="A127" s="90"/>
      <c r="B127" s="90"/>
      <c r="C127" s="75" t="s">
        <v>187</v>
      </c>
      <c r="D127" s="71"/>
      <c r="E127" s="71"/>
      <c r="F127" s="93">
        <f>SUM(G127:R127)</f>
        <v>-2700714.7058853097</v>
      </c>
      <c r="G127" s="93">
        <f>'(3.3) Actual WIJAM NPC'!G127-'(3.2) Adjustments'!G127</f>
        <v>-2394385.3238688121</v>
      </c>
      <c r="H127" s="93">
        <f>'(3.3) Actual WIJAM NPC'!H127-'(3.2) Adjustments'!H127</f>
        <v>525163.51621855411</v>
      </c>
      <c r="I127" s="93">
        <f>'(3.3) Actual WIJAM NPC'!I127-'(3.2) Adjustments'!I127</f>
        <v>1968740.6837508772</v>
      </c>
      <c r="J127" s="93">
        <f>'(3.3) Actual WIJAM NPC'!J127-'(3.2) Adjustments'!J127</f>
        <v>517785.09517927148</v>
      </c>
      <c r="K127" s="93">
        <f>'(3.3) Actual WIJAM NPC'!K127-'(3.2) Adjustments'!K127</f>
        <v>310207.92662428034</v>
      </c>
      <c r="L127" s="93">
        <f>'(3.3) Actual WIJAM NPC'!L127-'(3.2) Adjustments'!L127</f>
        <v>221191.00081312013</v>
      </c>
      <c r="M127" s="93">
        <f>'(3.3) Actual WIJAM NPC'!M127-'(3.2) Adjustments'!M127</f>
        <v>-179569.34713685219</v>
      </c>
      <c r="N127" s="93">
        <f>'(3.3) Actual WIJAM NPC'!N127-'(3.2) Adjustments'!N127</f>
        <v>-1482065.3052518368</v>
      </c>
      <c r="O127" s="93">
        <f>'(3.3) Actual WIJAM NPC'!O127-'(3.2) Adjustments'!O127</f>
        <v>-690912.63245450961</v>
      </c>
      <c r="P127" s="93">
        <f>'(3.3) Actual WIJAM NPC'!P127-'(3.2) Adjustments'!P127</f>
        <v>-687892.88609196281</v>
      </c>
      <c r="Q127" s="93">
        <f>'(3.3) Actual WIJAM NPC'!Q127-'(3.2) Adjustments'!Q127</f>
        <v>-466325.91101564391</v>
      </c>
      <c r="R127" s="93">
        <f>'(3.3) Actual WIJAM NPC'!R127-'(3.2) Adjustments'!R127</f>
        <v>-342651.52265179559</v>
      </c>
    </row>
    <row r="128" spans="1:18" ht="12.75" customHeight="1">
      <c r="A128" s="90"/>
      <c r="B128" s="90"/>
      <c r="C128" s="75" t="s">
        <v>188</v>
      </c>
      <c r="D128" s="71"/>
      <c r="E128" s="71"/>
      <c r="F128" s="93">
        <f>SUM(G128:R128)</f>
        <v>819252.98840269609</v>
      </c>
      <c r="G128" s="93">
        <f>'(3.3) Actual WIJAM NPC'!G128-'(3.2) Adjustments'!G128</f>
        <v>310009.37699512724</v>
      </c>
      <c r="H128" s="93">
        <f>'(3.3) Actual WIJAM NPC'!H128-'(3.2) Adjustments'!H128</f>
        <v>110586.75870492676</v>
      </c>
      <c r="I128" s="93">
        <f>'(3.3) Actual WIJAM NPC'!I128-'(3.2) Adjustments'!I128</f>
        <v>83280.016752780066</v>
      </c>
      <c r="J128" s="93">
        <f>'(3.3) Actual WIJAM NPC'!J128-'(3.2) Adjustments'!J128</f>
        <v>-38752.239765620143</v>
      </c>
      <c r="K128" s="93">
        <f>'(3.3) Actual WIJAM NPC'!K128-'(3.2) Adjustments'!K128</f>
        <v>93706.011506942945</v>
      </c>
      <c r="L128" s="93">
        <f>'(3.3) Actual WIJAM NPC'!L128-'(3.2) Adjustments'!L128</f>
        <v>76742.741842520249</v>
      </c>
      <c r="M128" s="93">
        <f>'(3.3) Actual WIJAM NPC'!M128-'(3.2) Adjustments'!M128</f>
        <v>98889.689523146226</v>
      </c>
      <c r="N128" s="93">
        <f>'(3.3) Actual WIJAM NPC'!N128-'(3.2) Adjustments'!N128</f>
        <v>-296290.71284631995</v>
      </c>
      <c r="O128" s="93">
        <f>'(3.3) Actual WIJAM NPC'!O128-'(3.2) Adjustments'!O128</f>
        <v>138964.87422924954</v>
      </c>
      <c r="P128" s="93">
        <f>'(3.3) Actual WIJAM NPC'!P128-'(3.2) Adjustments'!P128</f>
        <v>66660.676726327627</v>
      </c>
      <c r="Q128" s="93">
        <f>'(3.3) Actual WIJAM NPC'!Q128-'(3.2) Adjustments'!Q128</f>
        <v>81678.352543681292</v>
      </c>
      <c r="R128" s="93">
        <f>'(3.3) Actual WIJAM NPC'!R128-'(3.2) Adjustments'!R128</f>
        <v>93777.442189934198</v>
      </c>
    </row>
    <row r="129" spans="1:18" ht="12.75" customHeight="1">
      <c r="A129" s="90"/>
      <c r="B129" s="90"/>
      <c r="D129" s="71"/>
      <c r="E129" s="71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1:18" ht="12.75" customHeight="1">
      <c r="A130" s="90"/>
      <c r="B130" s="90" t="s">
        <v>109</v>
      </c>
      <c r="C130" s="71"/>
      <c r="D130" s="71"/>
      <c r="E130" s="71"/>
      <c r="F130" s="93">
        <f>SUM(G130:R130)</f>
        <v>124391263.45344307</v>
      </c>
      <c r="G130" s="93">
        <f t="shared" ref="G130:R130" si="15">SUM(G126:G128)</f>
        <v>16506402.728098653</v>
      </c>
      <c r="H130" s="93">
        <f t="shared" si="15"/>
        <v>18167363.141015459</v>
      </c>
      <c r="I130" s="93">
        <f t="shared" si="15"/>
        <v>14203156.613461435</v>
      </c>
      <c r="J130" s="93">
        <f t="shared" si="15"/>
        <v>9749715.984578982</v>
      </c>
      <c r="K130" s="93">
        <f t="shared" si="15"/>
        <v>4808925.1476112558</v>
      </c>
      <c r="L130" s="93">
        <f t="shared" si="15"/>
        <v>5401126.8938393909</v>
      </c>
      <c r="M130" s="93">
        <f t="shared" si="15"/>
        <v>11999581.850753337</v>
      </c>
      <c r="N130" s="93">
        <f t="shared" si="15"/>
        <v>12164711.764355119</v>
      </c>
      <c r="O130" s="93">
        <f t="shared" si="15"/>
        <v>7115387.2010854576</v>
      </c>
      <c r="P130" s="93">
        <f t="shared" si="15"/>
        <v>423507.53487359674</v>
      </c>
      <c r="Q130" s="93">
        <f t="shared" si="15"/>
        <v>13287990.889562974</v>
      </c>
      <c r="R130" s="93">
        <f t="shared" si="15"/>
        <v>10563393.704207391</v>
      </c>
    </row>
    <row r="131" spans="1:18" ht="12.75" customHeight="1">
      <c r="A131" s="90"/>
      <c r="B131" s="90"/>
      <c r="C131" s="71"/>
      <c r="D131" s="71"/>
      <c r="E131" s="71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1:18" ht="12.75" customHeight="1">
      <c r="A132" s="90"/>
      <c r="B132" s="90" t="s">
        <v>110</v>
      </c>
      <c r="C132" s="71"/>
      <c r="D132" s="71"/>
      <c r="E132" s="71"/>
      <c r="F132" s="93">
        <f>SUM(G132:R132)</f>
        <v>0</v>
      </c>
      <c r="G132" s="93">
        <f>'(3.3) Actual WIJAM NPC'!G132-'(3.2) Adjustments'!G132</f>
        <v>0</v>
      </c>
      <c r="H132" s="93">
        <f>'(3.3) Actual WIJAM NPC'!H132-'(3.2) Adjustments'!H132</f>
        <v>0</v>
      </c>
      <c r="I132" s="93">
        <f>'(3.3) Actual WIJAM NPC'!I132-'(3.2) Adjustments'!I132</f>
        <v>0</v>
      </c>
      <c r="J132" s="93">
        <f>'(3.3) Actual WIJAM NPC'!J132-'(3.2) Adjustments'!J132</f>
        <v>0</v>
      </c>
      <c r="K132" s="93">
        <f>'(3.3) Actual WIJAM NPC'!K132-'(3.2) Adjustments'!K132</f>
        <v>0</v>
      </c>
      <c r="L132" s="93">
        <f>'(3.3) Actual WIJAM NPC'!L132-'(3.2) Adjustments'!L132</f>
        <v>0</v>
      </c>
      <c r="M132" s="93">
        <f>'(3.3) Actual WIJAM NPC'!M132-'(3.2) Adjustments'!M132</f>
        <v>0</v>
      </c>
      <c r="N132" s="93">
        <f>'(3.3) Actual WIJAM NPC'!N132-'(3.2) Adjustments'!N132</f>
        <v>0</v>
      </c>
      <c r="O132" s="93">
        <f>'(3.3) Actual WIJAM NPC'!O132-'(3.2) Adjustments'!O132</f>
        <v>0</v>
      </c>
      <c r="P132" s="93">
        <f>'(3.3) Actual WIJAM NPC'!P132-'(3.2) Adjustments'!P132</f>
        <v>0</v>
      </c>
      <c r="Q132" s="93">
        <f>'(3.3) Actual WIJAM NPC'!Q132-'(3.2) Adjustments'!Q132</f>
        <v>0</v>
      </c>
      <c r="R132" s="93">
        <f>'(3.3) Actual WIJAM NPC'!R132-'(3.2) Adjustments'!R132</f>
        <v>0</v>
      </c>
    </row>
    <row r="133" spans="1:18" ht="12.75" customHeight="1">
      <c r="A133" s="90"/>
      <c r="B133" s="90"/>
      <c r="C133" s="71"/>
      <c r="D133" s="71"/>
      <c r="E133" s="71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1:18" ht="12.75" customHeight="1">
      <c r="A134" s="74" t="s">
        <v>111</v>
      </c>
      <c r="B134" s="90"/>
      <c r="C134" s="71"/>
      <c r="D134" s="71"/>
      <c r="E134" s="94" t="s">
        <v>94</v>
      </c>
      <c r="F134" s="93">
        <f>SUM(G134:R134)</f>
        <v>135329251.66263241</v>
      </c>
      <c r="G134" s="93">
        <f t="shared" ref="G134:R134" si="16">SUM(G118,G123,G130:G132)</f>
        <v>17498452.931133639</v>
      </c>
      <c r="H134" s="93">
        <f t="shared" si="16"/>
        <v>19328031.11642617</v>
      </c>
      <c r="I134" s="93">
        <f t="shared" si="16"/>
        <v>15220603.018533956</v>
      </c>
      <c r="J134" s="93">
        <f t="shared" si="16"/>
        <v>10761410.538946239</v>
      </c>
      <c r="K134" s="93">
        <f t="shared" si="16"/>
        <v>5593423.6416981937</v>
      </c>
      <c r="L134" s="93">
        <f t="shared" si="16"/>
        <v>6234870.4756224072</v>
      </c>
      <c r="M134" s="93">
        <f t="shared" si="16"/>
        <v>12831518.882957099</v>
      </c>
      <c r="N134" s="93">
        <f t="shared" si="16"/>
        <v>12986889.378332423</v>
      </c>
      <c r="O134" s="93">
        <f t="shared" si="16"/>
        <v>7884550.8163298164</v>
      </c>
      <c r="P134" s="93">
        <f t="shared" si="16"/>
        <v>1101003.1445478094</v>
      </c>
      <c r="Q134" s="93">
        <f t="shared" si="16"/>
        <v>14331732.346744349</v>
      </c>
      <c r="R134" s="93">
        <f t="shared" si="16"/>
        <v>11556765.371360317</v>
      </c>
    </row>
    <row r="135" spans="1:18" ht="12.75" customHeight="1">
      <c r="A135" s="90"/>
      <c r="B135" s="90"/>
      <c r="C135" s="71"/>
      <c r="D135" s="71"/>
      <c r="E135" s="71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1:18" ht="12.75" customHeight="1">
      <c r="A136" s="74" t="s">
        <v>47</v>
      </c>
      <c r="B136" s="90"/>
      <c r="C136" s="71"/>
      <c r="D136" s="71"/>
      <c r="E136" s="94" t="s">
        <v>94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1:18" ht="12.75" customHeight="1">
      <c r="A137" s="90"/>
      <c r="C137" s="90" t="s">
        <v>48</v>
      </c>
      <c r="D137" s="71"/>
      <c r="E137" s="94"/>
      <c r="F137" s="93">
        <f>SUM(G137:R137)</f>
        <v>11649207.804218274</v>
      </c>
      <c r="G137" s="93">
        <f>'(3.3) Actual WIJAM NPC'!G137-'(3.2) Adjustments'!G137</f>
        <v>980329.83633216936</v>
      </c>
      <c r="H137" s="93">
        <f>'(3.3) Actual WIJAM NPC'!H137-'(3.2) Adjustments'!H137</f>
        <v>950962.10589897947</v>
      </c>
      <c r="I137" s="93">
        <f>'(3.3) Actual WIJAM NPC'!I137-'(3.2) Adjustments'!I137</f>
        <v>940706.99797215057</v>
      </c>
      <c r="J137" s="93">
        <f>'(3.3) Actual WIJAM NPC'!J137-'(3.2) Adjustments'!J137</f>
        <v>954300.28387585992</v>
      </c>
      <c r="K137" s="93">
        <f>'(3.3) Actual WIJAM NPC'!K137-'(3.2) Adjustments'!K137</f>
        <v>961971.51236611092</v>
      </c>
      <c r="L137" s="93">
        <f>'(3.3) Actual WIJAM NPC'!L137-'(3.2) Adjustments'!L137</f>
        <v>1011879.0960716753</v>
      </c>
      <c r="M137" s="93">
        <f>'(3.3) Actual WIJAM NPC'!M137-'(3.2) Adjustments'!M137</f>
        <v>1019307.7895959995</v>
      </c>
      <c r="N137" s="93">
        <f>'(3.3) Actual WIJAM NPC'!N137-'(3.2) Adjustments'!N137</f>
        <v>1024840.7430982206</v>
      </c>
      <c r="O137" s="93">
        <f>'(3.3) Actual WIJAM NPC'!O137-'(3.2) Adjustments'!O137</f>
        <v>1004485.3803970717</v>
      </c>
      <c r="P137" s="93">
        <f>'(3.3) Actual WIJAM NPC'!P137-'(3.2) Adjustments'!P137</f>
        <v>894991.47074624652</v>
      </c>
      <c r="Q137" s="93">
        <f>'(3.3) Actual WIJAM NPC'!Q137-'(3.2) Adjustments'!Q137</f>
        <v>948203.15458205156</v>
      </c>
      <c r="R137" s="93">
        <f>'(3.3) Actual WIJAM NPC'!R137-'(3.2) Adjustments'!R137</f>
        <v>957229.43328173726</v>
      </c>
    </row>
    <row r="138" spans="1:18" ht="12.75" customHeight="1">
      <c r="A138" s="90"/>
      <c r="C138" s="90" t="s">
        <v>121</v>
      </c>
      <c r="D138" s="71"/>
      <c r="E138" s="94"/>
      <c r="F138" s="93">
        <f>SUM(G138:R138)</f>
        <v>1060182.1042486925</v>
      </c>
      <c r="G138" s="93">
        <f>'(3.3) Actual WIJAM NPC'!G138-'(3.2) Adjustments'!G138</f>
        <v>84280.382504245077</v>
      </c>
      <c r="H138" s="93">
        <f>'(3.3) Actual WIJAM NPC'!H138-'(3.2) Adjustments'!H138</f>
        <v>45666.752848851538</v>
      </c>
      <c r="I138" s="93">
        <f>'(3.3) Actual WIJAM NPC'!I138-'(3.2) Adjustments'!I138</f>
        <v>40132.842078958514</v>
      </c>
      <c r="J138" s="93">
        <f>'(3.3) Actual WIJAM NPC'!J138-'(3.2) Adjustments'!J138</f>
        <v>41339.141531024739</v>
      </c>
      <c r="K138" s="93">
        <f>'(3.3) Actual WIJAM NPC'!K138-'(3.2) Adjustments'!K138</f>
        <v>82404.381747299049</v>
      </c>
      <c r="L138" s="93">
        <f>'(3.3) Actual WIJAM NPC'!L138-'(3.2) Adjustments'!L138</f>
        <v>96541.432557957305</v>
      </c>
      <c r="M138" s="93">
        <f>'(3.3) Actual WIJAM NPC'!M138-'(3.2) Adjustments'!M138</f>
        <v>133533.05462743758</v>
      </c>
      <c r="N138" s="93">
        <f>'(3.3) Actual WIJAM NPC'!N138-'(3.2) Adjustments'!N138</f>
        <v>141055.55697681732</v>
      </c>
      <c r="O138" s="93">
        <f>'(3.3) Actual WIJAM NPC'!O138-'(3.2) Adjustments'!O138</f>
        <v>104809.88143557943</v>
      </c>
      <c r="P138" s="93">
        <f>'(3.3) Actual WIJAM NPC'!P138-'(3.2) Adjustments'!P138</f>
        <v>74784.49394009987</v>
      </c>
      <c r="Q138" s="93">
        <f>'(3.3) Actual WIJAM NPC'!Q138-'(3.2) Adjustments'!Q138</f>
        <v>100024.58181465905</v>
      </c>
      <c r="R138" s="93">
        <f>'(3.3) Actual WIJAM NPC'!R138-'(3.2) Adjustments'!R138</f>
        <v>115609.60218576297</v>
      </c>
    </row>
    <row r="139" spans="1:18" ht="12.75" customHeight="1">
      <c r="A139" s="90"/>
      <c r="B139" s="90"/>
      <c r="C139" s="71"/>
      <c r="D139" s="71"/>
      <c r="E139" s="94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1:18" ht="12.75" customHeight="1">
      <c r="A140" s="74" t="s">
        <v>112</v>
      </c>
      <c r="B140" s="90"/>
      <c r="C140" s="71"/>
      <c r="D140" s="71"/>
      <c r="E140" s="94"/>
      <c r="F140" s="93">
        <f>SUM(G140:R140)</f>
        <v>12709389.908466965</v>
      </c>
      <c r="G140" s="93">
        <f>SUM(G137:G138)</f>
        <v>1064610.2188364144</v>
      </c>
      <c r="H140" s="93">
        <f>SUM(H137:H138)</f>
        <v>996628.85874783096</v>
      </c>
      <c r="I140" s="93">
        <f>SUM(I137:I138)</f>
        <v>980839.84005110909</v>
      </c>
      <c r="J140" s="93">
        <f t="shared" ref="J140:R140" si="17">SUM(J137:J138)</f>
        <v>995639.42540688463</v>
      </c>
      <c r="K140" s="93">
        <f t="shared" si="17"/>
        <v>1044375.89411341</v>
      </c>
      <c r="L140" s="93">
        <f t="shared" si="17"/>
        <v>1108420.5286296327</v>
      </c>
      <c r="M140" s="93">
        <f t="shared" si="17"/>
        <v>1152840.8442234371</v>
      </c>
      <c r="N140" s="93">
        <f t="shared" si="17"/>
        <v>1165896.3000750379</v>
      </c>
      <c r="O140" s="93">
        <f t="shared" si="17"/>
        <v>1109295.2618326512</v>
      </c>
      <c r="P140" s="93">
        <f t="shared" si="17"/>
        <v>969775.96468634636</v>
      </c>
      <c r="Q140" s="93">
        <f t="shared" si="17"/>
        <v>1048227.7363967106</v>
      </c>
      <c r="R140" s="93">
        <f t="shared" si="17"/>
        <v>1072839.0354675003</v>
      </c>
    </row>
    <row r="141" spans="1:18" ht="12.75" customHeight="1">
      <c r="A141" s="90"/>
      <c r="B141" s="90"/>
      <c r="C141" s="71"/>
      <c r="D141" s="71"/>
      <c r="E141" s="94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1:18" ht="12.75" customHeight="1">
      <c r="A142" s="74" t="s">
        <v>49</v>
      </c>
      <c r="B142" s="90"/>
      <c r="C142" s="71"/>
      <c r="D142" s="71"/>
      <c r="E142" s="94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1:18" ht="12.75" customHeight="1">
      <c r="A143" s="90"/>
      <c r="C143" s="90" t="s">
        <v>50</v>
      </c>
      <c r="D143" s="71"/>
      <c r="E143" s="94"/>
      <c r="F143" s="93">
        <f t="shared" ref="F143:F151" si="18">SUM(G143:R143)</f>
        <v>2255550.5442171698</v>
      </c>
      <c r="G143" s="93">
        <f>'(3.3) Actual WIJAM NPC'!G143-'(3.2) Adjustments'!G143</f>
        <v>184920.11054954125</v>
      </c>
      <c r="H143" s="93">
        <f>'(3.3) Actual WIJAM NPC'!H143-'(3.2) Adjustments'!H143</f>
        <v>163460.68253796821</v>
      </c>
      <c r="I143" s="93">
        <f>'(3.3) Actual WIJAM NPC'!I143-'(3.2) Adjustments'!I143</f>
        <v>223701.04613504818</v>
      </c>
      <c r="J143" s="93">
        <f>'(3.3) Actual WIJAM NPC'!J143-'(3.2) Adjustments'!J143</f>
        <v>167125.4562225483</v>
      </c>
      <c r="K143" s="93">
        <f>'(3.3) Actual WIJAM NPC'!K143-'(3.2) Adjustments'!K143</f>
        <v>164238.67039789708</v>
      </c>
      <c r="L143" s="93">
        <f>'(3.3) Actual WIJAM NPC'!L143-'(3.2) Adjustments'!L143</f>
        <v>145924.21856037731</v>
      </c>
      <c r="M143" s="93">
        <f>'(3.3) Actual WIJAM NPC'!M143-'(3.2) Adjustments'!M143</f>
        <v>276662.53762071312</v>
      </c>
      <c r="N143" s="93">
        <f>'(3.3) Actual WIJAM NPC'!N143-'(3.2) Adjustments'!N143</f>
        <v>219297.75133781804</v>
      </c>
      <c r="O143" s="93">
        <f>'(3.3) Actual WIJAM NPC'!O143-'(3.2) Adjustments'!O143</f>
        <v>181929.36490263627</v>
      </c>
      <c r="P143" s="93">
        <f>'(3.3) Actual WIJAM NPC'!P143-'(3.2) Adjustments'!P143</f>
        <v>139559.72903648304</v>
      </c>
      <c r="Q143" s="93">
        <f>'(3.3) Actual WIJAM NPC'!Q143-'(3.2) Adjustments'!Q143</f>
        <v>198747.61524263432</v>
      </c>
      <c r="R143" s="93">
        <f>'(3.3) Actual WIJAM NPC'!R143-'(3.2) Adjustments'!R143</f>
        <v>189983.36167350458</v>
      </c>
    </row>
    <row r="144" spans="1:18" ht="12.75" customHeight="1">
      <c r="A144" s="90"/>
      <c r="C144" s="90" t="s">
        <v>51</v>
      </c>
      <c r="D144" s="71"/>
      <c r="E144" s="94"/>
      <c r="F144" s="93">
        <f t="shared" si="18"/>
        <v>0</v>
      </c>
      <c r="G144" s="93">
        <f>'(3.3) Actual WIJAM NPC'!G144-'(3.2) Adjustments'!G144</f>
        <v>0</v>
      </c>
      <c r="H144" s="93">
        <f>'(3.3) Actual WIJAM NPC'!H144-'(3.2) Adjustments'!H144</f>
        <v>0</v>
      </c>
      <c r="I144" s="93">
        <f>'(3.3) Actual WIJAM NPC'!I144-'(3.2) Adjustments'!I144</f>
        <v>0</v>
      </c>
      <c r="J144" s="93">
        <f>'(3.3) Actual WIJAM NPC'!J144-'(3.2) Adjustments'!J144</f>
        <v>0</v>
      </c>
      <c r="K144" s="93">
        <f>'(3.3) Actual WIJAM NPC'!K144-'(3.2) Adjustments'!K144</f>
        <v>0</v>
      </c>
      <c r="L144" s="93">
        <f>'(3.3) Actual WIJAM NPC'!L144-'(3.2) Adjustments'!L144</f>
        <v>0</v>
      </c>
      <c r="M144" s="93">
        <f>'(3.3) Actual WIJAM NPC'!M144-'(3.2) Adjustments'!M144</f>
        <v>0</v>
      </c>
      <c r="N144" s="93">
        <f>'(3.3) Actual WIJAM NPC'!N144-'(3.2) Adjustments'!N144</f>
        <v>0</v>
      </c>
      <c r="O144" s="93">
        <f>'(3.3) Actual WIJAM NPC'!O144-'(3.2) Adjustments'!O144</f>
        <v>0</v>
      </c>
      <c r="P144" s="93">
        <f>'(3.3) Actual WIJAM NPC'!P144-'(3.2) Adjustments'!P144</f>
        <v>0</v>
      </c>
      <c r="Q144" s="93">
        <f>'(3.3) Actual WIJAM NPC'!Q144-'(3.2) Adjustments'!Q144</f>
        <v>0</v>
      </c>
      <c r="R144" s="93">
        <f>'(3.3) Actual WIJAM NPC'!R144-'(3.2) Adjustments'!R144</f>
        <v>0</v>
      </c>
    </row>
    <row r="145" spans="1:18" ht="12.75" customHeight="1">
      <c r="A145" s="90"/>
      <c r="C145" s="90" t="s">
        <v>52</v>
      </c>
      <c r="D145" s="71"/>
      <c r="E145" s="94"/>
      <c r="F145" s="93">
        <f t="shared" si="18"/>
        <v>0</v>
      </c>
      <c r="G145" s="93">
        <f>'(3.3) Actual WIJAM NPC'!G145-'(3.2) Adjustments'!G145</f>
        <v>0</v>
      </c>
      <c r="H145" s="93">
        <f>'(3.3) Actual WIJAM NPC'!H145-'(3.2) Adjustments'!H145</f>
        <v>0</v>
      </c>
      <c r="I145" s="93">
        <f>'(3.3) Actual WIJAM NPC'!I145-'(3.2) Adjustments'!I145</f>
        <v>0</v>
      </c>
      <c r="J145" s="93">
        <f>'(3.3) Actual WIJAM NPC'!J145-'(3.2) Adjustments'!J145</f>
        <v>0</v>
      </c>
      <c r="K145" s="93">
        <f>'(3.3) Actual WIJAM NPC'!K145-'(3.2) Adjustments'!K145</f>
        <v>0</v>
      </c>
      <c r="L145" s="93">
        <f>'(3.3) Actual WIJAM NPC'!L145-'(3.2) Adjustments'!L145</f>
        <v>0</v>
      </c>
      <c r="M145" s="93">
        <f>'(3.3) Actual WIJAM NPC'!M145-'(3.2) Adjustments'!M145</f>
        <v>0</v>
      </c>
      <c r="N145" s="93">
        <f>'(3.3) Actual WIJAM NPC'!N145-'(3.2) Adjustments'!N145</f>
        <v>0</v>
      </c>
      <c r="O145" s="93">
        <f>'(3.3) Actual WIJAM NPC'!O145-'(3.2) Adjustments'!O145</f>
        <v>0</v>
      </c>
      <c r="P145" s="93">
        <f>'(3.3) Actual WIJAM NPC'!P145-'(3.2) Adjustments'!P145</f>
        <v>0</v>
      </c>
      <c r="Q145" s="93">
        <f>'(3.3) Actual WIJAM NPC'!Q145-'(3.2) Adjustments'!Q145</f>
        <v>0</v>
      </c>
      <c r="R145" s="93">
        <f>'(3.3) Actual WIJAM NPC'!R145-'(3.2) Adjustments'!R145</f>
        <v>0</v>
      </c>
    </row>
    <row r="146" spans="1:18" ht="12.75" customHeight="1">
      <c r="A146" s="90"/>
      <c r="C146" s="90" t="s">
        <v>53</v>
      </c>
      <c r="D146" s="71"/>
      <c r="E146" s="94"/>
      <c r="F146" s="93">
        <f t="shared" si="18"/>
        <v>0</v>
      </c>
      <c r="G146" s="93">
        <f>'(3.3) Actual WIJAM NPC'!G146-'(3.2) Adjustments'!G146</f>
        <v>0</v>
      </c>
      <c r="H146" s="93">
        <f>'(3.3) Actual WIJAM NPC'!H146-'(3.2) Adjustments'!H146</f>
        <v>0</v>
      </c>
      <c r="I146" s="93">
        <f>'(3.3) Actual WIJAM NPC'!I146-'(3.2) Adjustments'!I146</f>
        <v>0</v>
      </c>
      <c r="J146" s="93">
        <f>'(3.3) Actual WIJAM NPC'!J146-'(3.2) Adjustments'!J146</f>
        <v>0</v>
      </c>
      <c r="K146" s="93">
        <f>'(3.3) Actual WIJAM NPC'!K146-'(3.2) Adjustments'!K146</f>
        <v>0</v>
      </c>
      <c r="L146" s="93">
        <f>'(3.3) Actual WIJAM NPC'!L146-'(3.2) Adjustments'!L146</f>
        <v>0</v>
      </c>
      <c r="M146" s="93">
        <f>'(3.3) Actual WIJAM NPC'!M146-'(3.2) Adjustments'!M146</f>
        <v>0</v>
      </c>
      <c r="N146" s="93">
        <f>'(3.3) Actual WIJAM NPC'!N146-'(3.2) Adjustments'!N146</f>
        <v>0</v>
      </c>
      <c r="O146" s="93">
        <f>'(3.3) Actual WIJAM NPC'!O146-'(3.2) Adjustments'!O146</f>
        <v>0</v>
      </c>
      <c r="P146" s="93">
        <f>'(3.3) Actual WIJAM NPC'!P146-'(3.2) Adjustments'!P146</f>
        <v>0</v>
      </c>
      <c r="Q146" s="93">
        <f>'(3.3) Actual WIJAM NPC'!Q146-'(3.2) Adjustments'!Q146</f>
        <v>0</v>
      </c>
      <c r="R146" s="93">
        <f>'(3.3) Actual WIJAM NPC'!R146-'(3.2) Adjustments'!R146</f>
        <v>0</v>
      </c>
    </row>
    <row r="147" spans="1:18" ht="12.75" customHeight="1">
      <c r="A147" s="90"/>
      <c r="C147" s="90" t="s">
        <v>54</v>
      </c>
      <c r="D147" s="71"/>
      <c r="E147" s="94"/>
      <c r="F147" s="93">
        <f t="shared" si="18"/>
        <v>0</v>
      </c>
      <c r="G147" s="93">
        <f>'(3.3) Actual WIJAM NPC'!G147-'(3.2) Adjustments'!G147</f>
        <v>0</v>
      </c>
      <c r="H147" s="93">
        <f>'(3.3) Actual WIJAM NPC'!H147-'(3.2) Adjustments'!H147</f>
        <v>0</v>
      </c>
      <c r="I147" s="93">
        <f>'(3.3) Actual WIJAM NPC'!I147-'(3.2) Adjustments'!I147</f>
        <v>0</v>
      </c>
      <c r="J147" s="93">
        <f>'(3.3) Actual WIJAM NPC'!J147-'(3.2) Adjustments'!J147</f>
        <v>0</v>
      </c>
      <c r="K147" s="93">
        <f>'(3.3) Actual WIJAM NPC'!K147-'(3.2) Adjustments'!K147</f>
        <v>0</v>
      </c>
      <c r="L147" s="93">
        <f>'(3.3) Actual WIJAM NPC'!L147-'(3.2) Adjustments'!L147</f>
        <v>0</v>
      </c>
      <c r="M147" s="93">
        <f>'(3.3) Actual WIJAM NPC'!M147-'(3.2) Adjustments'!M147</f>
        <v>0</v>
      </c>
      <c r="N147" s="93">
        <f>'(3.3) Actual WIJAM NPC'!N147-'(3.2) Adjustments'!N147</f>
        <v>0</v>
      </c>
      <c r="O147" s="93">
        <f>'(3.3) Actual WIJAM NPC'!O147-'(3.2) Adjustments'!O147</f>
        <v>0</v>
      </c>
      <c r="P147" s="93">
        <f>'(3.3) Actual WIJAM NPC'!P147-'(3.2) Adjustments'!P147</f>
        <v>0</v>
      </c>
      <c r="Q147" s="93">
        <f>'(3.3) Actual WIJAM NPC'!Q147-'(3.2) Adjustments'!Q147</f>
        <v>0</v>
      </c>
      <c r="R147" s="93">
        <f>'(3.3) Actual WIJAM NPC'!R147-'(3.2) Adjustments'!R147</f>
        <v>0</v>
      </c>
    </row>
    <row r="148" spans="1:18" ht="12.75" customHeight="1">
      <c r="A148" s="90"/>
      <c r="C148" s="90" t="s">
        <v>55</v>
      </c>
      <c r="D148" s="71"/>
      <c r="E148" s="94"/>
      <c r="F148" s="93">
        <f t="shared" si="18"/>
        <v>0</v>
      </c>
      <c r="G148" s="93">
        <f>'(3.3) Actual WIJAM NPC'!G148-'(3.2) Adjustments'!G148</f>
        <v>0</v>
      </c>
      <c r="H148" s="93">
        <f>'(3.3) Actual WIJAM NPC'!H148-'(3.2) Adjustments'!H148</f>
        <v>0</v>
      </c>
      <c r="I148" s="93">
        <f>'(3.3) Actual WIJAM NPC'!I148-'(3.2) Adjustments'!I148</f>
        <v>0</v>
      </c>
      <c r="J148" s="93">
        <f>'(3.3) Actual WIJAM NPC'!J148-'(3.2) Adjustments'!J148</f>
        <v>0</v>
      </c>
      <c r="K148" s="93">
        <f>'(3.3) Actual WIJAM NPC'!K148-'(3.2) Adjustments'!K148</f>
        <v>0</v>
      </c>
      <c r="L148" s="93">
        <f>'(3.3) Actual WIJAM NPC'!L148-'(3.2) Adjustments'!L148</f>
        <v>0</v>
      </c>
      <c r="M148" s="93">
        <f>'(3.3) Actual WIJAM NPC'!M148-'(3.2) Adjustments'!M148</f>
        <v>0</v>
      </c>
      <c r="N148" s="93">
        <f>'(3.3) Actual WIJAM NPC'!N148-'(3.2) Adjustments'!N148</f>
        <v>0</v>
      </c>
      <c r="O148" s="93">
        <f>'(3.3) Actual WIJAM NPC'!O148-'(3.2) Adjustments'!O148</f>
        <v>0</v>
      </c>
      <c r="P148" s="93">
        <f>'(3.3) Actual WIJAM NPC'!P148-'(3.2) Adjustments'!P148</f>
        <v>0</v>
      </c>
      <c r="Q148" s="93">
        <f>'(3.3) Actual WIJAM NPC'!Q148-'(3.2) Adjustments'!Q148</f>
        <v>0</v>
      </c>
      <c r="R148" s="93">
        <f>'(3.3) Actual WIJAM NPC'!R148-'(3.2) Adjustments'!R148</f>
        <v>0</v>
      </c>
    </row>
    <row r="149" spans="1:18" ht="12.75" customHeight="1">
      <c r="A149" s="90"/>
      <c r="C149" s="90" t="s">
        <v>17</v>
      </c>
      <c r="D149" s="71"/>
      <c r="E149" s="94"/>
      <c r="F149" s="93">
        <f t="shared" si="18"/>
        <v>42460578.033919506</v>
      </c>
      <c r="G149" s="93">
        <f>'(3.3) Actual WIJAM NPC'!G149-'(3.2) Adjustments'!G149</f>
        <v>3320291.0788698513</v>
      </c>
      <c r="H149" s="93">
        <f>'(3.3) Actual WIJAM NPC'!H149-'(3.2) Adjustments'!H149</f>
        <v>1639787.7565303387</v>
      </c>
      <c r="I149" s="93">
        <f>'(3.3) Actual WIJAM NPC'!I149-'(3.2) Adjustments'!I149</f>
        <v>1530745.0543499086</v>
      </c>
      <c r="J149" s="93">
        <f>'(3.3) Actual WIJAM NPC'!J149-'(3.2) Adjustments'!J149</f>
        <v>955181.233822193</v>
      </c>
      <c r="K149" s="93">
        <f>'(3.3) Actual WIJAM NPC'!K149-'(3.2) Adjustments'!K149</f>
        <v>2130090.0662636603</v>
      </c>
      <c r="L149" s="93">
        <f>'(3.3) Actual WIJAM NPC'!L149-'(3.2) Adjustments'!L149</f>
        <v>3864076.7361988951</v>
      </c>
      <c r="M149" s="93">
        <f>'(3.3) Actual WIJAM NPC'!M149-'(3.2) Adjustments'!M149</f>
        <v>5067507.3609290905</v>
      </c>
      <c r="N149" s="93">
        <f>'(3.3) Actual WIJAM NPC'!N149-'(3.2) Adjustments'!N149</f>
        <v>5254491.5532750571</v>
      </c>
      <c r="O149" s="93">
        <f>'(3.3) Actual WIJAM NPC'!O149-'(3.2) Adjustments'!O149</f>
        <v>7101190.0339732002</v>
      </c>
      <c r="P149" s="93">
        <f>'(3.3) Actual WIJAM NPC'!P149-'(3.2) Adjustments'!P149</f>
        <v>4982000.9348388035</v>
      </c>
      <c r="Q149" s="93">
        <f>'(3.3) Actual WIJAM NPC'!Q149-'(3.2) Adjustments'!Q149</f>
        <v>3221204.1931608408</v>
      </c>
      <c r="R149" s="93">
        <f>'(3.3) Actual WIJAM NPC'!R149-'(3.2) Adjustments'!R149</f>
        <v>3394012.031707664</v>
      </c>
    </row>
    <row r="150" spans="1:18" ht="12.75" customHeight="1">
      <c r="A150" s="90"/>
      <c r="C150" s="90" t="s">
        <v>203</v>
      </c>
      <c r="D150" s="71"/>
      <c r="E150" s="94" t="s">
        <v>94</v>
      </c>
      <c r="F150" s="93">
        <f t="shared" si="18"/>
        <v>0</v>
      </c>
      <c r="G150" s="93">
        <f>'(3.3) Actual WIJAM NPC'!G150-'(3.2) Adjustments'!G150</f>
        <v>0</v>
      </c>
      <c r="H150" s="93">
        <f>'(3.3) Actual WIJAM NPC'!H150-'(3.2) Adjustments'!H150</f>
        <v>0</v>
      </c>
      <c r="I150" s="93">
        <f>'(3.3) Actual WIJAM NPC'!I150-'(3.2) Adjustments'!I150</f>
        <v>0</v>
      </c>
      <c r="J150" s="93">
        <f>'(3.3) Actual WIJAM NPC'!J150-'(3.2) Adjustments'!J150</f>
        <v>0</v>
      </c>
      <c r="K150" s="93">
        <f>'(3.3) Actual WIJAM NPC'!K150-'(3.2) Adjustments'!K150</f>
        <v>0</v>
      </c>
      <c r="L150" s="93">
        <f>'(3.3) Actual WIJAM NPC'!L150-'(3.2) Adjustments'!L150</f>
        <v>0</v>
      </c>
      <c r="M150" s="93">
        <f>'(3.3) Actual WIJAM NPC'!M150-'(3.2) Adjustments'!M150</f>
        <v>0</v>
      </c>
      <c r="N150" s="93">
        <f>'(3.3) Actual WIJAM NPC'!N150-'(3.2) Adjustments'!N150</f>
        <v>0</v>
      </c>
      <c r="O150" s="93">
        <f>'(3.3) Actual WIJAM NPC'!O150-'(3.2) Adjustments'!O150</f>
        <v>0</v>
      </c>
      <c r="P150" s="93">
        <f>'(3.3) Actual WIJAM NPC'!P150-'(3.2) Adjustments'!P150</f>
        <v>0</v>
      </c>
      <c r="Q150" s="93">
        <f>'(3.3) Actual WIJAM NPC'!Q150-'(3.2) Adjustments'!Q150</f>
        <v>0</v>
      </c>
      <c r="R150" s="93">
        <f>'(3.3) Actual WIJAM NPC'!R150-'(3.2) Adjustments'!R150</f>
        <v>0</v>
      </c>
    </row>
    <row r="151" spans="1:18" ht="12.75" customHeight="1">
      <c r="A151" s="90"/>
      <c r="C151" s="90" t="s">
        <v>56</v>
      </c>
      <c r="E151" s="94"/>
      <c r="F151" s="93">
        <f t="shared" si="18"/>
        <v>0</v>
      </c>
      <c r="G151" s="93">
        <f>'(3.3) Actual WIJAM NPC'!G151-'(3.2) Adjustments'!G151</f>
        <v>0</v>
      </c>
      <c r="H151" s="93">
        <f>'(3.3) Actual WIJAM NPC'!H151-'(3.2) Adjustments'!H151</f>
        <v>0</v>
      </c>
      <c r="I151" s="93">
        <f>'(3.3) Actual WIJAM NPC'!I151-'(3.2) Adjustments'!I151</f>
        <v>0</v>
      </c>
      <c r="J151" s="93">
        <f>'(3.3) Actual WIJAM NPC'!J151-'(3.2) Adjustments'!J151</f>
        <v>0</v>
      </c>
      <c r="K151" s="93">
        <f>'(3.3) Actual WIJAM NPC'!K151-'(3.2) Adjustments'!K151</f>
        <v>0</v>
      </c>
      <c r="L151" s="93">
        <f>'(3.3) Actual WIJAM NPC'!L151-'(3.2) Adjustments'!L151</f>
        <v>0</v>
      </c>
      <c r="M151" s="93">
        <f>'(3.3) Actual WIJAM NPC'!M151-'(3.2) Adjustments'!M151</f>
        <v>0</v>
      </c>
      <c r="N151" s="93">
        <f>'(3.3) Actual WIJAM NPC'!N151-'(3.2) Adjustments'!N151</f>
        <v>0</v>
      </c>
      <c r="O151" s="93">
        <f>'(3.3) Actual WIJAM NPC'!O151-'(3.2) Adjustments'!O151</f>
        <v>0</v>
      </c>
      <c r="P151" s="93">
        <f>'(3.3) Actual WIJAM NPC'!P151-'(3.2) Adjustments'!P151</f>
        <v>0</v>
      </c>
      <c r="Q151" s="93">
        <f>'(3.3) Actual WIJAM NPC'!Q151-'(3.2) Adjustments'!Q151</f>
        <v>0</v>
      </c>
      <c r="R151" s="93">
        <f>'(3.3) Actual WIJAM NPC'!R151-'(3.2) Adjustments'!R151</f>
        <v>0</v>
      </c>
    </row>
    <row r="152" spans="1:18" ht="12.75" customHeight="1">
      <c r="A152" s="90"/>
      <c r="B152" s="90"/>
      <c r="E152" s="94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</row>
    <row r="153" spans="1:18" ht="12.75" customHeight="1">
      <c r="A153" s="74" t="s">
        <v>113</v>
      </c>
      <c r="B153" s="90"/>
      <c r="C153" s="71"/>
      <c r="D153" s="71"/>
      <c r="E153" s="94"/>
      <c r="F153" s="93">
        <f>SUM(G153:R153)</f>
        <v>44716128.578136675</v>
      </c>
      <c r="G153" s="93">
        <f t="shared" ref="G153:R153" si="19">SUM(G143:G152)</f>
        <v>3505211.1894193925</v>
      </c>
      <c r="H153" s="93">
        <f t="shared" si="19"/>
        <v>1803248.4390683069</v>
      </c>
      <c r="I153" s="93">
        <f t="shared" si="19"/>
        <v>1754446.1004849568</v>
      </c>
      <c r="J153" s="93">
        <f t="shared" si="19"/>
        <v>1122306.6900447414</v>
      </c>
      <c r="K153" s="93">
        <f t="shared" si="19"/>
        <v>2294328.7366615576</v>
      </c>
      <c r="L153" s="93">
        <f t="shared" si="19"/>
        <v>4010000.9547592723</v>
      </c>
      <c r="M153" s="93">
        <f t="shared" si="19"/>
        <v>5344169.8985498035</v>
      </c>
      <c r="N153" s="93">
        <f t="shared" si="19"/>
        <v>5473789.304612875</v>
      </c>
      <c r="O153" s="93">
        <f t="shared" si="19"/>
        <v>7283119.3988758363</v>
      </c>
      <c r="P153" s="93">
        <f t="shared" si="19"/>
        <v>5121560.6638752865</v>
      </c>
      <c r="Q153" s="93">
        <f t="shared" si="19"/>
        <v>3419951.8084034752</v>
      </c>
      <c r="R153" s="93">
        <f t="shared" si="19"/>
        <v>3583995.3933811686</v>
      </c>
    </row>
    <row r="154" spans="1:18" ht="12.75" customHeight="1">
      <c r="E154" s="94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</row>
    <row r="155" spans="1:18" ht="12.75" customHeight="1">
      <c r="A155" s="71" t="s">
        <v>57</v>
      </c>
      <c r="B155" s="71"/>
      <c r="E155" s="94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</row>
    <row r="156" spans="1:18" ht="12.75" customHeight="1">
      <c r="A156" s="71"/>
      <c r="B156" s="71"/>
      <c r="C156" s="75" t="s">
        <v>16</v>
      </c>
      <c r="E156" s="94" t="s">
        <v>94</v>
      </c>
      <c r="F156" s="93">
        <f>SUM(G156:R156)</f>
        <v>26104380.053854872</v>
      </c>
      <c r="G156" s="93">
        <f>'(3.3) Actual WIJAM NPC'!G156-'(3.2) Adjustments'!G156</f>
        <v>4888647.7929435959</v>
      </c>
      <c r="H156" s="93">
        <f>'(3.3) Actual WIJAM NPC'!H156-'(3.2) Adjustments'!H156</f>
        <v>3773506.3786480026</v>
      </c>
      <c r="I156" s="93">
        <f>'(3.3) Actual WIJAM NPC'!I156-'(3.2) Adjustments'!I156</f>
        <v>3551739.9809537008</v>
      </c>
      <c r="J156" s="93">
        <f>'(3.3) Actual WIJAM NPC'!J156-'(3.2) Adjustments'!J156</f>
        <v>1186065.4722749237</v>
      </c>
      <c r="K156" s="93">
        <f>'(3.3) Actual WIJAM NPC'!K156-'(3.2) Adjustments'!K156</f>
        <v>1392509.9571454683</v>
      </c>
      <c r="L156" s="93">
        <f>'(3.3) Actual WIJAM NPC'!L156-'(3.2) Adjustments'!L156</f>
        <v>1109519.694630499</v>
      </c>
      <c r="M156" s="93">
        <f>'(3.3) Actual WIJAM NPC'!M156-'(3.2) Adjustments'!M156</f>
        <v>1241071.9819587891</v>
      </c>
      <c r="N156" s="93">
        <f>'(3.3) Actual WIJAM NPC'!N156-'(3.2) Adjustments'!N156</f>
        <v>1622729.6274814887</v>
      </c>
      <c r="O156" s="93">
        <f>'(3.3) Actual WIJAM NPC'!O156-'(3.2) Adjustments'!O156</f>
        <v>1645468.4086592668</v>
      </c>
      <c r="P156" s="93">
        <f>'(3.3) Actual WIJAM NPC'!P156-'(3.2) Adjustments'!P156</f>
        <v>1889390.7991322835</v>
      </c>
      <c r="Q156" s="93">
        <f>'(3.3) Actual WIJAM NPC'!Q156-'(3.2) Adjustments'!Q156</f>
        <v>1844546.9814371848</v>
      </c>
      <c r="R156" s="93">
        <f>'(3.3) Actual WIJAM NPC'!R156-'(3.2) Adjustments'!R156</f>
        <v>1959182.9785896649</v>
      </c>
    </row>
    <row r="157" spans="1:18" ht="12.75" customHeight="1">
      <c r="A157" s="71"/>
      <c r="B157" s="71"/>
      <c r="C157" s="75" t="s">
        <v>58</v>
      </c>
      <c r="E157" s="94"/>
      <c r="F157" s="93">
        <f t="shared" ref="F157:F163" si="20">SUM(G157:R157)</f>
        <v>0</v>
      </c>
      <c r="G157" s="93">
        <f>'(3.3) Actual WIJAM NPC'!G157-'(3.2) Adjustments'!G157</f>
        <v>0</v>
      </c>
      <c r="H157" s="93">
        <f>'(3.3) Actual WIJAM NPC'!H157-'(3.2) Adjustments'!H157</f>
        <v>0</v>
      </c>
      <c r="I157" s="93">
        <f>'(3.3) Actual WIJAM NPC'!I157-'(3.2) Adjustments'!I157</f>
        <v>0</v>
      </c>
      <c r="J157" s="93">
        <f>'(3.3) Actual WIJAM NPC'!J157-'(3.2) Adjustments'!J157</f>
        <v>0</v>
      </c>
      <c r="K157" s="93">
        <f>'(3.3) Actual WIJAM NPC'!K157-'(3.2) Adjustments'!K157</f>
        <v>0</v>
      </c>
      <c r="L157" s="93">
        <f>'(3.3) Actual WIJAM NPC'!L157-'(3.2) Adjustments'!L157</f>
        <v>0</v>
      </c>
      <c r="M157" s="93">
        <f>'(3.3) Actual WIJAM NPC'!M157-'(3.2) Adjustments'!M157</f>
        <v>0</v>
      </c>
      <c r="N157" s="93">
        <f>'(3.3) Actual WIJAM NPC'!N157-'(3.2) Adjustments'!N157</f>
        <v>0</v>
      </c>
      <c r="O157" s="93">
        <f>'(3.3) Actual WIJAM NPC'!O157-'(3.2) Adjustments'!O157</f>
        <v>0</v>
      </c>
      <c r="P157" s="93">
        <f>'(3.3) Actual WIJAM NPC'!P157-'(3.2) Adjustments'!P157</f>
        <v>0</v>
      </c>
      <c r="Q157" s="93">
        <f>'(3.3) Actual WIJAM NPC'!Q157-'(3.2) Adjustments'!Q157</f>
        <v>0</v>
      </c>
      <c r="R157" s="93">
        <f>'(3.3) Actual WIJAM NPC'!R157-'(3.2) Adjustments'!R157</f>
        <v>0</v>
      </c>
    </row>
    <row r="158" spans="1:18" ht="12.75" customHeight="1">
      <c r="C158" s="90" t="s">
        <v>59</v>
      </c>
      <c r="E158" s="94"/>
      <c r="F158" s="93">
        <f t="shared" si="20"/>
        <v>0</v>
      </c>
      <c r="G158" s="93">
        <f>'(3.3) Actual WIJAM NPC'!G158-'(3.2) Adjustments'!G158</f>
        <v>0</v>
      </c>
      <c r="H158" s="93">
        <f>'(3.3) Actual WIJAM NPC'!H158-'(3.2) Adjustments'!H158</f>
        <v>0</v>
      </c>
      <c r="I158" s="93">
        <f>'(3.3) Actual WIJAM NPC'!I158-'(3.2) Adjustments'!I158</f>
        <v>0</v>
      </c>
      <c r="J158" s="93">
        <f>'(3.3) Actual WIJAM NPC'!J158-'(3.2) Adjustments'!J158</f>
        <v>0</v>
      </c>
      <c r="K158" s="93">
        <f>'(3.3) Actual WIJAM NPC'!K158-'(3.2) Adjustments'!K158</f>
        <v>0</v>
      </c>
      <c r="L158" s="93">
        <f>'(3.3) Actual WIJAM NPC'!L158-'(3.2) Adjustments'!L158</f>
        <v>0</v>
      </c>
      <c r="M158" s="93">
        <f>'(3.3) Actual WIJAM NPC'!M158-'(3.2) Adjustments'!M158</f>
        <v>0</v>
      </c>
      <c r="N158" s="93">
        <f>'(3.3) Actual WIJAM NPC'!N158-'(3.2) Adjustments'!N158</f>
        <v>0</v>
      </c>
      <c r="O158" s="93">
        <f>'(3.3) Actual WIJAM NPC'!O158-'(3.2) Adjustments'!O158</f>
        <v>0</v>
      </c>
      <c r="P158" s="93">
        <f>'(3.3) Actual WIJAM NPC'!P158-'(3.2) Adjustments'!P158</f>
        <v>0</v>
      </c>
      <c r="Q158" s="93">
        <f>'(3.3) Actual WIJAM NPC'!Q158-'(3.2) Adjustments'!Q158</f>
        <v>0</v>
      </c>
      <c r="R158" s="93">
        <f>'(3.3) Actual WIJAM NPC'!R158-'(3.2) Adjustments'!R158</f>
        <v>0</v>
      </c>
    </row>
    <row r="159" spans="1:18" ht="12.75" customHeight="1">
      <c r="C159" s="90" t="s">
        <v>60</v>
      </c>
      <c r="E159" s="94"/>
      <c r="F159" s="93">
        <f t="shared" si="20"/>
        <v>0</v>
      </c>
      <c r="G159" s="93">
        <f>'(3.3) Actual WIJAM NPC'!G159-'(3.2) Adjustments'!G159</f>
        <v>0</v>
      </c>
      <c r="H159" s="93">
        <f>'(3.3) Actual WIJAM NPC'!H159-'(3.2) Adjustments'!H159</f>
        <v>0</v>
      </c>
      <c r="I159" s="93">
        <f>'(3.3) Actual WIJAM NPC'!I159-'(3.2) Adjustments'!I159</f>
        <v>0</v>
      </c>
      <c r="J159" s="93">
        <f>'(3.3) Actual WIJAM NPC'!J159-'(3.2) Adjustments'!J159</f>
        <v>0</v>
      </c>
      <c r="K159" s="93">
        <f>'(3.3) Actual WIJAM NPC'!K159-'(3.2) Adjustments'!K159</f>
        <v>0</v>
      </c>
      <c r="L159" s="93">
        <f>'(3.3) Actual WIJAM NPC'!L159-'(3.2) Adjustments'!L159</f>
        <v>0</v>
      </c>
      <c r="M159" s="93">
        <f>'(3.3) Actual WIJAM NPC'!M159-'(3.2) Adjustments'!M159</f>
        <v>0</v>
      </c>
      <c r="N159" s="93">
        <f>'(3.3) Actual WIJAM NPC'!N159-'(3.2) Adjustments'!N159</f>
        <v>0</v>
      </c>
      <c r="O159" s="93">
        <f>'(3.3) Actual WIJAM NPC'!O159-'(3.2) Adjustments'!O159</f>
        <v>0</v>
      </c>
      <c r="P159" s="93">
        <f>'(3.3) Actual WIJAM NPC'!P159-'(3.2) Adjustments'!P159</f>
        <v>0</v>
      </c>
      <c r="Q159" s="93">
        <f>'(3.3) Actual WIJAM NPC'!Q159-'(3.2) Adjustments'!Q159</f>
        <v>0</v>
      </c>
      <c r="R159" s="93">
        <f>'(3.3) Actual WIJAM NPC'!R159-'(3.2) Adjustments'!R159</f>
        <v>0</v>
      </c>
    </row>
    <row r="160" spans="1:18" ht="12.75" customHeight="1">
      <c r="C160" s="90" t="s">
        <v>61</v>
      </c>
      <c r="E160" s="94"/>
      <c r="F160" s="93">
        <f t="shared" si="20"/>
        <v>7366706.7481359346</v>
      </c>
      <c r="G160" s="93">
        <f>'(3.3) Actual WIJAM NPC'!G160-'(3.2) Adjustments'!G160</f>
        <v>1949634.9692908721</v>
      </c>
      <c r="H160" s="93">
        <f>'(3.3) Actual WIJAM NPC'!H160-'(3.2) Adjustments'!H160</f>
        <v>898429.97720369615</v>
      </c>
      <c r="I160" s="93">
        <f>'(3.3) Actual WIJAM NPC'!I160-'(3.2) Adjustments'!I160</f>
        <v>864395.5528183562</v>
      </c>
      <c r="J160" s="93">
        <f>'(3.3) Actual WIJAM NPC'!J160-'(3.2) Adjustments'!J160</f>
        <v>663457.17660386662</v>
      </c>
      <c r="K160" s="93">
        <f>'(3.3) Actual WIJAM NPC'!K160-'(3.2) Adjustments'!K160</f>
        <v>359028.51756617188</v>
      </c>
      <c r="L160" s="93">
        <f>'(3.3) Actual WIJAM NPC'!L160-'(3.2) Adjustments'!L160</f>
        <v>437228.41271491966</v>
      </c>
      <c r="M160" s="93">
        <f>'(3.3) Actual WIJAM NPC'!M160-'(3.2) Adjustments'!M160</f>
        <v>617889.42973721225</v>
      </c>
      <c r="N160" s="93">
        <f>'(3.3) Actual WIJAM NPC'!N160-'(3.2) Adjustments'!N160</f>
        <v>683216.56652648083</v>
      </c>
      <c r="O160" s="93">
        <f>'(3.3) Actual WIJAM NPC'!O160-'(3.2) Adjustments'!O160</f>
        <v>520542.66088753752</v>
      </c>
      <c r="P160" s="93">
        <f>'(3.3) Actual WIJAM NPC'!P160-'(3.2) Adjustments'!P160</f>
        <v>572823.36147879891</v>
      </c>
      <c r="Q160" s="93">
        <f>'(3.3) Actual WIJAM NPC'!Q160-'(3.2) Adjustments'!Q160</f>
        <v>-195296.43126131018</v>
      </c>
      <c r="R160" s="93">
        <f>'(3.3) Actual WIJAM NPC'!R160-'(3.2) Adjustments'!R160</f>
        <v>-4643.4454306675007</v>
      </c>
    </row>
    <row r="161" spans="1:18" ht="12.75" customHeight="1">
      <c r="C161" s="90" t="s">
        <v>254</v>
      </c>
      <c r="E161" s="94"/>
      <c r="F161" s="93">
        <f t="shared" ref="F161" si="21">SUM(G161:R161)</f>
        <v>33325.867022817234</v>
      </c>
      <c r="G161" s="93">
        <f>'(3.3) Actual WIJAM NPC'!G161-'(3.2) Adjustments'!G161</f>
        <v>0</v>
      </c>
      <c r="H161" s="93">
        <f>'(3.3) Actual WIJAM NPC'!H161-'(3.2) Adjustments'!H161</f>
        <v>0</v>
      </c>
      <c r="I161" s="93">
        <f>'(3.3) Actual WIJAM NPC'!I161-'(3.2) Adjustments'!I161</f>
        <v>0</v>
      </c>
      <c r="J161" s="93">
        <f>'(3.3) Actual WIJAM NPC'!J161-'(3.2) Adjustments'!J161</f>
        <v>0</v>
      </c>
      <c r="K161" s="93">
        <f>'(3.3) Actual WIJAM NPC'!K161-'(3.2) Adjustments'!K161</f>
        <v>0</v>
      </c>
      <c r="L161" s="93">
        <f>'(3.3) Actual WIJAM NPC'!L161-'(3.2) Adjustments'!L161</f>
        <v>0</v>
      </c>
      <c r="M161" s="93">
        <f>'(3.3) Actual WIJAM NPC'!M161-'(3.2) Adjustments'!M161</f>
        <v>0</v>
      </c>
      <c r="N161" s="93">
        <f>'(3.3) Actual WIJAM NPC'!N161-'(3.2) Adjustments'!N161</f>
        <v>0</v>
      </c>
      <c r="O161" s="93">
        <f>'(3.3) Actual WIJAM NPC'!O161-'(3.2) Adjustments'!O161</f>
        <v>0</v>
      </c>
      <c r="P161" s="93">
        <f>'(3.3) Actual WIJAM NPC'!P161-'(3.2) Adjustments'!P161</f>
        <v>0</v>
      </c>
      <c r="Q161" s="93">
        <f>'(3.3) Actual WIJAM NPC'!Q161-'(3.2) Adjustments'!Q161</f>
        <v>0</v>
      </c>
      <c r="R161" s="93">
        <f>'(3.3) Actual WIJAM NPC'!R161-'(3.2) Adjustments'!R161</f>
        <v>33325.867022817234</v>
      </c>
    </row>
    <row r="162" spans="1:18" ht="12.75" customHeight="1">
      <c r="C162" s="72" t="s">
        <v>62</v>
      </c>
      <c r="E162" s="94"/>
      <c r="F162" s="93">
        <f t="shared" si="20"/>
        <v>0</v>
      </c>
      <c r="G162" s="93">
        <f>'(3.3) Actual WIJAM NPC'!G162-'(3.2) Adjustments'!G162</f>
        <v>0</v>
      </c>
      <c r="H162" s="93">
        <f>'(3.3) Actual WIJAM NPC'!H162-'(3.2) Adjustments'!H162</f>
        <v>0</v>
      </c>
      <c r="I162" s="93">
        <f>'(3.3) Actual WIJAM NPC'!I162-'(3.2) Adjustments'!I162</f>
        <v>0</v>
      </c>
      <c r="J162" s="93">
        <f>'(3.3) Actual WIJAM NPC'!J162-'(3.2) Adjustments'!J162</f>
        <v>0</v>
      </c>
      <c r="K162" s="93">
        <f>'(3.3) Actual WIJAM NPC'!K162-'(3.2) Adjustments'!K162</f>
        <v>0</v>
      </c>
      <c r="L162" s="93">
        <f>'(3.3) Actual WIJAM NPC'!L162-'(3.2) Adjustments'!L162</f>
        <v>0</v>
      </c>
      <c r="M162" s="93">
        <f>'(3.3) Actual WIJAM NPC'!M162-'(3.2) Adjustments'!M162</f>
        <v>0</v>
      </c>
      <c r="N162" s="93">
        <f>'(3.3) Actual WIJAM NPC'!N162-'(3.2) Adjustments'!N162</f>
        <v>0</v>
      </c>
      <c r="O162" s="93">
        <f>'(3.3) Actual WIJAM NPC'!O162-'(3.2) Adjustments'!O162</f>
        <v>0</v>
      </c>
      <c r="P162" s="93">
        <f>'(3.3) Actual WIJAM NPC'!P162-'(3.2) Adjustments'!P162</f>
        <v>0</v>
      </c>
      <c r="Q162" s="93">
        <f>'(3.3) Actual WIJAM NPC'!Q162-'(3.2) Adjustments'!Q162</f>
        <v>0</v>
      </c>
      <c r="R162" s="93">
        <f>'(3.3) Actual WIJAM NPC'!R162-'(3.2) Adjustments'!R162</f>
        <v>0</v>
      </c>
    </row>
    <row r="163" spans="1:18" ht="12.75" customHeight="1">
      <c r="C163" s="72" t="s">
        <v>83</v>
      </c>
      <c r="E163" s="94"/>
      <c r="F163" s="93">
        <f t="shared" si="20"/>
        <v>0</v>
      </c>
      <c r="G163" s="93">
        <f>'(3.3) Actual WIJAM NPC'!G163-'(3.2) Adjustments'!G163</f>
        <v>0</v>
      </c>
      <c r="H163" s="93">
        <f>'(3.3) Actual WIJAM NPC'!H163-'(3.2) Adjustments'!H163</f>
        <v>0</v>
      </c>
      <c r="I163" s="93">
        <f>'(3.3) Actual WIJAM NPC'!I163-'(3.2) Adjustments'!I163</f>
        <v>0</v>
      </c>
      <c r="J163" s="93">
        <f>'(3.3) Actual WIJAM NPC'!J163-'(3.2) Adjustments'!J163</f>
        <v>0</v>
      </c>
      <c r="K163" s="93">
        <f>'(3.3) Actual WIJAM NPC'!K163-'(3.2) Adjustments'!K163</f>
        <v>0</v>
      </c>
      <c r="L163" s="93">
        <f>'(3.3) Actual WIJAM NPC'!L163-'(3.2) Adjustments'!L163</f>
        <v>0</v>
      </c>
      <c r="M163" s="93">
        <f>'(3.3) Actual WIJAM NPC'!M163-'(3.2) Adjustments'!M163</f>
        <v>0</v>
      </c>
      <c r="N163" s="93">
        <f>'(3.3) Actual WIJAM NPC'!N163-'(3.2) Adjustments'!N163</f>
        <v>0</v>
      </c>
      <c r="O163" s="93">
        <f>'(3.3) Actual WIJAM NPC'!O163-'(3.2) Adjustments'!O163</f>
        <v>0</v>
      </c>
      <c r="P163" s="93">
        <f>'(3.3) Actual WIJAM NPC'!P163-'(3.2) Adjustments'!P163</f>
        <v>0</v>
      </c>
      <c r="Q163" s="93">
        <f>'(3.3) Actual WIJAM NPC'!Q163-'(3.2) Adjustments'!Q163</f>
        <v>0</v>
      </c>
      <c r="R163" s="93">
        <f>'(3.3) Actual WIJAM NPC'!R163-'(3.2) Adjustments'!R163</f>
        <v>0</v>
      </c>
    </row>
    <row r="164" spans="1:18" ht="12.75" customHeight="1">
      <c r="C164" s="72" t="s">
        <v>204</v>
      </c>
      <c r="E164" s="94"/>
      <c r="F164" s="93">
        <f>SUM(G164:R164)</f>
        <v>0</v>
      </c>
      <c r="G164" s="93">
        <f>'(3.3) Actual WIJAM NPC'!G164-'(3.2) Adjustments'!G164</f>
        <v>0</v>
      </c>
      <c r="H164" s="93">
        <f>'(3.3) Actual WIJAM NPC'!H164-'(3.2) Adjustments'!H164</f>
        <v>0</v>
      </c>
      <c r="I164" s="93">
        <f>'(3.3) Actual WIJAM NPC'!I164-'(3.2) Adjustments'!I164</f>
        <v>0</v>
      </c>
      <c r="J164" s="93">
        <f>'(3.3) Actual WIJAM NPC'!J164-'(3.2) Adjustments'!J164</f>
        <v>0</v>
      </c>
      <c r="K164" s="93">
        <f>'(3.3) Actual WIJAM NPC'!K164-'(3.2) Adjustments'!K164</f>
        <v>0</v>
      </c>
      <c r="L164" s="93">
        <f>'(3.3) Actual WIJAM NPC'!L164-'(3.2) Adjustments'!L164</f>
        <v>0</v>
      </c>
      <c r="M164" s="93">
        <f>'(3.3) Actual WIJAM NPC'!M164-'(3.2) Adjustments'!M164</f>
        <v>0</v>
      </c>
      <c r="N164" s="93">
        <f>'(3.3) Actual WIJAM NPC'!N164-'(3.2) Adjustments'!N164</f>
        <v>0</v>
      </c>
      <c r="O164" s="93">
        <f>'(3.3) Actual WIJAM NPC'!O164-'(3.2) Adjustments'!O164</f>
        <v>0</v>
      </c>
      <c r="P164" s="93">
        <f>'(3.3) Actual WIJAM NPC'!P164-'(3.2) Adjustments'!P164</f>
        <v>0</v>
      </c>
      <c r="Q164" s="93">
        <f>'(3.3) Actual WIJAM NPC'!Q164-'(3.2) Adjustments'!Q164</f>
        <v>0</v>
      </c>
      <c r="R164" s="93">
        <f>'(3.3) Actual WIJAM NPC'!R164-'(3.2) Adjustments'!R164</f>
        <v>0</v>
      </c>
    </row>
    <row r="165" spans="1:18" ht="12.75" customHeight="1">
      <c r="B165" s="90"/>
      <c r="E165" s="94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</row>
    <row r="166" spans="1:18" ht="12.75" customHeight="1">
      <c r="A166" s="74" t="s">
        <v>114</v>
      </c>
      <c r="B166" s="90"/>
      <c r="C166" s="71"/>
      <c r="D166" s="71"/>
      <c r="E166" s="94"/>
      <c r="F166" s="93">
        <f>SUM(G166:R166)</f>
        <v>33504412.669013623</v>
      </c>
      <c r="G166" s="93">
        <f>SUM(G156:G165)</f>
        <v>6838282.762234468</v>
      </c>
      <c r="H166" s="93">
        <f>SUM(H156:H165)</f>
        <v>4671936.3558516987</v>
      </c>
      <c r="I166" s="93">
        <f>SUM(I156:I165)</f>
        <v>4416135.5337720569</v>
      </c>
      <c r="J166" s="93">
        <f t="shared" ref="J166:R166" si="22">SUM(J156:J165)</f>
        <v>1849522.6488787904</v>
      </c>
      <c r="K166" s="93">
        <f t="shared" si="22"/>
        <v>1751538.4747116403</v>
      </c>
      <c r="L166" s="93">
        <f t="shared" si="22"/>
        <v>1546748.1073454185</v>
      </c>
      <c r="M166" s="93">
        <f t="shared" si="22"/>
        <v>1858961.4116960014</v>
      </c>
      <c r="N166" s="93">
        <f t="shared" si="22"/>
        <v>2305946.1940079695</v>
      </c>
      <c r="O166" s="93">
        <f t="shared" si="22"/>
        <v>2166011.0695468043</v>
      </c>
      <c r="P166" s="93">
        <f t="shared" si="22"/>
        <v>2462214.1606110823</v>
      </c>
      <c r="Q166" s="93">
        <f t="shared" si="22"/>
        <v>1649250.5501758747</v>
      </c>
      <c r="R166" s="93">
        <f t="shared" si="22"/>
        <v>1987865.4001818146</v>
      </c>
    </row>
    <row r="167" spans="1:18" ht="12.75" customHeight="1">
      <c r="B167" s="90"/>
      <c r="E167" s="94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</row>
    <row r="168" spans="1:18" ht="12.75" customHeight="1">
      <c r="A168" s="71" t="s">
        <v>122</v>
      </c>
      <c r="B168" s="90"/>
      <c r="E168" s="71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</row>
    <row r="169" spans="1:18" ht="12.75" customHeight="1">
      <c r="C169" s="90" t="s">
        <v>64</v>
      </c>
      <c r="E169" s="71"/>
      <c r="F169" s="93">
        <f>SUM(G169:R169)</f>
        <v>566288.84095175599</v>
      </c>
      <c r="G169" s="93">
        <f>'(3.3) Actual WIJAM NPC'!G169-'(3.2) Adjustments'!G169</f>
        <v>33267.049883447435</v>
      </c>
      <c r="H169" s="93">
        <f>'(3.3) Actual WIJAM NPC'!H169-'(3.2) Adjustments'!H169</f>
        <v>19086.442709107512</v>
      </c>
      <c r="I169" s="93">
        <f>'(3.3) Actual WIJAM NPC'!I169-'(3.2) Adjustments'!I169</f>
        <v>34230.628159782143</v>
      </c>
      <c r="J169" s="93">
        <f>'(3.3) Actual WIJAM NPC'!J169-'(3.2) Adjustments'!J169</f>
        <v>37353.260429055066</v>
      </c>
      <c r="K169" s="93">
        <f>'(3.3) Actual WIJAM NPC'!K169-'(3.2) Adjustments'!K169</f>
        <v>190718.638973889</v>
      </c>
      <c r="L169" s="93">
        <f>'(3.3) Actual WIJAM NPC'!L169-'(3.2) Adjustments'!L169</f>
        <v>60863.712002390166</v>
      </c>
      <c r="M169" s="93">
        <f>'(3.3) Actual WIJAM NPC'!M169-'(3.2) Adjustments'!M169</f>
        <v>33010.880992956088</v>
      </c>
      <c r="N169" s="93">
        <f>'(3.3) Actual WIJAM NPC'!N169-'(3.2) Adjustments'!N169</f>
        <v>39784.872190587346</v>
      </c>
      <c r="O169" s="93">
        <f>'(3.3) Actual WIJAM NPC'!O169-'(3.2) Adjustments'!O169</f>
        <v>40400.451081574844</v>
      </c>
      <c r="P169" s="93">
        <f>'(3.3) Actual WIJAM NPC'!P169-'(3.2) Adjustments'!P169</f>
        <v>35472.059751639645</v>
      </c>
      <c r="Q169" s="93">
        <f>'(3.3) Actual WIJAM NPC'!Q169-'(3.2) Adjustments'!Q169</f>
        <v>35268.88038042323</v>
      </c>
      <c r="R169" s="93">
        <f>'(3.3) Actual WIJAM NPC'!R169-'(3.2) Adjustments'!R169</f>
        <v>6831.9643969034196</v>
      </c>
    </row>
    <row r="170" spans="1:18" ht="12.75" customHeight="1">
      <c r="C170" s="90" t="s">
        <v>115</v>
      </c>
      <c r="E170" s="71"/>
      <c r="F170" s="93">
        <f>SUM(G170:R170)</f>
        <v>0</v>
      </c>
      <c r="G170" s="93">
        <f>'(3.3) Actual WIJAM NPC'!G170-'(3.2) Adjustments'!G170</f>
        <v>0</v>
      </c>
      <c r="H170" s="93">
        <f>'(3.3) Actual WIJAM NPC'!H170-'(3.2) Adjustments'!H170</f>
        <v>0</v>
      </c>
      <c r="I170" s="93">
        <f>'(3.3) Actual WIJAM NPC'!I170-'(3.2) Adjustments'!I170</f>
        <v>0</v>
      </c>
      <c r="J170" s="93">
        <f>'(3.3) Actual WIJAM NPC'!J170-'(3.2) Adjustments'!J170</f>
        <v>0</v>
      </c>
      <c r="K170" s="93">
        <f>'(3.3) Actual WIJAM NPC'!K170-'(3.2) Adjustments'!K170</f>
        <v>0</v>
      </c>
      <c r="L170" s="93">
        <f>'(3.3) Actual WIJAM NPC'!L170-'(3.2) Adjustments'!L170</f>
        <v>0</v>
      </c>
      <c r="M170" s="93">
        <f>'(3.3) Actual WIJAM NPC'!M170-'(3.2) Adjustments'!M170</f>
        <v>0</v>
      </c>
      <c r="N170" s="93">
        <f>'(3.3) Actual WIJAM NPC'!N170-'(3.2) Adjustments'!N170</f>
        <v>0</v>
      </c>
      <c r="O170" s="93">
        <f>'(3.3) Actual WIJAM NPC'!O170-'(3.2) Adjustments'!O170</f>
        <v>0</v>
      </c>
      <c r="P170" s="93">
        <f>'(3.3) Actual WIJAM NPC'!P170-'(3.2) Adjustments'!P170</f>
        <v>0</v>
      </c>
      <c r="Q170" s="93">
        <f>'(3.3) Actual WIJAM NPC'!Q170-'(3.2) Adjustments'!Q170</f>
        <v>0</v>
      </c>
      <c r="R170" s="93">
        <f>'(3.3) Actual WIJAM NPC'!R170-'(3.2) Adjustments'!R170</f>
        <v>0</v>
      </c>
    </row>
    <row r="171" spans="1:18" ht="12.75" customHeight="1">
      <c r="B171" s="90"/>
      <c r="E171" s="94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</row>
    <row r="172" spans="1:18" ht="12.75" customHeight="1">
      <c r="A172" s="71" t="s">
        <v>116</v>
      </c>
      <c r="B172" s="90"/>
      <c r="E172" s="76"/>
      <c r="F172" s="93">
        <f>SUM(G172:R172)</f>
        <v>566288.84095175599</v>
      </c>
      <c r="G172" s="93">
        <f>SUM(G169:G171)</f>
        <v>33267.049883447435</v>
      </c>
      <c r="H172" s="93">
        <f>SUM(H169:H171)</f>
        <v>19086.442709107512</v>
      </c>
      <c r="I172" s="93">
        <f>SUM(I169:I171)</f>
        <v>34230.628159782143</v>
      </c>
      <c r="J172" s="93">
        <f t="shared" ref="J172:R172" si="23">SUM(J169:J171)</f>
        <v>37353.260429055066</v>
      </c>
      <c r="K172" s="93">
        <f t="shared" si="23"/>
        <v>190718.638973889</v>
      </c>
      <c r="L172" s="93">
        <f t="shared" si="23"/>
        <v>60863.712002390166</v>
      </c>
      <c r="M172" s="93">
        <f t="shared" si="23"/>
        <v>33010.880992956088</v>
      </c>
      <c r="N172" s="93">
        <f t="shared" si="23"/>
        <v>39784.872190587346</v>
      </c>
      <c r="O172" s="93">
        <f t="shared" si="23"/>
        <v>40400.451081574844</v>
      </c>
      <c r="P172" s="93">
        <f t="shared" si="23"/>
        <v>35472.059751639645</v>
      </c>
      <c r="Q172" s="93">
        <f t="shared" si="23"/>
        <v>35268.88038042323</v>
      </c>
      <c r="R172" s="93">
        <f t="shared" si="23"/>
        <v>6831.9643969034196</v>
      </c>
    </row>
    <row r="173" spans="1:18" ht="12.75" customHeight="1">
      <c r="B173" s="90"/>
      <c r="E173" s="71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</row>
    <row r="174" spans="1:18" ht="12.75" customHeight="1" thickBot="1">
      <c r="A174" s="74" t="s">
        <v>123</v>
      </c>
      <c r="B174" s="74"/>
      <c r="E174" s="94" t="s">
        <v>94</v>
      </c>
      <c r="F174" s="115">
        <f>SUM(G174:R174)</f>
        <v>224438776.5937534</v>
      </c>
      <c r="G174" s="115">
        <f t="shared" ref="G174:R174" si="24">SUM(G172,G166,G153,G140,G134)-G26</f>
        <v>28718088.774478938</v>
      </c>
      <c r="H174" s="115">
        <f t="shared" si="24"/>
        <v>26703703.092555422</v>
      </c>
      <c r="I174" s="115">
        <f t="shared" si="24"/>
        <v>22272790.801711671</v>
      </c>
      <c r="J174" s="115">
        <f t="shared" si="24"/>
        <v>14630007.80882868</v>
      </c>
      <c r="K174" s="115">
        <f t="shared" si="24"/>
        <v>10852575.681936659</v>
      </c>
      <c r="L174" s="115">
        <f t="shared" si="24"/>
        <v>12903267.862012578</v>
      </c>
      <c r="M174" s="115">
        <f t="shared" si="24"/>
        <v>21065753.234366264</v>
      </c>
      <c r="N174" s="115">
        <f t="shared" si="24"/>
        <v>21858063.246616866</v>
      </c>
      <c r="O174" s="115">
        <f t="shared" si="24"/>
        <v>17952800.909776933</v>
      </c>
      <c r="P174" s="115">
        <f t="shared" si="24"/>
        <v>8958310.7026881576</v>
      </c>
      <c r="Q174" s="115">
        <f t="shared" si="24"/>
        <v>20412227.578252118</v>
      </c>
      <c r="R174" s="115">
        <f t="shared" si="24"/>
        <v>18111186.900529157</v>
      </c>
    </row>
    <row r="175" spans="1:18" ht="12.75" customHeight="1" thickTop="1">
      <c r="B175" s="90"/>
      <c r="F175" s="98"/>
    </row>
    <row r="176" spans="1:18" s="163" customFormat="1" ht="12.75" customHeight="1">
      <c r="D176" s="162" t="s">
        <v>117</v>
      </c>
      <c r="F176" s="164">
        <f>+'(3.3) Actual WIJAM NPC'!F174-'(3.2) Adjustments'!F174-'(3.1) Adj Actual WIJAM NPC'!F174</f>
        <v>0</v>
      </c>
      <c r="G176" s="164">
        <f>+'(3.3) Actual WIJAM NPC'!G174-'(3.2) Adjustments'!G174-'(3.1) Adj Actual WIJAM NPC'!G174</f>
        <v>0</v>
      </c>
      <c r="H176" s="164">
        <f>+'(3.3) Actual WIJAM NPC'!H174-'(3.2) Adjustments'!H174-'(3.1) Adj Actual WIJAM NPC'!H174</f>
        <v>0</v>
      </c>
      <c r="I176" s="164">
        <f>+'(3.3) Actual WIJAM NPC'!I174-'(3.2) Adjustments'!I174-'(3.1) Adj Actual WIJAM NPC'!I174</f>
        <v>0</v>
      </c>
      <c r="J176" s="164">
        <f>+'(3.3) Actual WIJAM NPC'!J174-'(3.2) Adjustments'!J174-'(3.1) Adj Actual WIJAM NPC'!J174</f>
        <v>0</v>
      </c>
      <c r="K176" s="164">
        <f>+'(3.3) Actual WIJAM NPC'!K174-'(3.2) Adjustments'!K174-'(3.1) Adj Actual WIJAM NPC'!K174</f>
        <v>0</v>
      </c>
      <c r="L176" s="164">
        <f>+'(3.3) Actual WIJAM NPC'!L174-'(3.2) Adjustments'!L174-'(3.1) Adj Actual WIJAM NPC'!L174</f>
        <v>0</v>
      </c>
      <c r="M176" s="164">
        <f>+'(3.3) Actual WIJAM NPC'!M174-'(3.2) Adjustments'!M174-'(3.1) Adj Actual WIJAM NPC'!M174</f>
        <v>0</v>
      </c>
      <c r="N176" s="164">
        <f>+'(3.3) Actual WIJAM NPC'!N174-'(3.2) Adjustments'!N174-'(3.1) Adj Actual WIJAM NPC'!N174</f>
        <v>0</v>
      </c>
      <c r="O176" s="164">
        <f>+'(3.3) Actual WIJAM NPC'!O174-'(3.2) Adjustments'!O174-'(3.1) Adj Actual WIJAM NPC'!O174</f>
        <v>0</v>
      </c>
      <c r="P176" s="164">
        <f>+'(3.3) Actual WIJAM NPC'!P174-'(3.2) Adjustments'!P174-'(3.1) Adj Actual WIJAM NPC'!P174</f>
        <v>0</v>
      </c>
      <c r="Q176" s="164">
        <f>+'(3.3) Actual WIJAM NPC'!Q174-'(3.2) Adjustments'!Q174-'(3.1) Adj Actual WIJAM NPC'!Q174</f>
        <v>0</v>
      </c>
      <c r="R176" s="164">
        <f>+'(3.3) Actual WIJAM NPC'!R174-'(3.2) Adjustments'!R174-'(3.1) Adj Actual WIJAM NPC'!R174</f>
        <v>0</v>
      </c>
    </row>
    <row r="182" spans="1:18" s="97" customFormat="1" ht="12.75" customHeight="1">
      <c r="A182" s="74" t="s">
        <v>124</v>
      </c>
      <c r="B182" s="75"/>
      <c r="C182" s="71"/>
      <c r="D182" s="71"/>
      <c r="E182" s="91"/>
      <c r="F182" s="97">
        <f>SUM(G182:R182)</f>
        <v>4339713.7297580009</v>
      </c>
      <c r="G182" s="93">
        <f>'(3.3) Actual WIJAM NPC'!G182-'(3.2) Adjustments'!G182</f>
        <v>447898.52906999981</v>
      </c>
      <c r="H182" s="93">
        <f>'(3.3) Actual WIJAM NPC'!H182-'(3.2) Adjustments'!H182</f>
        <v>381274.93786200014</v>
      </c>
      <c r="I182" s="93">
        <f>'(3.3) Actual WIJAM NPC'!I182-'(3.2) Adjustments'!I182</f>
        <v>375197.70555900026</v>
      </c>
      <c r="J182" s="93">
        <f>'(3.3) Actual WIJAM NPC'!J182-'(3.2) Adjustments'!J182</f>
        <v>309259.78108600026</v>
      </c>
      <c r="K182" s="93">
        <f>'(3.3) Actual WIJAM NPC'!K182-'(3.2) Adjustments'!K182</f>
        <v>301253.78769899998</v>
      </c>
      <c r="L182" s="93">
        <f>'(3.3) Actual WIJAM NPC'!L182-'(3.2) Adjustments'!L182</f>
        <v>322592.90385500004</v>
      </c>
      <c r="M182" s="93">
        <f>'(3.3) Actual WIJAM NPC'!M182-'(3.2) Adjustments'!M182</f>
        <v>381876.0001100006</v>
      </c>
      <c r="N182" s="93">
        <f>'(3.3) Actual WIJAM NPC'!N182-'(3.2) Adjustments'!N182</f>
        <v>368153.68218399992</v>
      </c>
      <c r="O182" s="93">
        <f>'(3.3) Actual WIJAM NPC'!O182-'(3.2) Adjustments'!O182</f>
        <v>313610.63747100055</v>
      </c>
      <c r="P182" s="93">
        <f>'(3.3) Actual WIJAM NPC'!P182-'(3.2) Adjustments'!P182</f>
        <v>324091.29506400018</v>
      </c>
      <c r="Q182" s="93">
        <f>'(3.3) Actual WIJAM NPC'!Q182-'(3.2) Adjustments'!Q182</f>
        <v>392824.55465999973</v>
      </c>
      <c r="R182" s="93">
        <f>'(3.3) Actual WIJAM NPC'!R182-'(3.2) Adjustments'!R182</f>
        <v>421679.9151380001</v>
      </c>
    </row>
    <row r="183" spans="1:18" s="97" customFormat="1" ht="12.75" customHeight="1">
      <c r="A183" s="75"/>
      <c r="B183" s="90"/>
      <c r="C183" s="75"/>
      <c r="D183" s="75"/>
      <c r="E183" s="91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</row>
    <row r="184" spans="1:18" ht="12.75" customHeight="1">
      <c r="B184" s="90"/>
      <c r="E184" s="91"/>
      <c r="F184" s="97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</row>
    <row r="185" spans="1:18" ht="12.75" customHeight="1">
      <c r="A185" s="71" t="s">
        <v>10</v>
      </c>
      <c r="E185" s="94" t="s">
        <v>94</v>
      </c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</row>
    <row r="186" spans="1:18" ht="12.75" customHeight="1">
      <c r="A186" s="71"/>
      <c r="B186" s="75" t="s">
        <v>11</v>
      </c>
      <c r="E186" s="91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</row>
    <row r="187" spans="1:18" ht="12.75" customHeight="1">
      <c r="A187" s="101"/>
      <c r="C187" s="91" t="s">
        <v>12</v>
      </c>
      <c r="E187" s="91"/>
      <c r="F187" s="97">
        <f>SUM(G187:R187)</f>
        <v>0</v>
      </c>
      <c r="G187" s="93">
        <f>'(3.3) Actual WIJAM NPC'!G187-'(3.2) Adjustments'!G187</f>
        <v>0</v>
      </c>
      <c r="H187" s="93">
        <f>'(3.3) Actual WIJAM NPC'!H187-'(3.2) Adjustments'!H187</f>
        <v>0</v>
      </c>
      <c r="I187" s="93">
        <f>'(3.3) Actual WIJAM NPC'!I187-'(3.2) Adjustments'!I187</f>
        <v>0</v>
      </c>
      <c r="J187" s="93">
        <f>'(3.3) Actual WIJAM NPC'!J187-'(3.2) Adjustments'!J187</f>
        <v>0</v>
      </c>
      <c r="K187" s="93">
        <f>'(3.3) Actual WIJAM NPC'!K187-'(3.2) Adjustments'!K187</f>
        <v>0</v>
      </c>
      <c r="L187" s="93">
        <f>'(3.3) Actual WIJAM NPC'!L187-'(3.2) Adjustments'!L187</f>
        <v>0</v>
      </c>
      <c r="M187" s="93">
        <f>'(3.3) Actual WIJAM NPC'!M187-'(3.2) Adjustments'!M187</f>
        <v>0</v>
      </c>
      <c r="N187" s="93">
        <f>'(3.3) Actual WIJAM NPC'!N187-'(3.2) Adjustments'!N187</f>
        <v>0</v>
      </c>
      <c r="O187" s="93">
        <f>'(3.3) Actual WIJAM NPC'!O187-'(3.2) Adjustments'!O187</f>
        <v>0</v>
      </c>
      <c r="P187" s="93">
        <f>'(3.3) Actual WIJAM NPC'!P187-'(3.2) Adjustments'!P187</f>
        <v>0</v>
      </c>
      <c r="Q187" s="93">
        <f>'(3.3) Actual WIJAM NPC'!Q187-'(3.2) Adjustments'!Q187</f>
        <v>0</v>
      </c>
      <c r="R187" s="93">
        <f>'(3.3) Actual WIJAM NPC'!R187-'(3.2) Adjustments'!R187</f>
        <v>0</v>
      </c>
    </row>
    <row r="188" spans="1:18" ht="12.75" customHeight="1">
      <c r="A188" s="101"/>
      <c r="C188" s="91" t="s">
        <v>13</v>
      </c>
      <c r="E188" s="91"/>
      <c r="F188" s="97">
        <f t="shared" ref="F188:F189" si="25">SUM(G188:R188)</f>
        <v>0</v>
      </c>
      <c r="G188" s="93">
        <f>'(3.3) Actual WIJAM NPC'!G188-'(3.2) Adjustments'!G188</f>
        <v>0</v>
      </c>
      <c r="H188" s="93">
        <f>'(3.3) Actual WIJAM NPC'!H188-'(3.2) Adjustments'!H188</f>
        <v>0</v>
      </c>
      <c r="I188" s="93">
        <f>'(3.3) Actual WIJAM NPC'!I188-'(3.2) Adjustments'!I188</f>
        <v>0</v>
      </c>
      <c r="J188" s="93">
        <f>'(3.3) Actual WIJAM NPC'!J188-'(3.2) Adjustments'!J188</f>
        <v>0</v>
      </c>
      <c r="K188" s="93">
        <f>'(3.3) Actual WIJAM NPC'!K188-'(3.2) Adjustments'!K188</f>
        <v>0</v>
      </c>
      <c r="L188" s="93">
        <f>'(3.3) Actual WIJAM NPC'!L188-'(3.2) Adjustments'!L188</f>
        <v>0</v>
      </c>
      <c r="M188" s="93">
        <f>'(3.3) Actual WIJAM NPC'!M188-'(3.2) Adjustments'!M188</f>
        <v>0</v>
      </c>
      <c r="N188" s="93">
        <f>'(3.3) Actual WIJAM NPC'!N188-'(3.2) Adjustments'!N188</f>
        <v>0</v>
      </c>
      <c r="O188" s="93">
        <f>'(3.3) Actual WIJAM NPC'!O188-'(3.2) Adjustments'!O188</f>
        <v>0</v>
      </c>
      <c r="P188" s="93">
        <f>'(3.3) Actual WIJAM NPC'!P188-'(3.2) Adjustments'!P188</f>
        <v>0</v>
      </c>
      <c r="Q188" s="93">
        <f>'(3.3) Actual WIJAM NPC'!Q188-'(3.2) Adjustments'!Q188</f>
        <v>0</v>
      </c>
      <c r="R188" s="93">
        <f>'(3.3) Actual WIJAM NPC'!R188-'(3.2) Adjustments'!R188</f>
        <v>0</v>
      </c>
    </row>
    <row r="189" spans="1:18" ht="12.75" customHeight="1">
      <c r="A189" s="101"/>
      <c r="C189" s="91" t="s">
        <v>243</v>
      </c>
      <c r="E189" s="91"/>
      <c r="F189" s="97">
        <f t="shared" si="25"/>
        <v>0</v>
      </c>
      <c r="G189" s="93">
        <f>'(3.3) Actual WIJAM NPC'!G189-'(3.2) Adjustments'!G189</f>
        <v>0</v>
      </c>
      <c r="H189" s="93">
        <f>'(3.3) Actual WIJAM NPC'!H189-'(3.2) Adjustments'!H189</f>
        <v>0</v>
      </c>
      <c r="I189" s="93">
        <f>'(3.3) Actual WIJAM NPC'!I189-'(3.2) Adjustments'!I189</f>
        <v>0</v>
      </c>
      <c r="J189" s="93">
        <f>'(3.3) Actual WIJAM NPC'!J189-'(3.2) Adjustments'!J189</f>
        <v>0</v>
      </c>
      <c r="K189" s="93">
        <f>'(3.3) Actual WIJAM NPC'!K189-'(3.2) Adjustments'!K189</f>
        <v>0</v>
      </c>
      <c r="L189" s="93">
        <f>'(3.3) Actual WIJAM NPC'!L189-'(3.2) Adjustments'!L189</f>
        <v>0</v>
      </c>
      <c r="M189" s="93">
        <f>'(3.3) Actual WIJAM NPC'!M189-'(3.2) Adjustments'!M189</f>
        <v>0</v>
      </c>
      <c r="N189" s="93">
        <f>'(3.3) Actual WIJAM NPC'!N189-'(3.2) Adjustments'!N189</f>
        <v>0</v>
      </c>
      <c r="O189" s="93">
        <f>'(3.3) Actual WIJAM NPC'!O189-'(3.2) Adjustments'!O189</f>
        <v>0</v>
      </c>
      <c r="P189" s="93">
        <f>'(3.3) Actual WIJAM NPC'!P189-'(3.2) Adjustments'!P189</f>
        <v>0</v>
      </c>
      <c r="Q189" s="93">
        <f>'(3.3) Actual WIJAM NPC'!Q189-'(3.2) Adjustments'!Q189</f>
        <v>0</v>
      </c>
      <c r="R189" s="93">
        <f>'(3.3) Actual WIJAM NPC'!R189-'(3.2) Adjustments'!R189</f>
        <v>0</v>
      </c>
    </row>
    <row r="190" spans="1:18" ht="12.75" customHeight="1">
      <c r="C190" s="91"/>
      <c r="E190" s="91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</row>
    <row r="191" spans="1:18" ht="12.75" customHeight="1">
      <c r="B191" s="91" t="s">
        <v>89</v>
      </c>
      <c r="F191" s="97">
        <f>SUM(G191:R191)</f>
        <v>0</v>
      </c>
      <c r="G191" s="102">
        <f t="shared" ref="G191:R191" si="26">SUM(G187:G188)</f>
        <v>0</v>
      </c>
      <c r="H191" s="102">
        <f t="shared" si="26"/>
        <v>0</v>
      </c>
      <c r="I191" s="102">
        <f t="shared" si="26"/>
        <v>0</v>
      </c>
      <c r="J191" s="102">
        <f t="shared" si="26"/>
        <v>0</v>
      </c>
      <c r="K191" s="102">
        <f t="shared" si="26"/>
        <v>0</v>
      </c>
      <c r="L191" s="102">
        <f t="shared" si="26"/>
        <v>0</v>
      </c>
      <c r="M191" s="102">
        <f t="shared" si="26"/>
        <v>0</v>
      </c>
      <c r="N191" s="102">
        <f t="shared" si="26"/>
        <v>0</v>
      </c>
      <c r="O191" s="102">
        <f t="shared" si="26"/>
        <v>0</v>
      </c>
      <c r="P191" s="102">
        <f t="shared" si="26"/>
        <v>0</v>
      </c>
      <c r="Q191" s="102">
        <f t="shared" si="26"/>
        <v>0</v>
      </c>
      <c r="R191" s="102">
        <f t="shared" si="26"/>
        <v>0</v>
      </c>
    </row>
    <row r="192" spans="1:18" ht="12.75" customHeight="1">
      <c r="B192" s="91"/>
      <c r="F192" s="97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1:18" ht="12.75" customHeight="1">
      <c r="B193" s="91" t="s">
        <v>15</v>
      </c>
      <c r="F193" s="97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1:18" ht="12.75" customHeight="1">
      <c r="B194" s="91"/>
      <c r="C194" s="75" t="s">
        <v>15</v>
      </c>
      <c r="F194" s="97">
        <f>SUM(G194:R194)</f>
        <v>16499.459649294222</v>
      </c>
      <c r="G194" s="93">
        <f>'(3.3) Actual WIJAM NPC'!G194-'(3.2) Adjustments'!G194</f>
        <v>0</v>
      </c>
      <c r="H194" s="93">
        <f>'(3.3) Actual WIJAM NPC'!H194-'(3.2) Adjustments'!H194</f>
        <v>0</v>
      </c>
      <c r="I194" s="93">
        <f>'(3.3) Actual WIJAM NPC'!I194-'(3.2) Adjustments'!I194</f>
        <v>0</v>
      </c>
      <c r="J194" s="93">
        <f>'(3.3) Actual WIJAM NPC'!J194-'(3.2) Adjustments'!J194</f>
        <v>0</v>
      </c>
      <c r="K194" s="93">
        <f>'(3.3) Actual WIJAM NPC'!K194-'(3.2) Adjustments'!K194</f>
        <v>0</v>
      </c>
      <c r="L194" s="93">
        <f>'(3.3) Actual WIJAM NPC'!L194-'(3.2) Adjustments'!L194</f>
        <v>0</v>
      </c>
      <c r="M194" s="93">
        <f>'(3.3) Actual WIJAM NPC'!M194-'(3.2) Adjustments'!M194</f>
        <v>0</v>
      </c>
      <c r="N194" s="93">
        <f>'(3.3) Actual WIJAM NPC'!N194-'(3.2) Adjustments'!N194</f>
        <v>0</v>
      </c>
      <c r="O194" s="93">
        <f>'(3.3) Actual WIJAM NPC'!O194-'(3.2) Adjustments'!O194</f>
        <v>8660.6108089248519</v>
      </c>
      <c r="P194" s="93">
        <f>'(3.3) Actual WIJAM NPC'!P194-'(3.2) Adjustments'!P194</f>
        <v>7838.8488403693709</v>
      </c>
      <c r="Q194" s="93">
        <f>'(3.3) Actual WIJAM NPC'!Q194-'(3.2) Adjustments'!Q194</f>
        <v>0</v>
      </c>
      <c r="R194" s="93">
        <f>'(3.3) Actual WIJAM NPC'!R194-'(3.2) Adjustments'!R194</f>
        <v>0</v>
      </c>
    </row>
    <row r="195" spans="1:18" ht="12.75" customHeight="1">
      <c r="B195" s="91"/>
      <c r="C195" s="75" t="s">
        <v>186</v>
      </c>
      <c r="F195" s="97">
        <f>SUM(G195:R195)</f>
        <v>26499.446143567089</v>
      </c>
      <c r="G195" s="93">
        <f>'(3.3) Actual WIJAM NPC'!G195-'(3.2) Adjustments'!G195</f>
        <v>1802.0870790494016</v>
      </c>
      <c r="H195" s="93">
        <f>'(3.3) Actual WIJAM NPC'!H195-'(3.2) Adjustments'!H195</f>
        <v>1775.3709944928023</v>
      </c>
      <c r="I195" s="93">
        <f>'(3.3) Actual WIJAM NPC'!I195-'(3.2) Adjustments'!I195</f>
        <v>2237.6236427529884</v>
      </c>
      <c r="J195" s="93">
        <f>'(3.3) Actual WIJAM NPC'!J195-'(3.2) Adjustments'!J195</f>
        <v>2496.2358941862353</v>
      </c>
      <c r="K195" s="93">
        <f>'(3.3) Actual WIJAM NPC'!K195-'(3.2) Adjustments'!K195</f>
        <v>1934.8937076621739</v>
      </c>
      <c r="L195" s="93">
        <f>'(3.3) Actual WIJAM NPC'!L195-'(3.2) Adjustments'!L195</f>
        <v>2169.4420838653191</v>
      </c>
      <c r="M195" s="93">
        <f>'(3.3) Actual WIJAM NPC'!M195-'(3.2) Adjustments'!M195</f>
        <v>2884.2074447640057</v>
      </c>
      <c r="N195" s="93">
        <f>'(3.3) Actual WIJAM NPC'!N195-'(3.2) Adjustments'!N195</f>
        <v>2861.3046707046587</v>
      </c>
      <c r="O195" s="93">
        <f>'(3.3) Actual WIJAM NPC'!O195-'(3.2) Adjustments'!O195</f>
        <v>2419.2060756604255</v>
      </c>
      <c r="P195" s="93">
        <f>'(3.3) Actual WIJAM NPC'!P195-'(3.2) Adjustments'!P195</f>
        <v>2183.0769489053137</v>
      </c>
      <c r="Q195" s="93">
        <f>'(3.3) Actual WIJAM NPC'!Q195-'(3.2) Adjustments'!Q195</f>
        <v>1500.6618083893848</v>
      </c>
      <c r="R195" s="93">
        <f>'(3.3) Actual WIJAM NPC'!R195-'(3.2) Adjustments'!R195</f>
        <v>2235.335793134383</v>
      </c>
    </row>
    <row r="196" spans="1:18" ht="12.75" customHeight="1">
      <c r="B196" s="91"/>
      <c r="F196" s="97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1:18" ht="12.75" customHeight="1">
      <c r="B197" s="75" t="s">
        <v>90</v>
      </c>
      <c r="F197" s="97">
        <f>SUM(G197:R197)</f>
        <v>42998.905792861318</v>
      </c>
      <c r="G197" s="93">
        <f t="shared" ref="G197:R197" si="27">SUM(G194:G195)</f>
        <v>1802.0870790494016</v>
      </c>
      <c r="H197" s="93">
        <f t="shared" si="27"/>
        <v>1775.3709944928023</v>
      </c>
      <c r="I197" s="93">
        <f t="shared" si="27"/>
        <v>2237.6236427529884</v>
      </c>
      <c r="J197" s="93">
        <f t="shared" si="27"/>
        <v>2496.2358941862353</v>
      </c>
      <c r="K197" s="93">
        <f t="shared" si="27"/>
        <v>1934.8937076621739</v>
      </c>
      <c r="L197" s="93">
        <f t="shared" si="27"/>
        <v>2169.4420838653191</v>
      </c>
      <c r="M197" s="93">
        <f t="shared" si="27"/>
        <v>2884.2074447640057</v>
      </c>
      <c r="N197" s="93">
        <f t="shared" si="27"/>
        <v>2861.3046707046587</v>
      </c>
      <c r="O197" s="93">
        <f t="shared" si="27"/>
        <v>11079.816884585278</v>
      </c>
      <c r="P197" s="93">
        <f t="shared" si="27"/>
        <v>10021.925789274685</v>
      </c>
      <c r="Q197" s="93">
        <f t="shared" si="27"/>
        <v>1500.6618083893848</v>
      </c>
      <c r="R197" s="93">
        <f t="shared" si="27"/>
        <v>2235.335793134383</v>
      </c>
    </row>
    <row r="198" spans="1:18" ht="12.75" customHeight="1">
      <c r="F198" s="97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</row>
    <row r="199" spans="1:18" ht="12.75" customHeight="1">
      <c r="B199" s="75" t="s">
        <v>91</v>
      </c>
      <c r="F199" s="97">
        <f>SUM(G199:R199)</f>
        <v>0</v>
      </c>
      <c r="G199" s="93">
        <f>'(3.3) Actual WIJAM NPC'!G199-'(3.2) Adjustments'!G199</f>
        <v>0</v>
      </c>
      <c r="H199" s="93">
        <f>'(3.3) Actual WIJAM NPC'!H199-'(3.2) Adjustments'!H199</f>
        <v>0</v>
      </c>
      <c r="I199" s="93">
        <f>'(3.3) Actual WIJAM NPC'!I199-'(3.2) Adjustments'!I199</f>
        <v>0</v>
      </c>
      <c r="J199" s="93">
        <f>'(3.3) Actual WIJAM NPC'!J199-'(3.2) Adjustments'!J199</f>
        <v>0</v>
      </c>
      <c r="K199" s="93">
        <f>'(3.3) Actual WIJAM NPC'!K199-'(3.2) Adjustments'!K199</f>
        <v>0</v>
      </c>
      <c r="L199" s="93">
        <f>'(3.3) Actual WIJAM NPC'!L199-'(3.2) Adjustments'!L199</f>
        <v>0</v>
      </c>
      <c r="M199" s="93">
        <f>'(3.3) Actual WIJAM NPC'!M199-'(3.2) Adjustments'!M199</f>
        <v>0</v>
      </c>
      <c r="N199" s="93">
        <f>'(3.3) Actual WIJAM NPC'!N199-'(3.2) Adjustments'!N199</f>
        <v>0</v>
      </c>
      <c r="O199" s="93">
        <f>'(3.3) Actual WIJAM NPC'!O199-'(3.2) Adjustments'!O199</f>
        <v>0</v>
      </c>
      <c r="P199" s="93">
        <f>'(3.3) Actual WIJAM NPC'!P199-'(3.2) Adjustments'!P199</f>
        <v>0</v>
      </c>
      <c r="Q199" s="93">
        <f>'(3.3) Actual WIJAM NPC'!Q199-'(3.2) Adjustments'!Q199</f>
        <v>0</v>
      </c>
      <c r="R199" s="93">
        <f>'(3.3) Actual WIJAM NPC'!R199-'(3.2) Adjustments'!R199</f>
        <v>0</v>
      </c>
    </row>
    <row r="200" spans="1:18" ht="12.75" customHeight="1"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</row>
    <row r="201" spans="1:18" ht="12.75" customHeight="1">
      <c r="A201" s="74" t="s">
        <v>92</v>
      </c>
      <c r="C201" s="71"/>
      <c r="D201" s="71"/>
      <c r="E201" s="94" t="s">
        <v>94</v>
      </c>
      <c r="F201" s="97">
        <f>SUM(G201:R201)</f>
        <v>42998.905792861318</v>
      </c>
      <c r="G201" s="102">
        <f t="shared" ref="G201:R201" si="28">SUM(G191,G197:G199)</f>
        <v>1802.0870790494016</v>
      </c>
      <c r="H201" s="102">
        <f t="shared" si="28"/>
        <v>1775.3709944928023</v>
      </c>
      <c r="I201" s="102">
        <f t="shared" si="28"/>
        <v>2237.6236427529884</v>
      </c>
      <c r="J201" s="102">
        <f t="shared" si="28"/>
        <v>2496.2358941862353</v>
      </c>
      <c r="K201" s="102">
        <f t="shared" si="28"/>
        <v>1934.8937076621739</v>
      </c>
      <c r="L201" s="102">
        <f t="shared" si="28"/>
        <v>2169.4420838653191</v>
      </c>
      <c r="M201" s="102">
        <f t="shared" si="28"/>
        <v>2884.2074447640057</v>
      </c>
      <c r="N201" s="102">
        <f t="shared" si="28"/>
        <v>2861.3046707046587</v>
      </c>
      <c r="O201" s="102">
        <f t="shared" si="28"/>
        <v>11079.816884585278</v>
      </c>
      <c r="P201" s="102">
        <f t="shared" si="28"/>
        <v>10021.925789274685</v>
      </c>
      <c r="Q201" s="102">
        <f t="shared" si="28"/>
        <v>1500.6618083893848</v>
      </c>
      <c r="R201" s="102">
        <f t="shared" si="28"/>
        <v>2235.335793134383</v>
      </c>
    </row>
    <row r="202" spans="1:18" ht="12.75" customHeight="1">
      <c r="B202" s="90"/>
      <c r="F202" s="103" t="s">
        <v>74</v>
      </c>
      <c r="G202" s="103" t="s">
        <v>74</v>
      </c>
      <c r="H202" s="103" t="s">
        <v>74</v>
      </c>
      <c r="I202" s="103" t="s">
        <v>74</v>
      </c>
      <c r="J202" s="103" t="s">
        <v>74</v>
      </c>
      <c r="K202" s="103" t="s">
        <v>74</v>
      </c>
      <c r="L202" s="103" t="s">
        <v>74</v>
      </c>
      <c r="M202" s="103" t="s">
        <v>74</v>
      </c>
      <c r="N202" s="103" t="s">
        <v>74</v>
      </c>
      <c r="O202" s="103" t="s">
        <v>74</v>
      </c>
      <c r="P202" s="103" t="s">
        <v>74</v>
      </c>
      <c r="Q202" s="103" t="s">
        <v>74</v>
      </c>
      <c r="R202" s="103" t="s">
        <v>74</v>
      </c>
    </row>
    <row r="203" spans="1:18" ht="12.75" customHeight="1">
      <c r="A203" s="74" t="s">
        <v>76</v>
      </c>
      <c r="F203" s="97">
        <f>SUM(G203:R203)</f>
        <v>4382712.6355508631</v>
      </c>
      <c r="G203" s="104">
        <f t="shared" ref="G203:R203" si="29">G201+G182</f>
        <v>449700.61614904919</v>
      </c>
      <c r="H203" s="104">
        <f t="shared" si="29"/>
        <v>383050.30885649292</v>
      </c>
      <c r="I203" s="104">
        <f t="shared" si="29"/>
        <v>377435.32920175325</v>
      </c>
      <c r="J203" s="104">
        <f t="shared" si="29"/>
        <v>311756.01698018651</v>
      </c>
      <c r="K203" s="104">
        <f t="shared" si="29"/>
        <v>303188.68140666216</v>
      </c>
      <c r="L203" s="104">
        <f t="shared" si="29"/>
        <v>324762.34593886539</v>
      </c>
      <c r="M203" s="104">
        <f t="shared" si="29"/>
        <v>384760.20755476464</v>
      </c>
      <c r="N203" s="104">
        <f t="shared" si="29"/>
        <v>371014.98685470456</v>
      </c>
      <c r="O203" s="104">
        <f t="shared" si="29"/>
        <v>324690.45435558585</v>
      </c>
      <c r="P203" s="104">
        <f t="shared" si="29"/>
        <v>334113.22085327486</v>
      </c>
      <c r="Q203" s="104">
        <f t="shared" si="29"/>
        <v>394325.21646838915</v>
      </c>
      <c r="R203" s="104">
        <f t="shared" si="29"/>
        <v>423915.25093113451</v>
      </c>
    </row>
    <row r="204" spans="1:18" ht="12.75" customHeight="1">
      <c r="B204" s="90"/>
      <c r="F204" s="103" t="s">
        <v>74</v>
      </c>
      <c r="G204" s="103" t="s">
        <v>74</v>
      </c>
      <c r="H204" s="103" t="s">
        <v>74</v>
      </c>
      <c r="I204" s="103" t="s">
        <v>74</v>
      </c>
      <c r="J204" s="103" t="s">
        <v>74</v>
      </c>
      <c r="K204" s="103" t="s">
        <v>74</v>
      </c>
      <c r="L204" s="103" t="s">
        <v>74</v>
      </c>
      <c r="M204" s="103" t="s">
        <v>74</v>
      </c>
      <c r="N204" s="103" t="s">
        <v>74</v>
      </c>
      <c r="O204" s="103" t="s">
        <v>74</v>
      </c>
      <c r="P204" s="103" t="s">
        <v>74</v>
      </c>
      <c r="Q204" s="103" t="s">
        <v>74</v>
      </c>
      <c r="R204" s="103" t="s">
        <v>74</v>
      </c>
    </row>
    <row r="205" spans="1:18" ht="12.75" customHeight="1">
      <c r="A205" s="71" t="s">
        <v>18</v>
      </c>
      <c r="F205" s="97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1:18" ht="12.75" customHeight="1">
      <c r="B206" s="75" t="s">
        <v>19</v>
      </c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</row>
    <row r="207" spans="1:18" ht="12.75" customHeight="1">
      <c r="C207" s="76" t="s">
        <v>213</v>
      </c>
      <c r="F207" s="97">
        <f>SUM(G207:R207)</f>
        <v>0</v>
      </c>
      <c r="G207" s="93">
        <f>'(3.3) Actual WIJAM NPC'!G207-'(3.2) Adjustments'!G207</f>
        <v>0</v>
      </c>
      <c r="H207" s="93">
        <f>'(3.3) Actual WIJAM NPC'!H207-'(3.2) Adjustments'!H207</f>
        <v>0</v>
      </c>
      <c r="I207" s="93">
        <f>'(3.3) Actual WIJAM NPC'!I207-'(3.2) Adjustments'!I207</f>
        <v>0</v>
      </c>
      <c r="J207" s="93">
        <f>'(3.3) Actual WIJAM NPC'!J207-'(3.2) Adjustments'!J207</f>
        <v>0</v>
      </c>
      <c r="K207" s="93">
        <f>'(3.3) Actual WIJAM NPC'!K207-'(3.2) Adjustments'!K207</f>
        <v>0</v>
      </c>
      <c r="L207" s="93">
        <f>'(3.3) Actual WIJAM NPC'!L207-'(3.2) Adjustments'!L207</f>
        <v>0</v>
      </c>
      <c r="M207" s="93">
        <f>'(3.3) Actual WIJAM NPC'!M207-'(3.2) Adjustments'!M207</f>
        <v>0</v>
      </c>
      <c r="N207" s="93">
        <f>'(3.3) Actual WIJAM NPC'!N207-'(3.2) Adjustments'!N207</f>
        <v>0</v>
      </c>
      <c r="O207" s="93">
        <f>'(3.3) Actual WIJAM NPC'!O207-'(3.2) Adjustments'!O207</f>
        <v>0</v>
      </c>
      <c r="P207" s="93">
        <f>'(3.3) Actual WIJAM NPC'!P207-'(3.2) Adjustments'!P207</f>
        <v>0</v>
      </c>
      <c r="Q207" s="93">
        <f>'(3.3) Actual WIJAM NPC'!Q207-'(3.2) Adjustments'!Q207</f>
        <v>0</v>
      </c>
      <c r="R207" s="93">
        <f>'(3.3) Actual WIJAM NPC'!R207-'(3.2) Adjustments'!R207</f>
        <v>0</v>
      </c>
    </row>
    <row r="208" spans="1:18" ht="12.75" customHeight="1">
      <c r="C208" s="76" t="s">
        <v>250</v>
      </c>
      <c r="F208" s="97">
        <f t="shared" ref="F208:F211" si="30">SUM(G208:R208)</f>
        <v>0</v>
      </c>
      <c r="G208" s="93">
        <f>'(3.3) Actual WIJAM NPC'!G208-'(3.2) Adjustments'!G208</f>
        <v>0</v>
      </c>
      <c r="H208" s="93">
        <f>'(3.3) Actual WIJAM NPC'!H208-'(3.2) Adjustments'!H208</f>
        <v>0</v>
      </c>
      <c r="I208" s="93">
        <f>'(3.3) Actual WIJAM NPC'!I208-'(3.2) Adjustments'!I208</f>
        <v>0</v>
      </c>
      <c r="J208" s="93">
        <f>'(3.3) Actual WIJAM NPC'!J208-'(3.2) Adjustments'!J208</f>
        <v>0</v>
      </c>
      <c r="K208" s="93">
        <f>'(3.3) Actual WIJAM NPC'!K208-'(3.2) Adjustments'!K208</f>
        <v>0</v>
      </c>
      <c r="L208" s="93">
        <f>'(3.3) Actual WIJAM NPC'!L208-'(3.2) Adjustments'!L208</f>
        <v>0</v>
      </c>
      <c r="M208" s="93">
        <f>'(3.3) Actual WIJAM NPC'!M208-'(3.2) Adjustments'!M208</f>
        <v>0</v>
      </c>
      <c r="N208" s="93">
        <f>'(3.3) Actual WIJAM NPC'!N208-'(3.2) Adjustments'!N208</f>
        <v>0</v>
      </c>
      <c r="O208" s="93">
        <f>'(3.3) Actual WIJAM NPC'!O208-'(3.2) Adjustments'!O208</f>
        <v>0</v>
      </c>
      <c r="P208" s="93">
        <f>'(3.3) Actual WIJAM NPC'!P208-'(3.2) Adjustments'!P208</f>
        <v>0</v>
      </c>
      <c r="Q208" s="93">
        <f>'(3.3) Actual WIJAM NPC'!Q208-'(3.2) Adjustments'!Q208</f>
        <v>0</v>
      </c>
      <c r="R208" s="93">
        <f>'(3.3) Actual WIJAM NPC'!R208-'(3.2) Adjustments'!R208</f>
        <v>0</v>
      </c>
    </row>
    <row r="209" spans="3:18" ht="12.75" customHeight="1">
      <c r="C209" s="76" t="s">
        <v>251</v>
      </c>
      <c r="F209" s="97">
        <f t="shared" si="30"/>
        <v>0</v>
      </c>
      <c r="G209" s="93">
        <f>'(3.3) Actual WIJAM NPC'!G209-'(3.2) Adjustments'!G209</f>
        <v>0</v>
      </c>
      <c r="H209" s="93">
        <f>'(3.3) Actual WIJAM NPC'!H209-'(3.2) Adjustments'!H209</f>
        <v>0</v>
      </c>
      <c r="I209" s="93">
        <f>'(3.3) Actual WIJAM NPC'!I209-'(3.2) Adjustments'!I209</f>
        <v>0</v>
      </c>
      <c r="J209" s="93">
        <f>'(3.3) Actual WIJAM NPC'!J209-'(3.2) Adjustments'!J209</f>
        <v>0</v>
      </c>
      <c r="K209" s="93">
        <f>'(3.3) Actual WIJAM NPC'!K209-'(3.2) Adjustments'!K209</f>
        <v>0</v>
      </c>
      <c r="L209" s="93">
        <f>'(3.3) Actual WIJAM NPC'!L209-'(3.2) Adjustments'!L209</f>
        <v>0</v>
      </c>
      <c r="M209" s="93">
        <f>'(3.3) Actual WIJAM NPC'!M209-'(3.2) Adjustments'!M209</f>
        <v>0</v>
      </c>
      <c r="N209" s="93">
        <f>'(3.3) Actual WIJAM NPC'!N209-'(3.2) Adjustments'!N209</f>
        <v>0</v>
      </c>
      <c r="O209" s="93">
        <f>'(3.3) Actual WIJAM NPC'!O209-'(3.2) Adjustments'!O209</f>
        <v>0</v>
      </c>
      <c r="P209" s="93">
        <f>'(3.3) Actual WIJAM NPC'!P209-'(3.2) Adjustments'!P209</f>
        <v>0</v>
      </c>
      <c r="Q209" s="93">
        <f>'(3.3) Actual WIJAM NPC'!Q209-'(3.2) Adjustments'!Q209</f>
        <v>0</v>
      </c>
      <c r="R209" s="93">
        <f>'(3.3) Actual WIJAM NPC'!R209-'(3.2) Adjustments'!R209</f>
        <v>0</v>
      </c>
    </row>
    <row r="210" spans="3:18" ht="12.75" customHeight="1">
      <c r="C210" s="76" t="s">
        <v>200</v>
      </c>
      <c r="F210" s="97">
        <f t="shared" si="30"/>
        <v>59089.163779414921</v>
      </c>
      <c r="G210" s="93">
        <f>'(3.3) Actual WIJAM NPC'!G210-'(3.2) Adjustments'!G210</f>
        <v>6513.9764384314794</v>
      </c>
      <c r="H210" s="93">
        <f>'(3.3) Actual WIJAM NPC'!H210-'(3.2) Adjustments'!H210</f>
        <v>6301.6202086363082</v>
      </c>
      <c r="I210" s="93">
        <f>'(3.3) Actual WIJAM NPC'!I210-'(3.2) Adjustments'!I210</f>
        <v>4804.3239319717641</v>
      </c>
      <c r="J210" s="93">
        <f>'(3.3) Actual WIJAM NPC'!J210-'(3.2) Adjustments'!J210</f>
        <v>5248.0918480086702</v>
      </c>
      <c r="K210" s="93">
        <f>'(3.3) Actual WIJAM NPC'!K210-'(3.2) Adjustments'!K210</f>
        <v>4090.0621409048763</v>
      </c>
      <c r="L210" s="93">
        <f>'(3.3) Actual WIJAM NPC'!L210-'(3.2) Adjustments'!L210</f>
        <v>3167.8420628677059</v>
      </c>
      <c r="M210" s="93">
        <f>'(3.3) Actual WIJAM NPC'!M210-'(3.2) Adjustments'!M210</f>
        <v>3150.6342051778788</v>
      </c>
      <c r="N210" s="93">
        <f>'(3.3) Actual WIJAM NPC'!N210-'(3.2) Adjustments'!N210</f>
        <v>3714.0266922788201</v>
      </c>
      <c r="O210" s="93">
        <f>'(3.3) Actual WIJAM NPC'!O210-'(3.2) Adjustments'!O210</f>
        <v>4282.5144504725858</v>
      </c>
      <c r="P210" s="93">
        <f>'(3.3) Actual WIJAM NPC'!P210-'(3.2) Adjustments'!P210</f>
        <v>3647.2087765792635</v>
      </c>
      <c r="Q210" s="93">
        <f>'(3.3) Actual WIJAM NPC'!Q210-'(3.2) Adjustments'!Q210</f>
        <v>7049.379758372801</v>
      </c>
      <c r="R210" s="93">
        <f>'(3.3) Actual WIJAM NPC'!R210-'(3.2) Adjustments'!R210</f>
        <v>7119.4832657127708</v>
      </c>
    </row>
    <row r="211" spans="3:18" ht="12.75" customHeight="1">
      <c r="C211" s="76" t="s">
        <v>201</v>
      </c>
      <c r="F211" s="97">
        <f t="shared" si="30"/>
        <v>41882.804985517243</v>
      </c>
      <c r="G211" s="93">
        <f>'(3.3) Actual WIJAM NPC'!G211-'(3.2) Adjustments'!G211</f>
        <v>4572.9415751511287</v>
      </c>
      <c r="H211" s="93">
        <f>'(3.3) Actual WIJAM NPC'!H211-'(3.2) Adjustments'!H211</f>
        <v>4411.1765073253928</v>
      </c>
      <c r="I211" s="93">
        <f>'(3.3) Actual WIJAM NPC'!I211-'(3.2) Adjustments'!I211</f>
        <v>3340.2972016738449</v>
      </c>
      <c r="J211" s="93">
        <f>'(3.3) Actual WIJAM NPC'!J211-'(3.2) Adjustments'!J211</f>
        <v>3540.7924278482697</v>
      </c>
      <c r="K211" s="93">
        <f>'(3.3) Actual WIJAM NPC'!K211-'(3.2) Adjustments'!K211</f>
        <v>2867.8052578367328</v>
      </c>
      <c r="L211" s="93">
        <f>'(3.3) Actual WIJAM NPC'!L211-'(3.2) Adjustments'!L211</f>
        <v>2370.0293409652081</v>
      </c>
      <c r="M211" s="93">
        <f>'(3.3) Actual WIJAM NPC'!M211-'(3.2) Adjustments'!M211</f>
        <v>2288.1187682802401</v>
      </c>
      <c r="N211" s="93">
        <f>'(3.3) Actual WIJAM NPC'!N211-'(3.2) Adjustments'!N211</f>
        <v>2678.7534586174465</v>
      </c>
      <c r="O211" s="93">
        <f>'(3.3) Actual WIJAM NPC'!O211-'(3.2) Adjustments'!O211</f>
        <v>3046.8339015137562</v>
      </c>
      <c r="P211" s="93">
        <f>'(3.3) Actual WIJAM NPC'!P211-'(3.2) Adjustments'!P211</f>
        <v>2532.3781339185712</v>
      </c>
      <c r="Q211" s="93">
        <f>'(3.3) Actual WIJAM NPC'!Q211-'(3.2) Adjustments'!Q211</f>
        <v>5130.5203364217568</v>
      </c>
      <c r="R211" s="93">
        <f>'(3.3) Actual WIJAM NPC'!R211-'(3.2) Adjustments'!R211</f>
        <v>5103.158075964895</v>
      </c>
    </row>
    <row r="212" spans="3:18" ht="12.75" customHeight="1">
      <c r="C212" s="75" t="s">
        <v>93</v>
      </c>
      <c r="F212" s="97">
        <f t="shared" ref="F212:F235" si="31">SUM(G212:R212)</f>
        <v>5778.4253569615021</v>
      </c>
      <c r="G212" s="93">
        <f>'(3.3) Actual WIJAM NPC'!G212-'(3.2) Adjustments'!G212</f>
        <v>470.63443962944723</v>
      </c>
      <c r="H212" s="93">
        <f>'(3.3) Actual WIJAM NPC'!H212-'(3.2) Adjustments'!H212</f>
        <v>648.7871473765224</v>
      </c>
      <c r="I212" s="93">
        <f>'(3.3) Actual WIJAM NPC'!I212-'(3.2) Adjustments'!I212</f>
        <v>848.77433225930395</v>
      </c>
      <c r="J212" s="93">
        <f>'(3.3) Actual WIJAM NPC'!J212-'(3.2) Adjustments'!J212</f>
        <v>680.22178634540933</v>
      </c>
      <c r="K212" s="93">
        <f>'(3.3) Actual WIJAM NPC'!K212-'(3.2) Adjustments'!K212</f>
        <v>507.75488481629611</v>
      </c>
      <c r="L212" s="93">
        <f>'(3.3) Actual WIJAM NPC'!L212-'(3.2) Adjustments'!L212</f>
        <v>517.77014695235187</v>
      </c>
      <c r="M212" s="93">
        <f>'(3.3) Actual WIJAM NPC'!M212-'(3.2) Adjustments'!M212</f>
        <v>480.57177372579463</v>
      </c>
      <c r="N212" s="93">
        <f>'(3.3) Actual WIJAM NPC'!N212-'(3.2) Adjustments'!N212</f>
        <v>459.49436710892269</v>
      </c>
      <c r="O212" s="93">
        <f>'(3.3) Actual WIJAM NPC'!O212-'(3.2) Adjustments'!O212</f>
        <v>364.01410051844283</v>
      </c>
      <c r="P212" s="93">
        <f>'(3.3) Actual WIJAM NPC'!P212-'(3.2) Adjustments'!P212</f>
        <v>205.95668940617611</v>
      </c>
      <c r="Q212" s="93">
        <f>'(3.3) Actual WIJAM NPC'!Q212-'(3.2) Adjustments'!Q212</f>
        <v>294.36283892232171</v>
      </c>
      <c r="R212" s="93">
        <f>'(3.3) Actual WIJAM NPC'!R212-'(3.2) Adjustments'!R212</f>
        <v>300.08284990051317</v>
      </c>
    </row>
    <row r="213" spans="3:18" ht="12.75" customHeight="1">
      <c r="C213" s="76" t="s">
        <v>202</v>
      </c>
      <c r="F213" s="97">
        <f t="shared" si="31"/>
        <v>12223.836186695637</v>
      </c>
      <c r="G213" s="93">
        <f>'(3.3) Actual WIJAM NPC'!G213-'(3.2) Adjustments'!G213</f>
        <v>497.12084154269564</v>
      </c>
      <c r="H213" s="93">
        <f>'(3.3) Actual WIJAM NPC'!H213-'(3.2) Adjustments'!H213</f>
        <v>717.66152755195674</v>
      </c>
      <c r="I213" s="93">
        <f>'(3.3) Actual WIJAM NPC'!I213-'(3.2) Adjustments'!I213</f>
        <v>857.41234978494401</v>
      </c>
      <c r="J213" s="93">
        <f>'(3.3) Actual WIJAM NPC'!J213-'(3.2) Adjustments'!J213</f>
        <v>1248.0892156749226</v>
      </c>
      <c r="K213" s="93">
        <f>'(3.3) Actual WIJAM NPC'!K213-'(3.2) Adjustments'!K213</f>
        <v>1339.2449790727717</v>
      </c>
      <c r="L213" s="93">
        <f>'(3.3) Actual WIJAM NPC'!L213-'(3.2) Adjustments'!L213</f>
        <v>1400.774157841103</v>
      </c>
      <c r="M213" s="93">
        <f>'(3.3) Actual WIJAM NPC'!M213-'(3.2) Adjustments'!M213</f>
        <v>1553.7371491102347</v>
      </c>
      <c r="N213" s="93">
        <f>'(3.3) Actual WIJAM NPC'!N213-'(3.2) Adjustments'!N213</f>
        <v>1212.3525929369951</v>
      </c>
      <c r="O213" s="93">
        <f>'(3.3) Actual WIJAM NPC'!O213-'(3.2) Adjustments'!O213</f>
        <v>1122.4598519185688</v>
      </c>
      <c r="P213" s="93">
        <f>'(3.3) Actual WIJAM NPC'!P213-'(3.2) Adjustments'!P213</f>
        <v>1058.1367168983722</v>
      </c>
      <c r="Q213" s="93">
        <f>'(3.3) Actual WIJAM NPC'!Q213-'(3.2) Adjustments'!Q213</f>
        <v>638.72893582434142</v>
      </c>
      <c r="R213" s="93">
        <f>'(3.3) Actual WIJAM NPC'!R213-'(3.2) Adjustments'!R213</f>
        <v>578.11786853873025</v>
      </c>
    </row>
    <row r="214" spans="3:18" ht="12.75" customHeight="1">
      <c r="C214" s="76" t="s">
        <v>214</v>
      </c>
      <c r="F214" s="97">
        <f t="shared" si="31"/>
        <v>0</v>
      </c>
      <c r="G214" s="93">
        <f>'(3.3) Actual WIJAM NPC'!G214-'(3.2) Adjustments'!G214</f>
        <v>0</v>
      </c>
      <c r="H214" s="93">
        <f>'(3.3) Actual WIJAM NPC'!H214-'(3.2) Adjustments'!H214</f>
        <v>0</v>
      </c>
      <c r="I214" s="93">
        <f>'(3.3) Actual WIJAM NPC'!I214-'(3.2) Adjustments'!I214</f>
        <v>0</v>
      </c>
      <c r="J214" s="93">
        <f>'(3.3) Actual WIJAM NPC'!J214-'(3.2) Adjustments'!J214</f>
        <v>0</v>
      </c>
      <c r="K214" s="93">
        <f>'(3.3) Actual WIJAM NPC'!K214-'(3.2) Adjustments'!K214</f>
        <v>0</v>
      </c>
      <c r="L214" s="93">
        <f>'(3.3) Actual WIJAM NPC'!L214-'(3.2) Adjustments'!L214</f>
        <v>0</v>
      </c>
      <c r="M214" s="93">
        <f>'(3.3) Actual WIJAM NPC'!M214-'(3.2) Adjustments'!M214</f>
        <v>0</v>
      </c>
      <c r="N214" s="93">
        <f>'(3.3) Actual WIJAM NPC'!N214-'(3.2) Adjustments'!N214</f>
        <v>0</v>
      </c>
      <c r="O214" s="93">
        <f>'(3.3) Actual WIJAM NPC'!O214-'(3.2) Adjustments'!O214</f>
        <v>0</v>
      </c>
      <c r="P214" s="93">
        <f>'(3.3) Actual WIJAM NPC'!P214-'(3.2) Adjustments'!P214</f>
        <v>0</v>
      </c>
      <c r="Q214" s="93">
        <f>'(3.3) Actual WIJAM NPC'!Q214-'(3.2) Adjustments'!Q214</f>
        <v>0</v>
      </c>
      <c r="R214" s="93">
        <f>'(3.3) Actual WIJAM NPC'!R214-'(3.2) Adjustments'!R214</f>
        <v>0</v>
      </c>
    </row>
    <row r="215" spans="3:18" ht="12.75" customHeight="1">
      <c r="C215" s="76" t="s">
        <v>22</v>
      </c>
      <c r="F215" s="97">
        <f t="shared" si="31"/>
        <v>0</v>
      </c>
      <c r="G215" s="93">
        <f>'(3.3) Actual WIJAM NPC'!G215-'(3.2) Adjustments'!G215</f>
        <v>0</v>
      </c>
      <c r="H215" s="93">
        <f>'(3.3) Actual WIJAM NPC'!H215-'(3.2) Adjustments'!H215</f>
        <v>0</v>
      </c>
      <c r="I215" s="93">
        <f>'(3.3) Actual WIJAM NPC'!I215-'(3.2) Adjustments'!I215</f>
        <v>0</v>
      </c>
      <c r="J215" s="93">
        <f>'(3.3) Actual WIJAM NPC'!J215-'(3.2) Adjustments'!J215</f>
        <v>0</v>
      </c>
      <c r="K215" s="93">
        <f>'(3.3) Actual WIJAM NPC'!K215-'(3.2) Adjustments'!K215</f>
        <v>0</v>
      </c>
      <c r="L215" s="93">
        <f>'(3.3) Actual WIJAM NPC'!L215-'(3.2) Adjustments'!L215</f>
        <v>0</v>
      </c>
      <c r="M215" s="93">
        <f>'(3.3) Actual WIJAM NPC'!M215-'(3.2) Adjustments'!M215</f>
        <v>0</v>
      </c>
      <c r="N215" s="93">
        <f>'(3.3) Actual WIJAM NPC'!N215-'(3.2) Adjustments'!N215</f>
        <v>0</v>
      </c>
      <c r="O215" s="93">
        <f>'(3.3) Actual WIJAM NPC'!O215-'(3.2) Adjustments'!O215</f>
        <v>0</v>
      </c>
      <c r="P215" s="93">
        <f>'(3.3) Actual WIJAM NPC'!P215-'(3.2) Adjustments'!P215</f>
        <v>0</v>
      </c>
      <c r="Q215" s="93">
        <f>'(3.3) Actual WIJAM NPC'!Q215-'(3.2) Adjustments'!Q215</f>
        <v>0</v>
      </c>
      <c r="R215" s="93">
        <f>'(3.3) Actual WIJAM NPC'!R215-'(3.2) Adjustments'!R215</f>
        <v>0</v>
      </c>
    </row>
    <row r="216" spans="3:18" ht="12.75" customHeight="1">
      <c r="C216" s="76" t="s">
        <v>95</v>
      </c>
      <c r="F216" s="97">
        <f>SUM(G216:R216)</f>
        <v>2977.4209095010278</v>
      </c>
      <c r="G216" s="93">
        <f>'(3.3) Actual WIJAM NPC'!G216-'(3.2) Adjustments'!G216</f>
        <v>0</v>
      </c>
      <c r="H216" s="93">
        <f>'(3.3) Actual WIJAM NPC'!H216-'(3.2) Adjustments'!H216</f>
        <v>0</v>
      </c>
      <c r="I216" s="93">
        <f>'(3.3) Actual WIJAM NPC'!I216-'(3.2) Adjustments'!I216</f>
        <v>0</v>
      </c>
      <c r="J216" s="93">
        <f>'(3.3) Actual WIJAM NPC'!J216-'(3.2) Adjustments'!J216</f>
        <v>0</v>
      </c>
      <c r="K216" s="93">
        <f>'(3.3) Actual WIJAM NPC'!K216-'(3.2) Adjustments'!K216</f>
        <v>223.42869965611899</v>
      </c>
      <c r="L216" s="93">
        <f>'(3.3) Actual WIJAM NPC'!L216-'(3.2) Adjustments'!L216</f>
        <v>1092.3579994441445</v>
      </c>
      <c r="M216" s="93">
        <f>'(3.3) Actual WIJAM NPC'!M216-'(3.2) Adjustments'!M216</f>
        <v>859.6616784839614</v>
      </c>
      <c r="N216" s="93">
        <f>'(3.3) Actual WIJAM NPC'!N216-'(3.2) Adjustments'!N216</f>
        <v>801.97253191680272</v>
      </c>
      <c r="O216" s="93">
        <f>'(3.3) Actual WIJAM NPC'!O216-'(3.2) Adjustments'!O216</f>
        <v>0</v>
      </c>
      <c r="P216" s="93">
        <f>'(3.3) Actual WIJAM NPC'!P216-'(3.2) Adjustments'!P216</f>
        <v>0</v>
      </c>
      <c r="Q216" s="93">
        <f>'(3.3) Actual WIJAM NPC'!Q216-'(3.2) Adjustments'!Q216</f>
        <v>0</v>
      </c>
      <c r="R216" s="93">
        <f>'(3.3) Actual WIJAM NPC'!R216-'(3.2) Adjustments'!R216</f>
        <v>0</v>
      </c>
    </row>
    <row r="217" spans="3:18" ht="12.75" customHeight="1">
      <c r="C217" s="76" t="s">
        <v>242</v>
      </c>
      <c r="F217" s="97">
        <f>SUM(G217:R217)</f>
        <v>0</v>
      </c>
      <c r="G217" s="93">
        <f>'(3.3) Actual WIJAM NPC'!G217-'(3.2) Adjustments'!G217</f>
        <v>0</v>
      </c>
      <c r="H217" s="93">
        <f>'(3.3) Actual WIJAM NPC'!H217-'(3.2) Adjustments'!H217</f>
        <v>0</v>
      </c>
      <c r="I217" s="93">
        <f>'(3.3) Actual WIJAM NPC'!I217-'(3.2) Adjustments'!I217</f>
        <v>0</v>
      </c>
      <c r="J217" s="93">
        <f>'(3.3) Actual WIJAM NPC'!J217-'(3.2) Adjustments'!J217</f>
        <v>0</v>
      </c>
      <c r="K217" s="93">
        <f>'(3.3) Actual WIJAM NPC'!K217-'(3.2) Adjustments'!K217</f>
        <v>0</v>
      </c>
      <c r="L217" s="93">
        <f>'(3.3) Actual WIJAM NPC'!L217-'(3.2) Adjustments'!L217</f>
        <v>0</v>
      </c>
      <c r="M217" s="93">
        <f>'(3.3) Actual WIJAM NPC'!M217-'(3.2) Adjustments'!M217</f>
        <v>0</v>
      </c>
      <c r="N217" s="93">
        <f>'(3.3) Actual WIJAM NPC'!N217-'(3.2) Adjustments'!N217</f>
        <v>0</v>
      </c>
      <c r="O217" s="93">
        <f>'(3.3) Actual WIJAM NPC'!O217-'(3.2) Adjustments'!O217</f>
        <v>0</v>
      </c>
      <c r="P217" s="93">
        <f>'(3.3) Actual WIJAM NPC'!P217-'(3.2) Adjustments'!P217</f>
        <v>0</v>
      </c>
      <c r="Q217" s="93">
        <f>'(3.3) Actual WIJAM NPC'!Q217-'(3.2) Adjustments'!Q217</f>
        <v>0</v>
      </c>
      <c r="R217" s="93">
        <f>'(3.3) Actual WIJAM NPC'!R217-'(3.2) Adjustments'!R217</f>
        <v>0</v>
      </c>
    </row>
    <row r="218" spans="3:18" ht="12.75" customHeight="1">
      <c r="C218" s="76" t="s">
        <v>208</v>
      </c>
      <c r="F218" s="97">
        <f>SUM(G218:R218)</f>
        <v>21069.469719544682</v>
      </c>
      <c r="G218" s="93">
        <f>'(3.3) Actual WIJAM NPC'!G218-'(3.2) Adjustments'!G218</f>
        <v>1094.9174360729871</v>
      </c>
      <c r="H218" s="93">
        <f>'(3.3) Actual WIJAM NPC'!H218-'(3.2) Adjustments'!H218</f>
        <v>1523.1323238154214</v>
      </c>
      <c r="I218" s="93">
        <f>'(3.3) Actual WIJAM NPC'!I218-'(3.2) Adjustments'!I218</f>
        <v>1682.8533089789385</v>
      </c>
      <c r="J218" s="93">
        <f>'(3.3) Actual WIJAM NPC'!J218-'(3.2) Adjustments'!J218</f>
        <v>2098.4081018016918</v>
      </c>
      <c r="K218" s="93">
        <f>'(3.3) Actual WIJAM NPC'!K218-'(3.2) Adjustments'!K218</f>
        <v>2163.7058403294222</v>
      </c>
      <c r="L218" s="93">
        <f>'(3.3) Actual WIJAM NPC'!L218-'(3.2) Adjustments'!L218</f>
        <v>2144.878673572171</v>
      </c>
      <c r="M218" s="93">
        <f>'(3.3) Actual WIJAM NPC'!M218-'(3.2) Adjustments'!M218</f>
        <v>2437.179166657128</v>
      </c>
      <c r="N218" s="93">
        <f>'(3.3) Actual WIJAM NPC'!N218-'(3.2) Adjustments'!N218</f>
        <v>1995.3154961744438</v>
      </c>
      <c r="O218" s="93">
        <f>'(3.3) Actual WIJAM NPC'!O218-'(3.2) Adjustments'!O218</f>
        <v>1855.7460675115424</v>
      </c>
      <c r="P218" s="93">
        <f>'(3.3) Actual WIJAM NPC'!P218-'(3.2) Adjustments'!P218</f>
        <v>1790.0005716474145</v>
      </c>
      <c r="Q218" s="93">
        <f>'(3.3) Actual WIJAM NPC'!Q218-'(3.2) Adjustments'!Q218</f>
        <v>1256.0497932208145</v>
      </c>
      <c r="R218" s="93">
        <f>'(3.3) Actual WIJAM NPC'!R218-'(3.2) Adjustments'!R218</f>
        <v>1027.2829397627033</v>
      </c>
    </row>
    <row r="219" spans="3:18" ht="12.75" customHeight="1">
      <c r="C219" s="76" t="s">
        <v>23</v>
      </c>
      <c r="F219" s="97">
        <f t="shared" si="31"/>
        <v>0</v>
      </c>
      <c r="G219" s="93">
        <f>'(3.3) Actual WIJAM NPC'!G219-'(3.2) Adjustments'!G219</f>
        <v>0</v>
      </c>
      <c r="H219" s="93">
        <f>'(3.3) Actual WIJAM NPC'!H219-'(3.2) Adjustments'!H219</f>
        <v>0</v>
      </c>
      <c r="I219" s="93">
        <f>'(3.3) Actual WIJAM NPC'!I219-'(3.2) Adjustments'!I219</f>
        <v>0</v>
      </c>
      <c r="J219" s="93">
        <f>'(3.3) Actual WIJAM NPC'!J219-'(3.2) Adjustments'!J219</f>
        <v>0</v>
      </c>
      <c r="K219" s="93">
        <f>'(3.3) Actual WIJAM NPC'!K219-'(3.2) Adjustments'!K219</f>
        <v>0</v>
      </c>
      <c r="L219" s="93">
        <f>'(3.3) Actual WIJAM NPC'!L219-'(3.2) Adjustments'!L219</f>
        <v>0</v>
      </c>
      <c r="M219" s="93">
        <f>'(3.3) Actual WIJAM NPC'!M219-'(3.2) Adjustments'!M219</f>
        <v>0</v>
      </c>
      <c r="N219" s="93">
        <f>'(3.3) Actual WIJAM NPC'!N219-'(3.2) Adjustments'!N219</f>
        <v>0</v>
      </c>
      <c r="O219" s="93">
        <f>'(3.3) Actual WIJAM NPC'!O219-'(3.2) Adjustments'!O219</f>
        <v>0</v>
      </c>
      <c r="P219" s="93">
        <f>'(3.3) Actual WIJAM NPC'!P219-'(3.2) Adjustments'!P219</f>
        <v>0</v>
      </c>
      <c r="Q219" s="93">
        <f>'(3.3) Actual WIJAM NPC'!Q219-'(3.2) Adjustments'!Q219</f>
        <v>0</v>
      </c>
      <c r="R219" s="93">
        <f>'(3.3) Actual WIJAM NPC'!R219-'(3.2) Adjustments'!R219</f>
        <v>0</v>
      </c>
    </row>
    <row r="220" spans="3:18" ht="12.75" customHeight="1">
      <c r="C220" s="76" t="s">
        <v>96</v>
      </c>
      <c r="F220" s="97">
        <f t="shared" si="31"/>
        <v>0</v>
      </c>
      <c r="G220" s="93">
        <f>'(3.3) Actual WIJAM NPC'!G220-'(3.2) Adjustments'!G220</f>
        <v>0</v>
      </c>
      <c r="H220" s="93">
        <f>'(3.3) Actual WIJAM NPC'!H220-'(3.2) Adjustments'!H220</f>
        <v>0</v>
      </c>
      <c r="I220" s="93">
        <f>'(3.3) Actual WIJAM NPC'!I220-'(3.2) Adjustments'!I220</f>
        <v>0</v>
      </c>
      <c r="J220" s="93">
        <f>'(3.3) Actual WIJAM NPC'!J220-'(3.2) Adjustments'!J220</f>
        <v>0</v>
      </c>
      <c r="K220" s="93">
        <f>'(3.3) Actual WIJAM NPC'!K220-'(3.2) Adjustments'!K220</f>
        <v>0</v>
      </c>
      <c r="L220" s="93">
        <f>'(3.3) Actual WIJAM NPC'!L220-'(3.2) Adjustments'!L220</f>
        <v>0</v>
      </c>
      <c r="M220" s="93">
        <f>'(3.3) Actual WIJAM NPC'!M220-'(3.2) Adjustments'!M220</f>
        <v>0</v>
      </c>
      <c r="N220" s="93">
        <f>'(3.3) Actual WIJAM NPC'!N220-'(3.2) Adjustments'!N220</f>
        <v>0</v>
      </c>
      <c r="O220" s="93">
        <f>'(3.3) Actual WIJAM NPC'!O220-'(3.2) Adjustments'!O220</f>
        <v>0</v>
      </c>
      <c r="P220" s="93">
        <f>'(3.3) Actual WIJAM NPC'!P220-'(3.2) Adjustments'!P220</f>
        <v>0</v>
      </c>
      <c r="Q220" s="93">
        <f>'(3.3) Actual WIJAM NPC'!Q220-'(3.2) Adjustments'!Q220</f>
        <v>0</v>
      </c>
      <c r="R220" s="93">
        <f>'(3.3) Actual WIJAM NPC'!R220-'(3.2) Adjustments'!R220</f>
        <v>0</v>
      </c>
    </row>
    <row r="221" spans="3:18" ht="12.75" customHeight="1">
      <c r="C221" s="76" t="s">
        <v>209</v>
      </c>
      <c r="F221" s="97">
        <f t="shared" si="31"/>
        <v>20180.94365192359</v>
      </c>
      <c r="G221" s="93">
        <f>'(3.3) Actual WIJAM NPC'!G221-'(3.2) Adjustments'!G221</f>
        <v>803.92856398605988</v>
      </c>
      <c r="H221" s="93">
        <f>'(3.3) Actual WIJAM NPC'!H221-'(3.2) Adjustments'!H221</f>
        <v>1244.2889275180257</v>
      </c>
      <c r="I221" s="93">
        <f>'(3.3) Actual WIJAM NPC'!I221-'(3.2) Adjustments'!I221</f>
        <v>1198.0666111113842</v>
      </c>
      <c r="J221" s="93">
        <f>'(3.3) Actual WIJAM NPC'!J221-'(3.2) Adjustments'!J221</f>
        <v>2244.2732183915341</v>
      </c>
      <c r="K221" s="93">
        <f>'(3.3) Actual WIJAM NPC'!K221-'(3.2) Adjustments'!K221</f>
        <v>2234.8392050203729</v>
      </c>
      <c r="L221" s="93">
        <f>'(3.3) Actual WIJAM NPC'!L221-'(3.2) Adjustments'!L221</f>
        <v>2329.7018512683385</v>
      </c>
      <c r="M221" s="93">
        <f>'(3.3) Actual WIJAM NPC'!M221-'(3.2) Adjustments'!M221</f>
        <v>2385.9840817265385</v>
      </c>
      <c r="N221" s="93">
        <f>'(3.3) Actual WIJAM NPC'!N221-'(3.2) Adjustments'!N221</f>
        <v>2072.76497878487</v>
      </c>
      <c r="O221" s="93">
        <f>'(3.3) Actual WIJAM NPC'!O221-'(3.2) Adjustments'!O221</f>
        <v>1941.2551821771222</v>
      </c>
      <c r="P221" s="93">
        <f>'(3.3) Actual WIJAM NPC'!P221-'(3.2) Adjustments'!P221</f>
        <v>1745.43672179389</v>
      </c>
      <c r="Q221" s="93">
        <f>'(3.3) Actual WIJAM NPC'!Q221-'(3.2) Adjustments'!Q221</f>
        <v>1039.4295763472653</v>
      </c>
      <c r="R221" s="93">
        <f>'(3.3) Actual WIJAM NPC'!R221-'(3.2) Adjustments'!R221</f>
        <v>940.97473379818814</v>
      </c>
    </row>
    <row r="222" spans="3:18" ht="12.75" customHeight="1">
      <c r="C222" s="76" t="s">
        <v>215</v>
      </c>
      <c r="F222" s="97">
        <f t="shared" si="31"/>
        <v>10753.347852167764</v>
      </c>
      <c r="G222" s="93">
        <f>'(3.3) Actual WIJAM NPC'!G222-'(3.2) Adjustments'!G222</f>
        <v>403.04838716509897</v>
      </c>
      <c r="H222" s="93">
        <f>'(3.3) Actual WIJAM NPC'!H222-'(3.2) Adjustments'!H222</f>
        <v>553.21223729789631</v>
      </c>
      <c r="I222" s="93">
        <f>'(3.3) Actual WIJAM NPC'!I222-'(3.2) Adjustments'!I222</f>
        <v>681.60413845395874</v>
      </c>
      <c r="J222" s="93">
        <f>'(3.3) Actual WIJAM NPC'!J222-'(3.2) Adjustments'!J222</f>
        <v>996.9217266516057</v>
      </c>
      <c r="K222" s="93">
        <f>'(3.3) Actual WIJAM NPC'!K222-'(3.2) Adjustments'!K222</f>
        <v>1352.3185491822849</v>
      </c>
      <c r="L222" s="93">
        <f>'(3.3) Actual WIJAM NPC'!L222-'(3.2) Adjustments'!L222</f>
        <v>1508.3803988646034</v>
      </c>
      <c r="M222" s="93">
        <f>'(3.3) Actual WIJAM NPC'!M222-'(3.2) Adjustments'!M222</f>
        <v>1708.8346876676228</v>
      </c>
      <c r="N222" s="93">
        <f>'(3.3) Actual WIJAM NPC'!N222-'(3.2) Adjustments'!N222</f>
        <v>1195.6562589239022</v>
      </c>
      <c r="O222" s="93">
        <f>'(3.3) Actual WIJAM NPC'!O222-'(3.2) Adjustments'!O222</f>
        <v>946.93595798369915</v>
      </c>
      <c r="P222" s="93">
        <f>'(3.3) Actual WIJAM NPC'!P222-'(3.2) Adjustments'!P222</f>
        <v>757.02253930650602</v>
      </c>
      <c r="Q222" s="93">
        <f>'(3.3) Actual WIJAM NPC'!Q222-'(3.2) Adjustments'!Q222</f>
        <v>385.02062125212427</v>
      </c>
      <c r="R222" s="93">
        <f>'(3.3) Actual WIJAM NPC'!R222-'(3.2) Adjustments'!R222</f>
        <v>264.39234941846058</v>
      </c>
    </row>
    <row r="223" spans="3:18" ht="12.75" customHeight="1">
      <c r="C223" s="76" t="s">
        <v>24</v>
      </c>
      <c r="F223" s="97">
        <f t="shared" si="31"/>
        <v>0</v>
      </c>
      <c r="G223" s="93">
        <f>'(3.3) Actual WIJAM NPC'!G223-'(3.2) Adjustments'!G223</f>
        <v>0</v>
      </c>
      <c r="H223" s="93">
        <f>'(3.3) Actual WIJAM NPC'!H223-'(3.2) Adjustments'!H223</f>
        <v>0</v>
      </c>
      <c r="I223" s="93">
        <f>'(3.3) Actual WIJAM NPC'!I223-'(3.2) Adjustments'!I223</f>
        <v>0</v>
      </c>
      <c r="J223" s="93">
        <f>'(3.3) Actual WIJAM NPC'!J223-'(3.2) Adjustments'!J223</f>
        <v>0</v>
      </c>
      <c r="K223" s="93">
        <f>'(3.3) Actual WIJAM NPC'!K223-'(3.2) Adjustments'!K223</f>
        <v>0</v>
      </c>
      <c r="L223" s="93">
        <f>'(3.3) Actual WIJAM NPC'!L223-'(3.2) Adjustments'!L223</f>
        <v>0</v>
      </c>
      <c r="M223" s="93">
        <f>'(3.3) Actual WIJAM NPC'!M223-'(3.2) Adjustments'!M223</f>
        <v>0</v>
      </c>
      <c r="N223" s="93">
        <f>'(3.3) Actual WIJAM NPC'!N223-'(3.2) Adjustments'!N223</f>
        <v>0</v>
      </c>
      <c r="O223" s="93">
        <f>'(3.3) Actual WIJAM NPC'!O223-'(3.2) Adjustments'!O223</f>
        <v>0</v>
      </c>
      <c r="P223" s="93">
        <f>'(3.3) Actual WIJAM NPC'!P223-'(3.2) Adjustments'!P223</f>
        <v>0</v>
      </c>
      <c r="Q223" s="93">
        <f>'(3.3) Actual WIJAM NPC'!Q223-'(3.2) Adjustments'!Q223</f>
        <v>0</v>
      </c>
      <c r="R223" s="93">
        <f>'(3.3) Actual WIJAM NPC'!R223-'(3.2) Adjustments'!R223</f>
        <v>0</v>
      </c>
    </row>
    <row r="224" spans="3:18" ht="12.75" customHeight="1">
      <c r="C224" s="90" t="s">
        <v>149</v>
      </c>
      <c r="F224" s="97">
        <f t="shared" si="31"/>
        <v>0</v>
      </c>
      <c r="G224" s="93">
        <f>'(3.3) Actual WIJAM NPC'!G224-'(3.2) Adjustments'!G224</f>
        <v>0</v>
      </c>
      <c r="H224" s="93">
        <f>'(3.3) Actual WIJAM NPC'!H224-'(3.2) Adjustments'!H224</f>
        <v>0</v>
      </c>
      <c r="I224" s="93">
        <f>'(3.3) Actual WIJAM NPC'!I224-'(3.2) Adjustments'!I224</f>
        <v>0</v>
      </c>
      <c r="J224" s="93">
        <f>'(3.3) Actual WIJAM NPC'!J224-'(3.2) Adjustments'!J224</f>
        <v>0</v>
      </c>
      <c r="K224" s="93">
        <f>'(3.3) Actual WIJAM NPC'!K224-'(3.2) Adjustments'!K224</f>
        <v>0</v>
      </c>
      <c r="L224" s="93">
        <f>'(3.3) Actual WIJAM NPC'!L224-'(3.2) Adjustments'!L224</f>
        <v>0</v>
      </c>
      <c r="M224" s="93">
        <f>'(3.3) Actual WIJAM NPC'!M224-'(3.2) Adjustments'!M224</f>
        <v>0</v>
      </c>
      <c r="N224" s="93">
        <f>'(3.3) Actual WIJAM NPC'!N224-'(3.2) Adjustments'!N224</f>
        <v>0</v>
      </c>
      <c r="O224" s="93">
        <f>'(3.3) Actual WIJAM NPC'!O224-'(3.2) Adjustments'!O224</f>
        <v>0</v>
      </c>
      <c r="P224" s="93">
        <f>'(3.3) Actual WIJAM NPC'!P224-'(3.2) Adjustments'!P224</f>
        <v>0</v>
      </c>
      <c r="Q224" s="93">
        <f>'(3.3) Actual WIJAM NPC'!Q224-'(3.2) Adjustments'!Q224</f>
        <v>0</v>
      </c>
      <c r="R224" s="93">
        <f>'(3.3) Actual WIJAM NPC'!R224-'(3.2) Adjustments'!R224</f>
        <v>0</v>
      </c>
    </row>
    <row r="225" spans="1:18" ht="12.75" customHeight="1">
      <c r="C225" s="76" t="s">
        <v>231</v>
      </c>
      <c r="F225" s="97">
        <f t="shared" si="31"/>
        <v>0</v>
      </c>
      <c r="G225" s="93">
        <f>'(3.3) Actual WIJAM NPC'!G225-'(3.2) Adjustments'!G225</f>
        <v>0</v>
      </c>
      <c r="H225" s="93">
        <f>'(3.3) Actual WIJAM NPC'!H225-'(3.2) Adjustments'!H225</f>
        <v>0</v>
      </c>
      <c r="I225" s="93">
        <f>'(3.3) Actual WIJAM NPC'!I225-'(3.2) Adjustments'!I225</f>
        <v>0</v>
      </c>
      <c r="J225" s="93">
        <f>'(3.3) Actual WIJAM NPC'!J225-'(3.2) Adjustments'!J225</f>
        <v>0</v>
      </c>
      <c r="K225" s="93">
        <f>'(3.3) Actual WIJAM NPC'!K225-'(3.2) Adjustments'!K225</f>
        <v>0</v>
      </c>
      <c r="L225" s="93">
        <f>'(3.3) Actual WIJAM NPC'!L225-'(3.2) Adjustments'!L225</f>
        <v>0</v>
      </c>
      <c r="M225" s="93">
        <f>'(3.3) Actual WIJAM NPC'!M225-'(3.2) Adjustments'!M225</f>
        <v>0</v>
      </c>
      <c r="N225" s="93">
        <f>'(3.3) Actual WIJAM NPC'!N225-'(3.2) Adjustments'!N225</f>
        <v>0</v>
      </c>
      <c r="O225" s="93">
        <f>'(3.3) Actual WIJAM NPC'!O225-'(3.2) Adjustments'!O225</f>
        <v>0</v>
      </c>
      <c r="P225" s="93">
        <f>'(3.3) Actual WIJAM NPC'!P225-'(3.2) Adjustments'!P225</f>
        <v>0</v>
      </c>
      <c r="Q225" s="93">
        <f>'(3.3) Actual WIJAM NPC'!Q225-'(3.2) Adjustments'!Q225</f>
        <v>0</v>
      </c>
      <c r="R225" s="93">
        <f>'(3.3) Actual WIJAM NPC'!R225-'(3.2) Adjustments'!R225</f>
        <v>0</v>
      </c>
    </row>
    <row r="226" spans="1:18" ht="12.75" customHeight="1">
      <c r="C226" s="76" t="s">
        <v>150</v>
      </c>
      <c r="F226" s="97">
        <f t="shared" si="31"/>
        <v>0</v>
      </c>
      <c r="G226" s="93">
        <f>'(3.3) Actual WIJAM NPC'!G226-'(3.2) Adjustments'!G226</f>
        <v>0</v>
      </c>
      <c r="H226" s="93">
        <f>'(3.3) Actual WIJAM NPC'!H226-'(3.2) Adjustments'!H226</f>
        <v>0</v>
      </c>
      <c r="I226" s="93">
        <f>'(3.3) Actual WIJAM NPC'!I226-'(3.2) Adjustments'!I226</f>
        <v>0</v>
      </c>
      <c r="J226" s="93">
        <f>'(3.3) Actual WIJAM NPC'!J226-'(3.2) Adjustments'!J226</f>
        <v>0</v>
      </c>
      <c r="K226" s="93">
        <f>'(3.3) Actual WIJAM NPC'!K226-'(3.2) Adjustments'!K226</f>
        <v>0</v>
      </c>
      <c r="L226" s="93">
        <f>'(3.3) Actual WIJAM NPC'!L226-'(3.2) Adjustments'!L226</f>
        <v>0</v>
      </c>
      <c r="M226" s="93">
        <f>'(3.3) Actual WIJAM NPC'!M226-'(3.2) Adjustments'!M226</f>
        <v>0</v>
      </c>
      <c r="N226" s="93">
        <f>'(3.3) Actual WIJAM NPC'!N226-'(3.2) Adjustments'!N226</f>
        <v>0</v>
      </c>
      <c r="O226" s="93">
        <f>'(3.3) Actual WIJAM NPC'!O226-'(3.2) Adjustments'!O226</f>
        <v>0</v>
      </c>
      <c r="P226" s="93">
        <f>'(3.3) Actual WIJAM NPC'!P226-'(3.2) Adjustments'!P226</f>
        <v>0</v>
      </c>
      <c r="Q226" s="93">
        <f>'(3.3) Actual WIJAM NPC'!Q226-'(3.2) Adjustments'!Q226</f>
        <v>0</v>
      </c>
      <c r="R226" s="93">
        <f>'(3.3) Actual WIJAM NPC'!R226-'(3.2) Adjustments'!R226</f>
        <v>0</v>
      </c>
    </row>
    <row r="227" spans="1:18" ht="12.75" customHeight="1">
      <c r="C227" s="76" t="s">
        <v>25</v>
      </c>
      <c r="F227" s="97">
        <f t="shared" si="31"/>
        <v>859.80536253518721</v>
      </c>
      <c r="G227" s="93">
        <f>'(3.3) Actual WIJAM NPC'!G227-'(3.2) Adjustments'!G227</f>
        <v>67.792290629100819</v>
      </c>
      <c r="H227" s="93">
        <f>'(3.3) Actual WIJAM NPC'!H227-'(3.2) Adjustments'!H227</f>
        <v>66.741241794384095</v>
      </c>
      <c r="I227" s="93">
        <f>'(3.3) Actual WIJAM NPC'!I227-'(3.2) Adjustments'!I227</f>
        <v>72.7041299202548</v>
      </c>
      <c r="J227" s="93">
        <f>'(3.3) Actual WIJAM NPC'!J227-'(3.2) Adjustments'!J227</f>
        <v>71.913867638512897</v>
      </c>
      <c r="K227" s="93">
        <f>'(3.3) Actual WIJAM NPC'!K227-'(3.2) Adjustments'!K227</f>
        <v>72.775971945867695</v>
      </c>
      <c r="L227" s="93">
        <f>'(3.3) Actual WIJAM NPC'!L227-'(3.2) Adjustments'!L227</f>
        <v>71.051763331158099</v>
      </c>
      <c r="M227" s="93">
        <f>'(3.3) Actual WIJAM NPC'!M227-'(3.2) Adjustments'!M227</f>
        <v>72.775971945867695</v>
      </c>
      <c r="N227" s="93">
        <f>'(3.3) Actual WIJAM NPC'!N227-'(3.2) Adjustments'!N227</f>
        <v>72.775971945867695</v>
      </c>
      <c r="O227" s="93">
        <f>'(3.3) Actual WIJAM NPC'!O227-'(3.2) Adjustments'!O227</f>
        <v>71.051763331158099</v>
      </c>
      <c r="P227" s="93">
        <f>'(3.3) Actual WIJAM NPC'!P227-'(3.2) Adjustments'!P227</f>
        <v>76.224389175286902</v>
      </c>
      <c r="Q227" s="93">
        <f>'(3.3) Actual WIJAM NPC'!Q227-'(3.2) Adjustments'!Q227</f>
        <v>71.222028931860677</v>
      </c>
      <c r="R227" s="93">
        <f>'(3.3) Actual WIJAM NPC'!R227-'(3.2) Adjustments'!R227</f>
        <v>72.775971945867695</v>
      </c>
    </row>
    <row r="228" spans="1:18" ht="12.75" customHeight="1">
      <c r="C228" s="76" t="s">
        <v>210</v>
      </c>
      <c r="F228" s="97">
        <f t="shared" si="31"/>
        <v>7192.7768699553171</v>
      </c>
      <c r="G228" s="93">
        <f>'(3.3) Actual WIJAM NPC'!G228-'(3.2) Adjustments'!G228</f>
        <v>271.5276790840652</v>
      </c>
      <c r="H228" s="93">
        <f>'(3.3) Actual WIJAM NPC'!H228-'(3.2) Adjustments'!H228</f>
        <v>373.82150295771959</v>
      </c>
      <c r="I228" s="93">
        <f>'(3.3) Actual WIJAM NPC'!I228-'(3.2) Adjustments'!I228</f>
        <v>469.06697940671478</v>
      </c>
      <c r="J228" s="93">
        <f>'(3.3) Actual WIJAM NPC'!J228-'(3.2) Adjustments'!J228</f>
        <v>674.61924782429548</v>
      </c>
      <c r="K228" s="93">
        <f>'(3.3) Actual WIJAM NPC'!K228-'(3.2) Adjustments'!K228</f>
        <v>885.92944652439451</v>
      </c>
      <c r="L228" s="93">
        <f>'(3.3) Actual WIJAM NPC'!L228-'(3.2) Adjustments'!L228</f>
        <v>1001.017088905233</v>
      </c>
      <c r="M228" s="93">
        <f>'(3.3) Actual WIJAM NPC'!M228-'(3.2) Adjustments'!M228</f>
        <v>1124.7795847073435</v>
      </c>
      <c r="N228" s="93">
        <f>'(3.3) Actual WIJAM NPC'!N228-'(3.2) Adjustments'!N228</f>
        <v>775.88197616560296</v>
      </c>
      <c r="O228" s="93">
        <f>'(3.3) Actual WIJAM NPC'!O228-'(3.2) Adjustments'!O228</f>
        <v>637.5012016138428</v>
      </c>
      <c r="P228" s="93">
        <f>'(3.3) Actual WIJAM NPC'!P228-'(3.2) Adjustments'!P228</f>
        <v>514.03254172709728</v>
      </c>
      <c r="Q228" s="93">
        <f>'(3.3) Actual WIJAM NPC'!Q228-'(3.2) Adjustments'!Q228</f>
        <v>287.27804253370766</v>
      </c>
      <c r="R228" s="93">
        <f>'(3.3) Actual WIJAM NPC'!R228-'(3.2) Adjustments'!R228</f>
        <v>177.32157850530044</v>
      </c>
    </row>
    <row r="229" spans="1:18" ht="12.75" customHeight="1">
      <c r="C229" s="76" t="s">
        <v>252</v>
      </c>
      <c r="F229" s="97">
        <f t="shared" ref="F229:F230" si="32">SUM(G229:R229)</f>
        <v>0</v>
      </c>
      <c r="G229" s="93">
        <f>'(3.3) Actual WIJAM NPC'!G229-'(3.2) Adjustments'!G229</f>
        <v>0</v>
      </c>
      <c r="H229" s="93">
        <f>'(3.3) Actual WIJAM NPC'!H229-'(3.2) Adjustments'!H229</f>
        <v>0</v>
      </c>
      <c r="I229" s="93">
        <f>'(3.3) Actual WIJAM NPC'!I229-'(3.2) Adjustments'!I229</f>
        <v>0</v>
      </c>
      <c r="J229" s="93">
        <f>'(3.3) Actual WIJAM NPC'!J229-'(3.2) Adjustments'!J229</f>
        <v>0</v>
      </c>
      <c r="K229" s="93">
        <f>'(3.3) Actual WIJAM NPC'!K229-'(3.2) Adjustments'!K229</f>
        <v>0</v>
      </c>
      <c r="L229" s="93">
        <f>'(3.3) Actual WIJAM NPC'!L229-'(3.2) Adjustments'!L229</f>
        <v>0</v>
      </c>
      <c r="M229" s="93">
        <f>'(3.3) Actual WIJAM NPC'!M229-'(3.2) Adjustments'!M229</f>
        <v>0</v>
      </c>
      <c r="N229" s="93">
        <f>'(3.3) Actual WIJAM NPC'!N229-'(3.2) Adjustments'!N229</f>
        <v>0</v>
      </c>
      <c r="O229" s="93">
        <f>'(3.3) Actual WIJAM NPC'!O229-'(3.2) Adjustments'!O229</f>
        <v>0</v>
      </c>
      <c r="P229" s="93">
        <f>'(3.3) Actual WIJAM NPC'!P229-'(3.2) Adjustments'!P229</f>
        <v>0</v>
      </c>
      <c r="Q229" s="93">
        <f>'(3.3) Actual WIJAM NPC'!Q229-'(3.2) Adjustments'!Q229</f>
        <v>0</v>
      </c>
      <c r="R229" s="93">
        <f>'(3.3) Actual WIJAM NPC'!R229-'(3.2) Adjustments'!R229</f>
        <v>0</v>
      </c>
    </row>
    <row r="230" spans="1:18" ht="12.75" customHeight="1">
      <c r="C230" s="91" t="s">
        <v>211</v>
      </c>
      <c r="D230" s="76"/>
      <c r="F230" s="97">
        <f t="shared" si="32"/>
        <v>15414.873410633696</v>
      </c>
      <c r="G230" s="93">
        <f>'(3.3) Actual WIJAM NPC'!G230-'(3.2) Adjustments'!G230</f>
        <v>641.634483171797</v>
      </c>
      <c r="H230" s="93">
        <f>'(3.3) Actual WIJAM NPC'!H230-'(3.2) Adjustments'!H230</f>
        <v>1061.2546897363929</v>
      </c>
      <c r="I230" s="93">
        <f>'(3.3) Actual WIJAM NPC'!I230-'(3.2) Adjustments'!I230</f>
        <v>1115.6102326031164</v>
      </c>
      <c r="J230" s="93">
        <f>'(3.3) Actual WIJAM NPC'!J230-'(3.2) Adjustments'!J230</f>
        <v>1641.2982398442405</v>
      </c>
      <c r="K230" s="93">
        <f>'(3.3) Actual WIJAM NPC'!K230-'(3.2) Adjustments'!K230</f>
        <v>1513.7727560988776</v>
      </c>
      <c r="L230" s="93">
        <f>'(3.3) Actual WIJAM NPC'!L230-'(3.2) Adjustments'!L230</f>
        <v>1495.0871289490012</v>
      </c>
      <c r="M230" s="93">
        <f>'(3.3) Actual WIJAM NPC'!M230-'(3.2) Adjustments'!M230</f>
        <v>1898.4585266778959</v>
      </c>
      <c r="N230" s="93">
        <f>'(3.3) Actual WIJAM NPC'!N230-'(3.2) Adjustments'!N230</f>
        <v>1481.387116454742</v>
      </c>
      <c r="O230" s="93">
        <f>'(3.3) Actual WIJAM NPC'!O230-'(3.2) Adjustments'!O230</f>
        <v>1511.4842100032533</v>
      </c>
      <c r="P230" s="93">
        <f>'(3.3) Actual WIJAM NPC'!P230-'(3.2) Adjustments'!P230</f>
        <v>1367.5467870272485</v>
      </c>
      <c r="Q230" s="93">
        <f>'(3.3) Actual WIJAM NPC'!Q230-'(3.2) Adjustments'!Q230</f>
        <v>883.92475350687369</v>
      </c>
      <c r="R230" s="93">
        <f>'(3.3) Actual WIJAM NPC'!R230-'(3.2) Adjustments'!R230</f>
        <v>803.4144865602583</v>
      </c>
    </row>
    <row r="231" spans="1:18" ht="12.75" customHeight="1">
      <c r="C231" s="76" t="s">
        <v>216</v>
      </c>
      <c r="D231" s="76"/>
      <c r="F231" s="97">
        <f t="shared" si="31"/>
        <v>12.203933292964791</v>
      </c>
      <c r="G231" s="93">
        <f>'(3.3) Actual WIJAM NPC'!G231-'(3.2) Adjustments'!G231</f>
        <v>1.3243583076759873</v>
      </c>
      <c r="H231" s="93">
        <f>'(3.3) Actual WIJAM NPC'!H231-'(3.2) Adjustments'!H231</f>
        <v>1.3565252441708453</v>
      </c>
      <c r="I231" s="93">
        <f>'(3.3) Actual WIJAM NPC'!I231-'(3.2) Adjustments'!I231</f>
        <v>1.0840665675841086</v>
      </c>
      <c r="J231" s="93">
        <f>'(3.3) Actual WIJAM NPC'!J231-'(3.2) Adjustments'!J231</f>
        <v>1.2430826018681305</v>
      </c>
      <c r="K231" s="93">
        <f>'(3.3) Actual WIJAM NPC'!K231-'(3.2) Adjustments'!K231</f>
        <v>0.82373048566248197</v>
      </c>
      <c r="L231" s="93">
        <f>'(3.3) Actual WIJAM NPC'!L231-'(3.2) Adjustments'!L231</f>
        <v>0.60311338007471404</v>
      </c>
      <c r="M231" s="93">
        <f>'(3.3) Actual WIJAM NPC'!M231-'(3.2) Adjustments'!M231</f>
        <v>0.77790610922759351</v>
      </c>
      <c r="N231" s="93">
        <f>'(3.3) Actual WIJAM NPC'!N231-'(3.2) Adjustments'!N231</f>
        <v>0.96807247232289073</v>
      </c>
      <c r="O231" s="93">
        <f>'(3.3) Actual WIJAM NPC'!O231-'(3.2) Adjustments'!O231</f>
        <v>0.8338719759673997</v>
      </c>
      <c r="P231" s="93">
        <f>'(3.3) Actual WIJAM NPC'!P231-'(3.2) Adjustments'!P231</f>
        <v>0.76375172175004291</v>
      </c>
      <c r="Q231" s="93">
        <f>'(3.3) Actual WIJAM NPC'!Q231-'(3.2) Adjustments'!Q231</f>
        <v>1.1141955284634946</v>
      </c>
      <c r="R231" s="93">
        <f>'(3.3) Actual WIJAM NPC'!R231-'(3.2) Adjustments'!R231</f>
        <v>1.3112588981971025</v>
      </c>
    </row>
    <row r="232" spans="1:18" ht="12.75" customHeight="1">
      <c r="C232" s="76" t="s">
        <v>217</v>
      </c>
      <c r="D232" s="76"/>
      <c r="F232" s="97">
        <f t="shared" si="31"/>
        <v>0</v>
      </c>
      <c r="G232" s="93">
        <f>'(3.3) Actual WIJAM NPC'!G232-'(3.2) Adjustments'!G232</f>
        <v>0</v>
      </c>
      <c r="H232" s="93">
        <f>'(3.3) Actual WIJAM NPC'!H232-'(3.2) Adjustments'!H232</f>
        <v>0</v>
      </c>
      <c r="I232" s="93">
        <f>'(3.3) Actual WIJAM NPC'!I232-'(3.2) Adjustments'!I232</f>
        <v>0</v>
      </c>
      <c r="J232" s="93">
        <f>'(3.3) Actual WIJAM NPC'!J232-'(3.2) Adjustments'!J232</f>
        <v>0</v>
      </c>
      <c r="K232" s="93">
        <f>'(3.3) Actual WIJAM NPC'!K232-'(3.2) Adjustments'!K232</f>
        <v>0</v>
      </c>
      <c r="L232" s="93">
        <f>'(3.3) Actual WIJAM NPC'!L232-'(3.2) Adjustments'!L232</f>
        <v>0</v>
      </c>
      <c r="M232" s="93">
        <f>'(3.3) Actual WIJAM NPC'!M232-'(3.2) Adjustments'!M232</f>
        <v>0</v>
      </c>
      <c r="N232" s="93">
        <f>'(3.3) Actual WIJAM NPC'!N232-'(3.2) Adjustments'!N232</f>
        <v>0</v>
      </c>
      <c r="O232" s="93">
        <f>'(3.3) Actual WIJAM NPC'!O232-'(3.2) Adjustments'!O232</f>
        <v>0</v>
      </c>
      <c r="P232" s="93">
        <f>'(3.3) Actual WIJAM NPC'!P232-'(3.2) Adjustments'!P232</f>
        <v>0</v>
      </c>
      <c r="Q232" s="93">
        <f>'(3.3) Actual WIJAM NPC'!Q232-'(3.2) Adjustments'!Q232</f>
        <v>0</v>
      </c>
      <c r="R232" s="93">
        <f>'(3.3) Actual WIJAM NPC'!R232-'(3.2) Adjustments'!R232</f>
        <v>0</v>
      </c>
    </row>
    <row r="233" spans="1:18" ht="12.75" customHeight="1">
      <c r="C233" s="76" t="s">
        <v>26</v>
      </c>
      <c r="D233" s="76"/>
      <c r="F233" s="97">
        <f t="shared" si="31"/>
        <v>22910.9002436505</v>
      </c>
      <c r="G233" s="93">
        <f>'(3.3) Actual WIJAM NPC'!G233-'(3.2) Adjustments'!G233</f>
        <v>2857.8089553528407</v>
      </c>
      <c r="H233" s="93">
        <f>'(3.3) Actual WIJAM NPC'!H233-'(3.2) Adjustments'!H233</f>
        <v>3357.213931970045</v>
      </c>
      <c r="I233" s="93">
        <f>'(3.3) Actual WIJAM NPC'!I233-'(3.2) Adjustments'!I233</f>
        <v>2264.7268137590627</v>
      </c>
      <c r="J233" s="93">
        <f>'(3.3) Actual WIJAM NPC'!J233-'(3.2) Adjustments'!J233</f>
        <v>2200.4344785003395</v>
      </c>
      <c r="K233" s="93">
        <f>'(3.3) Actual WIJAM NPC'!K233-'(3.2) Adjustments'!K233</f>
        <v>1113.2579975534902</v>
      </c>
      <c r="L233" s="93">
        <f>'(3.3) Actual WIJAM NPC'!L233-'(3.2) Adjustments'!L233</f>
        <v>1158.6042232575123</v>
      </c>
      <c r="M233" s="93">
        <f>'(3.3) Actual WIJAM NPC'!M233-'(3.2) Adjustments'!M233</f>
        <v>1076.5938221999284</v>
      </c>
      <c r="N233" s="93">
        <f>'(3.3) Actual WIJAM NPC'!N233-'(3.2) Adjustments'!N233</f>
        <v>1130.4120717402418</v>
      </c>
      <c r="O233" s="93">
        <f>'(3.3) Actual WIJAM NPC'!O233-'(3.2) Adjustments'!O233</f>
        <v>1169.87151891337</v>
      </c>
      <c r="P233" s="93">
        <f>'(3.3) Actual WIJAM NPC'!P233-'(3.2) Adjustments'!P233</f>
        <v>1111.0747742602921</v>
      </c>
      <c r="Q233" s="93">
        <f>'(3.3) Actual WIJAM NPC'!Q233-'(3.2) Adjustments'!Q233</f>
        <v>2916.350712030905</v>
      </c>
      <c r="R233" s="93">
        <f>'(3.3) Actual WIJAM NPC'!R233-'(3.2) Adjustments'!R233</f>
        <v>2554.550944112475</v>
      </c>
    </row>
    <row r="234" spans="1:18" ht="12.75" customHeight="1">
      <c r="C234" s="76" t="s">
        <v>97</v>
      </c>
      <c r="D234" s="76"/>
      <c r="F234" s="97">
        <f t="shared" si="31"/>
        <v>19721.863688640522</v>
      </c>
      <c r="G234" s="93">
        <f>'(3.3) Actual WIJAM NPC'!G234-'(3.2) Adjustments'!G234</f>
        <v>1866.7251764545163</v>
      </c>
      <c r="H234" s="93">
        <f>'(3.3) Actual WIJAM NPC'!H234-'(3.2) Adjustments'!H234</f>
        <v>1097.3227581486708</v>
      </c>
      <c r="I234" s="93">
        <f>'(3.3) Actual WIJAM NPC'!I234-'(3.2) Adjustments'!I234</f>
        <v>1341.7757443980749</v>
      </c>
      <c r="J234" s="93">
        <f>'(3.3) Actual WIJAM NPC'!J234-'(3.2) Adjustments'!J234</f>
        <v>1687.8041771699793</v>
      </c>
      <c r="K234" s="93">
        <f>'(3.3) Actual WIJAM NPC'!K234-'(3.2) Adjustments'!K234</f>
        <v>2047.4120545256508</v>
      </c>
      <c r="L234" s="93">
        <f>'(3.3) Actual WIJAM NPC'!L234-'(3.2) Adjustments'!L234</f>
        <v>1899.3976098574988</v>
      </c>
      <c r="M234" s="93">
        <f>'(3.3) Actual WIJAM NPC'!M234-'(3.2) Adjustments'!M234</f>
        <v>1515.3673789253216</v>
      </c>
      <c r="N234" s="93">
        <f>'(3.3) Actual WIJAM NPC'!N234-'(3.2) Adjustments'!N234</f>
        <v>1568.7021960286361</v>
      </c>
      <c r="O234" s="93">
        <f>'(3.3) Actual WIJAM NPC'!O234-'(3.2) Adjustments'!O234</f>
        <v>1500.706460304888</v>
      </c>
      <c r="P234" s="93">
        <f>'(3.3) Actual WIJAM NPC'!P234-'(3.2) Adjustments'!P234</f>
        <v>1419.4594754456382</v>
      </c>
      <c r="Q234" s="93">
        <f>'(3.3) Actual WIJAM NPC'!Q234-'(3.2) Adjustments'!Q234</f>
        <v>1646.3870878712296</v>
      </c>
      <c r="R234" s="93">
        <f>'(3.3) Actual WIJAM NPC'!R234-'(3.2) Adjustments'!R234</f>
        <v>2130.8035695104181</v>
      </c>
    </row>
    <row r="235" spans="1:18" ht="12.75" customHeight="1">
      <c r="C235" s="76" t="s">
        <v>98</v>
      </c>
      <c r="D235" s="76"/>
      <c r="F235" s="97">
        <f t="shared" si="31"/>
        <v>10419.247130037684</v>
      </c>
      <c r="G235" s="93">
        <f>'(3.3) Actual WIJAM NPC'!G235-'(3.2) Adjustments'!G235</f>
        <v>711.28264931450371</v>
      </c>
      <c r="H235" s="93">
        <f>'(3.3) Actual WIJAM NPC'!H235-'(3.2) Adjustments'!H235</f>
        <v>1055.8293659232554</v>
      </c>
      <c r="I235" s="93">
        <f>'(3.3) Actual WIJAM NPC'!I235-'(3.2) Adjustments'!I235</f>
        <v>1597.8956493391399</v>
      </c>
      <c r="J235" s="93">
        <f>'(3.3) Actual WIJAM NPC'!J235-'(3.2) Adjustments'!J235</f>
        <v>1050.3100177126544</v>
      </c>
      <c r="K235" s="93">
        <f>'(3.3) Actual WIJAM NPC'!K235-'(3.2) Adjustments'!K235</f>
        <v>671.1763297640947</v>
      </c>
      <c r="L235" s="93">
        <f>'(3.3) Actual WIJAM NPC'!L235-'(3.2) Adjustments'!L235</f>
        <v>508.84618691755372</v>
      </c>
      <c r="M235" s="93">
        <f>'(3.3) Actual WIJAM NPC'!M235-'(3.2) Adjustments'!M235</f>
        <v>799.56443898972452</v>
      </c>
      <c r="N235" s="93">
        <f>'(3.3) Actual WIJAM NPC'!N235-'(3.2) Adjustments'!N235</f>
        <v>849.0381422765488</v>
      </c>
      <c r="O235" s="93">
        <f>'(3.3) Actual WIJAM NPC'!O235-'(3.2) Adjustments'!O235</f>
        <v>680.43266410926742</v>
      </c>
      <c r="P235" s="93">
        <f>'(3.3) Actual WIJAM NPC'!P235-'(3.2) Adjustments'!P235</f>
        <v>736.27154825218588</v>
      </c>
      <c r="Q235" s="93">
        <f>'(3.3) Actual WIJAM NPC'!Q235-'(3.2) Adjustments'!Q235</f>
        <v>918.1073038580862</v>
      </c>
      <c r="R235" s="93">
        <f>'(3.3) Actual WIJAM NPC'!R235-'(3.2) Adjustments'!R235</f>
        <v>840.49283358067089</v>
      </c>
    </row>
    <row r="236" spans="1:18" ht="12.75" customHeight="1">
      <c r="D236" s="76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</row>
    <row r="237" spans="1:18" ht="12.75" customHeight="1">
      <c r="A237" s="74"/>
      <c r="B237" s="95" t="s">
        <v>118</v>
      </c>
      <c r="C237" s="71"/>
      <c r="D237" s="71"/>
      <c r="F237" s="97">
        <f>SUM(G237:R237)</f>
        <v>250487.08308047225</v>
      </c>
      <c r="G237" s="104">
        <f t="shared" ref="G237:R237" si="33">SUM(G207:G236)</f>
        <v>20774.663274293394</v>
      </c>
      <c r="H237" s="104">
        <f t="shared" si="33"/>
        <v>22413.418895296159</v>
      </c>
      <c r="I237" s="104">
        <f t="shared" si="33"/>
        <v>20276.195490228085</v>
      </c>
      <c r="J237" s="104">
        <f t="shared" si="33"/>
        <v>23384.421436013996</v>
      </c>
      <c r="K237" s="104">
        <f t="shared" si="33"/>
        <v>21084.307843716913</v>
      </c>
      <c r="L237" s="104">
        <f t="shared" si="33"/>
        <v>20666.341746373662</v>
      </c>
      <c r="M237" s="104">
        <f t="shared" si="33"/>
        <v>21353.039140384706</v>
      </c>
      <c r="N237" s="104">
        <f t="shared" si="33"/>
        <v>20009.501923826167</v>
      </c>
      <c r="O237" s="104">
        <f t="shared" si="33"/>
        <v>19131.641202347466</v>
      </c>
      <c r="P237" s="104">
        <f t="shared" si="33"/>
        <v>16961.513417159695</v>
      </c>
      <c r="Q237" s="104">
        <f t="shared" si="33"/>
        <v>22517.875984622551</v>
      </c>
      <c r="R237" s="104">
        <f t="shared" si="33"/>
        <v>21914.162726209448</v>
      </c>
    </row>
    <row r="238" spans="1:18" ht="12.75" customHeight="1">
      <c r="B238" s="71"/>
      <c r="C238" s="71"/>
      <c r="D238" s="71"/>
      <c r="F238" s="106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</row>
    <row r="239" spans="1:18" ht="12.75" customHeight="1">
      <c r="B239" s="90" t="s">
        <v>27</v>
      </c>
      <c r="C239" s="71"/>
      <c r="D239" s="71"/>
      <c r="E239" s="94" t="s">
        <v>94</v>
      </c>
      <c r="F239" s="106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1:18" ht="12.75" customHeight="1">
      <c r="C240" s="173" t="s">
        <v>28</v>
      </c>
      <c r="D240" s="76"/>
      <c r="E240" s="94"/>
      <c r="F240" s="97">
        <f>SUM(G240:R240)</f>
        <v>0</v>
      </c>
      <c r="G240" s="93">
        <f>'(3.3) Actual WIJAM NPC'!G240-'(3.2) Adjustments'!G240</f>
        <v>0</v>
      </c>
      <c r="H240" s="93">
        <f>'(3.3) Actual WIJAM NPC'!H240-'(3.2) Adjustments'!H240</f>
        <v>0</v>
      </c>
      <c r="I240" s="93">
        <f>'(3.3) Actual WIJAM NPC'!I240-'(3.2) Adjustments'!I240</f>
        <v>0</v>
      </c>
      <c r="J240" s="93">
        <f>'(3.3) Actual WIJAM NPC'!J240-'(3.2) Adjustments'!J240</f>
        <v>0</v>
      </c>
      <c r="K240" s="93">
        <f>'(3.3) Actual WIJAM NPC'!K240-'(3.2) Adjustments'!K240</f>
        <v>0</v>
      </c>
      <c r="L240" s="93">
        <f>'(3.3) Actual WIJAM NPC'!L240-'(3.2) Adjustments'!L240</f>
        <v>0</v>
      </c>
      <c r="M240" s="93">
        <f>'(3.3) Actual WIJAM NPC'!M240-'(3.2) Adjustments'!M240</f>
        <v>0</v>
      </c>
      <c r="N240" s="93">
        <f>'(3.3) Actual WIJAM NPC'!N240-'(3.2) Adjustments'!N240</f>
        <v>0</v>
      </c>
      <c r="O240" s="93">
        <f>'(3.3) Actual WIJAM NPC'!O240-'(3.2) Adjustments'!O240</f>
        <v>0</v>
      </c>
      <c r="P240" s="93">
        <f>'(3.3) Actual WIJAM NPC'!P240-'(3.2) Adjustments'!P240</f>
        <v>0</v>
      </c>
      <c r="Q240" s="93">
        <f>'(3.3) Actual WIJAM NPC'!Q240-'(3.2) Adjustments'!Q240</f>
        <v>0</v>
      </c>
      <c r="R240" s="93">
        <f>'(3.3) Actual WIJAM NPC'!R240-'(3.2) Adjustments'!R240</f>
        <v>0</v>
      </c>
    </row>
    <row r="241" spans="3:18" ht="12.75" customHeight="1">
      <c r="C241" s="173" t="s">
        <v>29</v>
      </c>
      <c r="D241" s="76"/>
      <c r="F241" s="97">
        <f t="shared" ref="F241:F280" si="34">SUM(G241:R241)</f>
        <v>0</v>
      </c>
      <c r="G241" s="93">
        <f>'(3.3) Actual WIJAM NPC'!G241-'(3.2) Adjustments'!G241</f>
        <v>0</v>
      </c>
      <c r="H241" s="93">
        <f>'(3.3) Actual WIJAM NPC'!H241-'(3.2) Adjustments'!H241</f>
        <v>0</v>
      </c>
      <c r="I241" s="93">
        <f>'(3.3) Actual WIJAM NPC'!I241-'(3.2) Adjustments'!I241</f>
        <v>0</v>
      </c>
      <c r="J241" s="93">
        <f>'(3.3) Actual WIJAM NPC'!J241-'(3.2) Adjustments'!J241</f>
        <v>0</v>
      </c>
      <c r="K241" s="93">
        <f>'(3.3) Actual WIJAM NPC'!K241-'(3.2) Adjustments'!K241</f>
        <v>0</v>
      </c>
      <c r="L241" s="93">
        <f>'(3.3) Actual WIJAM NPC'!L241-'(3.2) Adjustments'!L241</f>
        <v>0</v>
      </c>
      <c r="M241" s="93">
        <f>'(3.3) Actual WIJAM NPC'!M241-'(3.2) Adjustments'!M241</f>
        <v>0</v>
      </c>
      <c r="N241" s="93">
        <f>'(3.3) Actual WIJAM NPC'!N241-'(3.2) Adjustments'!N241</f>
        <v>0</v>
      </c>
      <c r="O241" s="93">
        <f>'(3.3) Actual WIJAM NPC'!O241-'(3.2) Adjustments'!O241</f>
        <v>0</v>
      </c>
      <c r="P241" s="93">
        <f>'(3.3) Actual WIJAM NPC'!P241-'(3.2) Adjustments'!P241</f>
        <v>0</v>
      </c>
      <c r="Q241" s="93">
        <f>'(3.3) Actual WIJAM NPC'!Q241-'(3.2) Adjustments'!Q241</f>
        <v>0</v>
      </c>
      <c r="R241" s="93">
        <f>'(3.3) Actual WIJAM NPC'!R241-'(3.2) Adjustments'!R241</f>
        <v>0</v>
      </c>
    </row>
    <row r="242" spans="3:18" ht="12.75" customHeight="1">
      <c r="C242" s="173" t="s">
        <v>30</v>
      </c>
      <c r="D242" s="76"/>
      <c r="F242" s="97">
        <f t="shared" si="34"/>
        <v>0</v>
      </c>
      <c r="G242" s="93">
        <f>'(3.3) Actual WIJAM NPC'!G242-'(3.2) Adjustments'!G242</f>
        <v>0</v>
      </c>
      <c r="H242" s="93">
        <f>'(3.3) Actual WIJAM NPC'!H242-'(3.2) Adjustments'!H242</f>
        <v>0</v>
      </c>
      <c r="I242" s="93">
        <f>'(3.3) Actual WIJAM NPC'!I242-'(3.2) Adjustments'!I242</f>
        <v>0</v>
      </c>
      <c r="J242" s="93">
        <f>'(3.3) Actual WIJAM NPC'!J242-'(3.2) Adjustments'!J242</f>
        <v>0</v>
      </c>
      <c r="K242" s="93">
        <f>'(3.3) Actual WIJAM NPC'!K242-'(3.2) Adjustments'!K242</f>
        <v>0</v>
      </c>
      <c r="L242" s="93">
        <f>'(3.3) Actual WIJAM NPC'!L242-'(3.2) Adjustments'!L242</f>
        <v>0</v>
      </c>
      <c r="M242" s="93">
        <f>'(3.3) Actual WIJAM NPC'!M242-'(3.2) Adjustments'!M242</f>
        <v>0</v>
      </c>
      <c r="N242" s="93">
        <f>'(3.3) Actual WIJAM NPC'!N242-'(3.2) Adjustments'!N242</f>
        <v>0</v>
      </c>
      <c r="O242" s="93">
        <f>'(3.3) Actual WIJAM NPC'!O242-'(3.2) Adjustments'!O242</f>
        <v>0</v>
      </c>
      <c r="P242" s="93">
        <f>'(3.3) Actual WIJAM NPC'!P242-'(3.2) Adjustments'!P242</f>
        <v>0</v>
      </c>
      <c r="Q242" s="93">
        <f>'(3.3) Actual WIJAM NPC'!Q242-'(3.2) Adjustments'!Q242</f>
        <v>0</v>
      </c>
      <c r="R242" s="93">
        <f>'(3.3) Actual WIJAM NPC'!R242-'(3.2) Adjustments'!R242</f>
        <v>0</v>
      </c>
    </row>
    <row r="243" spans="3:18" ht="12.75" customHeight="1">
      <c r="C243" s="173" t="s">
        <v>31</v>
      </c>
      <c r="D243" s="76"/>
      <c r="F243" s="97">
        <f t="shared" si="34"/>
        <v>0</v>
      </c>
      <c r="G243" s="93">
        <f>'(3.3) Actual WIJAM NPC'!G243-'(3.2) Adjustments'!G243</f>
        <v>0</v>
      </c>
      <c r="H243" s="93">
        <f>'(3.3) Actual WIJAM NPC'!H243-'(3.2) Adjustments'!H243</f>
        <v>0</v>
      </c>
      <c r="I243" s="93">
        <f>'(3.3) Actual WIJAM NPC'!I243-'(3.2) Adjustments'!I243</f>
        <v>0</v>
      </c>
      <c r="J243" s="93">
        <f>'(3.3) Actual WIJAM NPC'!J243-'(3.2) Adjustments'!J243</f>
        <v>0</v>
      </c>
      <c r="K243" s="93">
        <f>'(3.3) Actual WIJAM NPC'!K243-'(3.2) Adjustments'!K243</f>
        <v>0</v>
      </c>
      <c r="L243" s="93">
        <f>'(3.3) Actual WIJAM NPC'!L243-'(3.2) Adjustments'!L243</f>
        <v>0</v>
      </c>
      <c r="M243" s="93">
        <f>'(3.3) Actual WIJAM NPC'!M243-'(3.2) Adjustments'!M243</f>
        <v>0</v>
      </c>
      <c r="N243" s="93">
        <f>'(3.3) Actual WIJAM NPC'!N243-'(3.2) Adjustments'!N243</f>
        <v>0</v>
      </c>
      <c r="O243" s="93">
        <f>'(3.3) Actual WIJAM NPC'!O243-'(3.2) Adjustments'!O243</f>
        <v>0</v>
      </c>
      <c r="P243" s="93">
        <f>'(3.3) Actual WIJAM NPC'!P243-'(3.2) Adjustments'!P243</f>
        <v>0</v>
      </c>
      <c r="Q243" s="93">
        <f>'(3.3) Actual WIJAM NPC'!Q243-'(3.2) Adjustments'!Q243</f>
        <v>0</v>
      </c>
      <c r="R243" s="93">
        <f>'(3.3) Actual WIJAM NPC'!R243-'(3.2) Adjustments'!R243</f>
        <v>0</v>
      </c>
    </row>
    <row r="244" spans="3:18" ht="12.75" customHeight="1">
      <c r="C244" s="173" t="s">
        <v>32</v>
      </c>
      <c r="D244" s="76"/>
      <c r="F244" s="97">
        <f t="shared" si="34"/>
        <v>5223.7820000000002</v>
      </c>
      <c r="G244" s="93">
        <f>'(3.3) Actual WIJAM NPC'!G244-'(3.2) Adjustments'!G244</f>
        <v>0</v>
      </c>
      <c r="H244" s="93">
        <f>'(3.3) Actual WIJAM NPC'!H244-'(3.2) Adjustments'!H244</f>
        <v>0</v>
      </c>
      <c r="I244" s="93">
        <f>'(3.3) Actual WIJAM NPC'!I244-'(3.2) Adjustments'!I244</f>
        <v>0</v>
      </c>
      <c r="J244" s="93">
        <f>'(3.3) Actual WIJAM NPC'!J244-'(3.2) Adjustments'!J244</f>
        <v>14.771000000000001</v>
      </c>
      <c r="K244" s="93">
        <f>'(3.3) Actual WIJAM NPC'!K244-'(3.2) Adjustments'!K244</f>
        <v>420.70699999999999</v>
      </c>
      <c r="L244" s="93">
        <f>'(3.3) Actual WIJAM NPC'!L244-'(3.2) Adjustments'!L244</f>
        <v>1343.97</v>
      </c>
      <c r="M244" s="93">
        <f>'(3.3) Actual WIJAM NPC'!M244-'(3.2) Adjustments'!M244</f>
        <v>1426.1219999999998</v>
      </c>
      <c r="N244" s="93">
        <f>'(3.3) Actual WIJAM NPC'!N244-'(3.2) Adjustments'!N244</f>
        <v>1348.0369999999998</v>
      </c>
      <c r="O244" s="93">
        <f>'(3.3) Actual WIJAM NPC'!O244-'(3.2) Adjustments'!O244</f>
        <v>655.35599999999999</v>
      </c>
      <c r="P244" s="93">
        <f>'(3.3) Actual WIJAM NPC'!P244-'(3.2) Adjustments'!P244</f>
        <v>14.818999999999999</v>
      </c>
      <c r="Q244" s="93">
        <f>'(3.3) Actual WIJAM NPC'!Q244-'(3.2) Adjustments'!Q244</f>
        <v>0</v>
      </c>
      <c r="R244" s="93">
        <f>'(3.3) Actual WIJAM NPC'!R244-'(3.2) Adjustments'!R244</f>
        <v>0</v>
      </c>
    </row>
    <row r="245" spans="3:18" ht="12.75" customHeight="1">
      <c r="C245" s="173" t="s">
        <v>33</v>
      </c>
      <c r="D245" s="76"/>
      <c r="F245" s="97">
        <f t="shared" si="34"/>
        <v>0</v>
      </c>
      <c r="G245" s="93">
        <f>'(3.3) Actual WIJAM NPC'!G245-'(3.2) Adjustments'!G245</f>
        <v>0</v>
      </c>
      <c r="H245" s="93">
        <f>'(3.3) Actual WIJAM NPC'!H245-'(3.2) Adjustments'!H245</f>
        <v>0</v>
      </c>
      <c r="I245" s="93">
        <f>'(3.3) Actual WIJAM NPC'!I245-'(3.2) Adjustments'!I245</f>
        <v>0</v>
      </c>
      <c r="J245" s="93">
        <f>'(3.3) Actual WIJAM NPC'!J245-'(3.2) Adjustments'!J245</f>
        <v>0</v>
      </c>
      <c r="K245" s="93">
        <f>'(3.3) Actual WIJAM NPC'!K245-'(3.2) Adjustments'!K245</f>
        <v>0</v>
      </c>
      <c r="L245" s="93">
        <f>'(3.3) Actual WIJAM NPC'!L245-'(3.2) Adjustments'!L245</f>
        <v>0</v>
      </c>
      <c r="M245" s="93">
        <f>'(3.3) Actual WIJAM NPC'!M245-'(3.2) Adjustments'!M245</f>
        <v>0</v>
      </c>
      <c r="N245" s="93">
        <f>'(3.3) Actual WIJAM NPC'!N245-'(3.2) Adjustments'!N245</f>
        <v>0</v>
      </c>
      <c r="O245" s="93">
        <f>'(3.3) Actual WIJAM NPC'!O245-'(3.2) Adjustments'!O245</f>
        <v>0</v>
      </c>
      <c r="P245" s="93">
        <f>'(3.3) Actual WIJAM NPC'!P245-'(3.2) Adjustments'!P245</f>
        <v>0</v>
      </c>
      <c r="Q245" s="93">
        <f>'(3.3) Actual WIJAM NPC'!Q245-'(3.2) Adjustments'!Q245</f>
        <v>0</v>
      </c>
      <c r="R245" s="93">
        <f>'(3.3) Actual WIJAM NPC'!R245-'(3.2) Adjustments'!R245</f>
        <v>0</v>
      </c>
    </row>
    <row r="246" spans="3:18" ht="12.75" customHeight="1">
      <c r="C246" s="173" t="s">
        <v>34</v>
      </c>
      <c r="D246" s="76"/>
      <c r="F246" s="97">
        <f>SUM(G246:R246)</f>
        <v>0</v>
      </c>
      <c r="G246" s="93">
        <f>'(3.3) Actual WIJAM NPC'!G246-'(3.2) Adjustments'!G246</f>
        <v>0</v>
      </c>
      <c r="H246" s="93">
        <f>'(3.3) Actual WIJAM NPC'!H246-'(3.2) Adjustments'!H246</f>
        <v>0</v>
      </c>
      <c r="I246" s="93">
        <f>'(3.3) Actual WIJAM NPC'!I246-'(3.2) Adjustments'!I246</f>
        <v>0</v>
      </c>
      <c r="J246" s="93">
        <f>'(3.3) Actual WIJAM NPC'!J246-'(3.2) Adjustments'!J246</f>
        <v>0</v>
      </c>
      <c r="K246" s="93">
        <f>'(3.3) Actual WIJAM NPC'!K246-'(3.2) Adjustments'!K246</f>
        <v>0</v>
      </c>
      <c r="L246" s="93">
        <f>'(3.3) Actual WIJAM NPC'!L246-'(3.2) Adjustments'!L246</f>
        <v>0</v>
      </c>
      <c r="M246" s="93">
        <f>'(3.3) Actual WIJAM NPC'!M246-'(3.2) Adjustments'!M246</f>
        <v>0</v>
      </c>
      <c r="N246" s="93">
        <f>'(3.3) Actual WIJAM NPC'!N246-'(3.2) Adjustments'!N246</f>
        <v>0</v>
      </c>
      <c r="O246" s="93">
        <f>'(3.3) Actual WIJAM NPC'!O246-'(3.2) Adjustments'!O246</f>
        <v>0</v>
      </c>
      <c r="P246" s="93">
        <f>'(3.3) Actual WIJAM NPC'!P246-'(3.2) Adjustments'!P246</f>
        <v>0</v>
      </c>
      <c r="Q246" s="93">
        <f>'(3.3) Actual WIJAM NPC'!Q246-'(3.2) Adjustments'!Q246</f>
        <v>0</v>
      </c>
      <c r="R246" s="93">
        <f>'(3.3) Actual WIJAM NPC'!R246-'(3.2) Adjustments'!R246</f>
        <v>0</v>
      </c>
    </row>
    <row r="247" spans="3:18" ht="12.75" customHeight="1">
      <c r="C247" s="173" t="s">
        <v>151</v>
      </c>
      <c r="D247" s="76"/>
      <c r="F247" s="97">
        <f t="shared" ref="F247:F249" si="35">SUM(G247:R247)</f>
        <v>0</v>
      </c>
      <c r="G247" s="93">
        <f>'(3.3) Actual WIJAM NPC'!G247-'(3.2) Adjustments'!G247</f>
        <v>0</v>
      </c>
      <c r="H247" s="93">
        <f>'(3.3) Actual WIJAM NPC'!H247-'(3.2) Adjustments'!H247</f>
        <v>0</v>
      </c>
      <c r="I247" s="93">
        <f>'(3.3) Actual WIJAM NPC'!I247-'(3.2) Adjustments'!I247</f>
        <v>0</v>
      </c>
      <c r="J247" s="93">
        <f>'(3.3) Actual WIJAM NPC'!J247-'(3.2) Adjustments'!J247</f>
        <v>0</v>
      </c>
      <c r="K247" s="93">
        <f>'(3.3) Actual WIJAM NPC'!K247-'(3.2) Adjustments'!K247</f>
        <v>0</v>
      </c>
      <c r="L247" s="93">
        <f>'(3.3) Actual WIJAM NPC'!L247-'(3.2) Adjustments'!L247</f>
        <v>0</v>
      </c>
      <c r="M247" s="93">
        <f>'(3.3) Actual WIJAM NPC'!M247-'(3.2) Adjustments'!M247</f>
        <v>0</v>
      </c>
      <c r="N247" s="93">
        <f>'(3.3) Actual WIJAM NPC'!N247-'(3.2) Adjustments'!N247</f>
        <v>0</v>
      </c>
      <c r="O247" s="93">
        <f>'(3.3) Actual WIJAM NPC'!O247-'(3.2) Adjustments'!O247</f>
        <v>0</v>
      </c>
      <c r="P247" s="93">
        <f>'(3.3) Actual WIJAM NPC'!P247-'(3.2) Adjustments'!P247</f>
        <v>0</v>
      </c>
      <c r="Q247" s="93">
        <f>'(3.3) Actual WIJAM NPC'!Q247-'(3.2) Adjustments'!Q247</f>
        <v>0</v>
      </c>
      <c r="R247" s="93">
        <f>'(3.3) Actual WIJAM NPC'!R247-'(3.2) Adjustments'!R247</f>
        <v>0</v>
      </c>
    </row>
    <row r="248" spans="3:18" ht="12.75" customHeight="1">
      <c r="C248" s="173" t="s">
        <v>244</v>
      </c>
      <c r="D248" s="76"/>
      <c r="F248" s="97">
        <f t="shared" si="35"/>
        <v>0</v>
      </c>
      <c r="G248" s="93">
        <f>'(3.3) Actual WIJAM NPC'!G248-'(3.2) Adjustments'!G248</f>
        <v>0</v>
      </c>
      <c r="H248" s="93">
        <f>'(3.3) Actual WIJAM NPC'!H248-'(3.2) Adjustments'!H248</f>
        <v>0</v>
      </c>
      <c r="I248" s="93">
        <f>'(3.3) Actual WIJAM NPC'!I248-'(3.2) Adjustments'!I248</f>
        <v>0</v>
      </c>
      <c r="J248" s="93">
        <f>'(3.3) Actual WIJAM NPC'!J248-'(3.2) Adjustments'!J248</f>
        <v>0</v>
      </c>
      <c r="K248" s="93">
        <f>'(3.3) Actual WIJAM NPC'!K248-'(3.2) Adjustments'!K248</f>
        <v>0</v>
      </c>
      <c r="L248" s="93">
        <f>'(3.3) Actual WIJAM NPC'!L248-'(3.2) Adjustments'!L248</f>
        <v>0</v>
      </c>
      <c r="M248" s="93">
        <f>'(3.3) Actual WIJAM NPC'!M248-'(3.2) Adjustments'!M248</f>
        <v>0</v>
      </c>
      <c r="N248" s="93">
        <f>'(3.3) Actual WIJAM NPC'!N248-'(3.2) Adjustments'!N248</f>
        <v>0</v>
      </c>
      <c r="O248" s="93">
        <f>'(3.3) Actual WIJAM NPC'!O248-'(3.2) Adjustments'!O248</f>
        <v>0</v>
      </c>
      <c r="P248" s="93">
        <f>'(3.3) Actual WIJAM NPC'!P248-'(3.2) Adjustments'!P248</f>
        <v>0</v>
      </c>
      <c r="Q248" s="93">
        <f>'(3.3) Actual WIJAM NPC'!Q248-'(3.2) Adjustments'!Q248</f>
        <v>0</v>
      </c>
      <c r="R248" s="93">
        <f>'(3.3) Actual WIJAM NPC'!R248-'(3.2) Adjustments'!R248</f>
        <v>0</v>
      </c>
    </row>
    <row r="249" spans="3:18" ht="12.75" customHeight="1">
      <c r="C249" s="173" t="s">
        <v>99</v>
      </c>
      <c r="D249" s="76"/>
      <c r="F249" s="97">
        <f t="shared" si="35"/>
        <v>0</v>
      </c>
      <c r="G249" s="93">
        <f>'(3.3) Actual WIJAM NPC'!G249-'(3.2) Adjustments'!G249</f>
        <v>0</v>
      </c>
      <c r="H249" s="93">
        <f>'(3.3) Actual WIJAM NPC'!H249-'(3.2) Adjustments'!H249</f>
        <v>0</v>
      </c>
      <c r="I249" s="93">
        <f>'(3.3) Actual WIJAM NPC'!I249-'(3.2) Adjustments'!I249</f>
        <v>0</v>
      </c>
      <c r="J249" s="93">
        <f>'(3.3) Actual WIJAM NPC'!J249-'(3.2) Adjustments'!J249</f>
        <v>0</v>
      </c>
      <c r="K249" s="93">
        <f>'(3.3) Actual WIJAM NPC'!K249-'(3.2) Adjustments'!K249</f>
        <v>0</v>
      </c>
      <c r="L249" s="93">
        <f>'(3.3) Actual WIJAM NPC'!L249-'(3.2) Adjustments'!L249</f>
        <v>0</v>
      </c>
      <c r="M249" s="93">
        <f>'(3.3) Actual WIJAM NPC'!M249-'(3.2) Adjustments'!M249</f>
        <v>0</v>
      </c>
      <c r="N249" s="93">
        <f>'(3.3) Actual WIJAM NPC'!N249-'(3.2) Adjustments'!N249</f>
        <v>0</v>
      </c>
      <c r="O249" s="93">
        <f>'(3.3) Actual WIJAM NPC'!O249-'(3.2) Adjustments'!O249</f>
        <v>0</v>
      </c>
      <c r="P249" s="93">
        <f>'(3.3) Actual WIJAM NPC'!P249-'(3.2) Adjustments'!P249</f>
        <v>0</v>
      </c>
      <c r="Q249" s="93">
        <f>'(3.3) Actual WIJAM NPC'!Q249-'(3.2) Adjustments'!Q249</f>
        <v>0</v>
      </c>
      <c r="R249" s="93">
        <f>'(3.3) Actual WIJAM NPC'!R249-'(3.2) Adjustments'!R249</f>
        <v>0</v>
      </c>
    </row>
    <row r="250" spans="3:18" ht="12.75" customHeight="1">
      <c r="C250" s="173" t="s">
        <v>152</v>
      </c>
      <c r="F250" s="97">
        <f t="shared" si="34"/>
        <v>0</v>
      </c>
      <c r="G250" s="93">
        <f>'(3.3) Actual WIJAM NPC'!G250-'(3.2) Adjustments'!G250</f>
        <v>0</v>
      </c>
      <c r="H250" s="93">
        <f>'(3.3) Actual WIJAM NPC'!H250-'(3.2) Adjustments'!H250</f>
        <v>0</v>
      </c>
      <c r="I250" s="93">
        <f>'(3.3) Actual WIJAM NPC'!I250-'(3.2) Adjustments'!I250</f>
        <v>0</v>
      </c>
      <c r="J250" s="93">
        <f>'(3.3) Actual WIJAM NPC'!J250-'(3.2) Adjustments'!J250</f>
        <v>0</v>
      </c>
      <c r="K250" s="93">
        <f>'(3.3) Actual WIJAM NPC'!K250-'(3.2) Adjustments'!K250</f>
        <v>0</v>
      </c>
      <c r="L250" s="93">
        <f>'(3.3) Actual WIJAM NPC'!L250-'(3.2) Adjustments'!L250</f>
        <v>0</v>
      </c>
      <c r="M250" s="93">
        <f>'(3.3) Actual WIJAM NPC'!M250-'(3.2) Adjustments'!M250</f>
        <v>0</v>
      </c>
      <c r="N250" s="93">
        <f>'(3.3) Actual WIJAM NPC'!N250-'(3.2) Adjustments'!N250</f>
        <v>0</v>
      </c>
      <c r="O250" s="93">
        <f>'(3.3) Actual WIJAM NPC'!O250-'(3.2) Adjustments'!O250</f>
        <v>0</v>
      </c>
      <c r="P250" s="93">
        <f>'(3.3) Actual WIJAM NPC'!P250-'(3.2) Adjustments'!P250</f>
        <v>0</v>
      </c>
      <c r="Q250" s="93">
        <f>'(3.3) Actual WIJAM NPC'!Q250-'(3.2) Adjustments'!Q250</f>
        <v>0</v>
      </c>
      <c r="R250" s="93">
        <f>'(3.3) Actual WIJAM NPC'!R250-'(3.2) Adjustments'!R250</f>
        <v>0</v>
      </c>
    </row>
    <row r="251" spans="3:18" ht="12.75" customHeight="1">
      <c r="C251" s="173" t="s">
        <v>153</v>
      </c>
      <c r="F251" s="97">
        <f t="shared" si="34"/>
        <v>0</v>
      </c>
      <c r="G251" s="93">
        <f>'(3.3) Actual WIJAM NPC'!G251-'(3.2) Adjustments'!G251</f>
        <v>0</v>
      </c>
      <c r="H251" s="93">
        <f>'(3.3) Actual WIJAM NPC'!H251-'(3.2) Adjustments'!H251</f>
        <v>0</v>
      </c>
      <c r="I251" s="93">
        <f>'(3.3) Actual WIJAM NPC'!I251-'(3.2) Adjustments'!I251</f>
        <v>0</v>
      </c>
      <c r="J251" s="93">
        <f>'(3.3) Actual WIJAM NPC'!J251-'(3.2) Adjustments'!J251</f>
        <v>0</v>
      </c>
      <c r="K251" s="93">
        <f>'(3.3) Actual WIJAM NPC'!K251-'(3.2) Adjustments'!K251</f>
        <v>0</v>
      </c>
      <c r="L251" s="93">
        <f>'(3.3) Actual WIJAM NPC'!L251-'(3.2) Adjustments'!L251</f>
        <v>0</v>
      </c>
      <c r="M251" s="93">
        <f>'(3.3) Actual WIJAM NPC'!M251-'(3.2) Adjustments'!M251</f>
        <v>0</v>
      </c>
      <c r="N251" s="93">
        <f>'(3.3) Actual WIJAM NPC'!N251-'(3.2) Adjustments'!N251</f>
        <v>0</v>
      </c>
      <c r="O251" s="93">
        <f>'(3.3) Actual WIJAM NPC'!O251-'(3.2) Adjustments'!O251</f>
        <v>0</v>
      </c>
      <c r="P251" s="93">
        <f>'(3.3) Actual WIJAM NPC'!P251-'(3.2) Adjustments'!P251</f>
        <v>0</v>
      </c>
      <c r="Q251" s="93">
        <f>'(3.3) Actual WIJAM NPC'!Q251-'(3.2) Adjustments'!Q251</f>
        <v>0</v>
      </c>
      <c r="R251" s="93">
        <f>'(3.3) Actual WIJAM NPC'!R251-'(3.2) Adjustments'!R251</f>
        <v>0</v>
      </c>
    </row>
    <row r="252" spans="3:18" ht="12.75" customHeight="1">
      <c r="C252" s="173" t="s">
        <v>154</v>
      </c>
      <c r="F252" s="97">
        <f t="shared" si="34"/>
        <v>0</v>
      </c>
      <c r="G252" s="93">
        <f>'(3.3) Actual WIJAM NPC'!G252-'(3.2) Adjustments'!G252</f>
        <v>0</v>
      </c>
      <c r="H252" s="93">
        <f>'(3.3) Actual WIJAM NPC'!H252-'(3.2) Adjustments'!H252</f>
        <v>0</v>
      </c>
      <c r="I252" s="93">
        <f>'(3.3) Actual WIJAM NPC'!I252-'(3.2) Adjustments'!I252</f>
        <v>0</v>
      </c>
      <c r="J252" s="93">
        <f>'(3.3) Actual WIJAM NPC'!J252-'(3.2) Adjustments'!J252</f>
        <v>0</v>
      </c>
      <c r="K252" s="93">
        <f>'(3.3) Actual WIJAM NPC'!K252-'(3.2) Adjustments'!K252</f>
        <v>0</v>
      </c>
      <c r="L252" s="93">
        <f>'(3.3) Actual WIJAM NPC'!L252-'(3.2) Adjustments'!L252</f>
        <v>0</v>
      </c>
      <c r="M252" s="93">
        <f>'(3.3) Actual WIJAM NPC'!M252-'(3.2) Adjustments'!M252</f>
        <v>0</v>
      </c>
      <c r="N252" s="93">
        <f>'(3.3) Actual WIJAM NPC'!N252-'(3.2) Adjustments'!N252</f>
        <v>0</v>
      </c>
      <c r="O252" s="93">
        <f>'(3.3) Actual WIJAM NPC'!O252-'(3.2) Adjustments'!O252</f>
        <v>0</v>
      </c>
      <c r="P252" s="93">
        <f>'(3.3) Actual WIJAM NPC'!P252-'(3.2) Adjustments'!P252</f>
        <v>0</v>
      </c>
      <c r="Q252" s="93">
        <f>'(3.3) Actual WIJAM NPC'!Q252-'(3.2) Adjustments'!Q252</f>
        <v>0</v>
      </c>
      <c r="R252" s="93">
        <f>'(3.3) Actual WIJAM NPC'!R252-'(3.2) Adjustments'!R252</f>
        <v>0</v>
      </c>
    </row>
    <row r="253" spans="3:18" ht="12.75" customHeight="1">
      <c r="C253" s="173" t="s">
        <v>155</v>
      </c>
      <c r="F253" s="97">
        <f t="shared" si="34"/>
        <v>0</v>
      </c>
      <c r="G253" s="93">
        <f>'(3.3) Actual WIJAM NPC'!G253-'(3.2) Adjustments'!G253</f>
        <v>0</v>
      </c>
      <c r="H253" s="93">
        <f>'(3.3) Actual WIJAM NPC'!H253-'(3.2) Adjustments'!H253</f>
        <v>0</v>
      </c>
      <c r="I253" s="93">
        <f>'(3.3) Actual WIJAM NPC'!I253-'(3.2) Adjustments'!I253</f>
        <v>0</v>
      </c>
      <c r="J253" s="93">
        <f>'(3.3) Actual WIJAM NPC'!J253-'(3.2) Adjustments'!J253</f>
        <v>0</v>
      </c>
      <c r="K253" s="93">
        <f>'(3.3) Actual WIJAM NPC'!K253-'(3.2) Adjustments'!K253</f>
        <v>0</v>
      </c>
      <c r="L253" s="93">
        <f>'(3.3) Actual WIJAM NPC'!L253-'(3.2) Adjustments'!L253</f>
        <v>0</v>
      </c>
      <c r="M253" s="93">
        <f>'(3.3) Actual WIJAM NPC'!M253-'(3.2) Adjustments'!M253</f>
        <v>0</v>
      </c>
      <c r="N253" s="93">
        <f>'(3.3) Actual WIJAM NPC'!N253-'(3.2) Adjustments'!N253</f>
        <v>0</v>
      </c>
      <c r="O253" s="93">
        <f>'(3.3) Actual WIJAM NPC'!O253-'(3.2) Adjustments'!O253</f>
        <v>0</v>
      </c>
      <c r="P253" s="93">
        <f>'(3.3) Actual WIJAM NPC'!P253-'(3.2) Adjustments'!P253</f>
        <v>0</v>
      </c>
      <c r="Q253" s="93">
        <f>'(3.3) Actual WIJAM NPC'!Q253-'(3.2) Adjustments'!Q253</f>
        <v>0</v>
      </c>
      <c r="R253" s="93">
        <f>'(3.3) Actual WIJAM NPC'!R253-'(3.2) Adjustments'!R253</f>
        <v>0</v>
      </c>
    </row>
    <row r="254" spans="3:18" ht="12.75" customHeight="1">
      <c r="C254" s="173" t="s">
        <v>35</v>
      </c>
      <c r="F254" s="97">
        <f t="shared" si="34"/>
        <v>0</v>
      </c>
      <c r="G254" s="93">
        <f>'(3.3) Actual WIJAM NPC'!G254-'(3.2) Adjustments'!G254</f>
        <v>0</v>
      </c>
      <c r="H254" s="93">
        <f>'(3.3) Actual WIJAM NPC'!H254-'(3.2) Adjustments'!H254</f>
        <v>0</v>
      </c>
      <c r="I254" s="93">
        <f>'(3.3) Actual WIJAM NPC'!I254-'(3.2) Adjustments'!I254</f>
        <v>0</v>
      </c>
      <c r="J254" s="93">
        <f>'(3.3) Actual WIJAM NPC'!J254-'(3.2) Adjustments'!J254</f>
        <v>0</v>
      </c>
      <c r="K254" s="93">
        <f>'(3.3) Actual WIJAM NPC'!K254-'(3.2) Adjustments'!K254</f>
        <v>0</v>
      </c>
      <c r="L254" s="93">
        <f>'(3.3) Actual WIJAM NPC'!L254-'(3.2) Adjustments'!L254</f>
        <v>0</v>
      </c>
      <c r="M254" s="93">
        <f>'(3.3) Actual WIJAM NPC'!M254-'(3.2) Adjustments'!M254</f>
        <v>0</v>
      </c>
      <c r="N254" s="93">
        <f>'(3.3) Actual WIJAM NPC'!N254-'(3.2) Adjustments'!N254</f>
        <v>0</v>
      </c>
      <c r="O254" s="93">
        <f>'(3.3) Actual WIJAM NPC'!O254-'(3.2) Adjustments'!O254</f>
        <v>0</v>
      </c>
      <c r="P254" s="93">
        <f>'(3.3) Actual WIJAM NPC'!P254-'(3.2) Adjustments'!P254</f>
        <v>0</v>
      </c>
      <c r="Q254" s="93">
        <f>'(3.3) Actual WIJAM NPC'!Q254-'(3.2) Adjustments'!Q254</f>
        <v>0</v>
      </c>
      <c r="R254" s="93">
        <f>'(3.3) Actual WIJAM NPC'!R254-'(3.2) Adjustments'!R254</f>
        <v>0</v>
      </c>
    </row>
    <row r="255" spans="3:18" ht="12.75" customHeight="1">
      <c r="C255" s="173" t="s">
        <v>36</v>
      </c>
      <c r="F255" s="97">
        <f t="shared" si="34"/>
        <v>0</v>
      </c>
      <c r="G255" s="93">
        <f>'(3.3) Actual WIJAM NPC'!G255-'(3.2) Adjustments'!G255</f>
        <v>0</v>
      </c>
      <c r="H255" s="93">
        <f>'(3.3) Actual WIJAM NPC'!H255-'(3.2) Adjustments'!H255</f>
        <v>0</v>
      </c>
      <c r="I255" s="93">
        <f>'(3.3) Actual WIJAM NPC'!I255-'(3.2) Adjustments'!I255</f>
        <v>0</v>
      </c>
      <c r="J255" s="93">
        <f>'(3.3) Actual WIJAM NPC'!J255-'(3.2) Adjustments'!J255</f>
        <v>0</v>
      </c>
      <c r="K255" s="93">
        <f>'(3.3) Actual WIJAM NPC'!K255-'(3.2) Adjustments'!K255</f>
        <v>0</v>
      </c>
      <c r="L255" s="93">
        <f>'(3.3) Actual WIJAM NPC'!L255-'(3.2) Adjustments'!L255</f>
        <v>0</v>
      </c>
      <c r="M255" s="93">
        <f>'(3.3) Actual WIJAM NPC'!M255-'(3.2) Adjustments'!M255</f>
        <v>0</v>
      </c>
      <c r="N255" s="93">
        <f>'(3.3) Actual WIJAM NPC'!N255-'(3.2) Adjustments'!N255</f>
        <v>0</v>
      </c>
      <c r="O255" s="93">
        <f>'(3.3) Actual WIJAM NPC'!O255-'(3.2) Adjustments'!O255</f>
        <v>0</v>
      </c>
      <c r="P255" s="93">
        <f>'(3.3) Actual WIJAM NPC'!P255-'(3.2) Adjustments'!P255</f>
        <v>0</v>
      </c>
      <c r="Q255" s="93">
        <f>'(3.3) Actual WIJAM NPC'!Q255-'(3.2) Adjustments'!Q255</f>
        <v>0</v>
      </c>
      <c r="R255" s="93">
        <f>'(3.3) Actual WIJAM NPC'!R255-'(3.2) Adjustments'!R255</f>
        <v>0</v>
      </c>
    </row>
    <row r="256" spans="3:18" ht="12.75" customHeight="1">
      <c r="C256" s="173" t="s">
        <v>156</v>
      </c>
      <c r="F256" s="97">
        <f t="shared" si="34"/>
        <v>0</v>
      </c>
      <c r="G256" s="93">
        <f>'(3.3) Actual WIJAM NPC'!G256-'(3.2) Adjustments'!G256</f>
        <v>0</v>
      </c>
      <c r="H256" s="93">
        <f>'(3.3) Actual WIJAM NPC'!H256-'(3.2) Adjustments'!H256</f>
        <v>0</v>
      </c>
      <c r="I256" s="93">
        <f>'(3.3) Actual WIJAM NPC'!I256-'(3.2) Adjustments'!I256</f>
        <v>0</v>
      </c>
      <c r="J256" s="93">
        <f>'(3.3) Actual WIJAM NPC'!J256-'(3.2) Adjustments'!J256</f>
        <v>0</v>
      </c>
      <c r="K256" s="93">
        <f>'(3.3) Actual WIJAM NPC'!K256-'(3.2) Adjustments'!K256</f>
        <v>0</v>
      </c>
      <c r="L256" s="93">
        <f>'(3.3) Actual WIJAM NPC'!L256-'(3.2) Adjustments'!L256</f>
        <v>0</v>
      </c>
      <c r="M256" s="93">
        <f>'(3.3) Actual WIJAM NPC'!M256-'(3.2) Adjustments'!M256</f>
        <v>0</v>
      </c>
      <c r="N256" s="93">
        <f>'(3.3) Actual WIJAM NPC'!N256-'(3.2) Adjustments'!N256</f>
        <v>0</v>
      </c>
      <c r="O256" s="93">
        <f>'(3.3) Actual WIJAM NPC'!O256-'(3.2) Adjustments'!O256</f>
        <v>0</v>
      </c>
      <c r="P256" s="93">
        <f>'(3.3) Actual WIJAM NPC'!P256-'(3.2) Adjustments'!P256</f>
        <v>0</v>
      </c>
      <c r="Q256" s="93">
        <f>'(3.3) Actual WIJAM NPC'!Q256-'(3.2) Adjustments'!Q256</f>
        <v>0</v>
      </c>
      <c r="R256" s="93">
        <f>'(3.3) Actual WIJAM NPC'!R256-'(3.2) Adjustments'!R256</f>
        <v>0</v>
      </c>
    </row>
    <row r="257" spans="2:18" ht="12.75" customHeight="1">
      <c r="B257" s="76"/>
      <c r="C257" s="173" t="s">
        <v>157</v>
      </c>
      <c r="F257" s="97">
        <f t="shared" si="34"/>
        <v>0</v>
      </c>
      <c r="G257" s="93">
        <f>'(3.3) Actual WIJAM NPC'!G257-'(3.2) Adjustments'!G257</f>
        <v>0</v>
      </c>
      <c r="H257" s="93">
        <f>'(3.3) Actual WIJAM NPC'!H257-'(3.2) Adjustments'!H257</f>
        <v>0</v>
      </c>
      <c r="I257" s="93">
        <f>'(3.3) Actual WIJAM NPC'!I257-'(3.2) Adjustments'!I257</f>
        <v>0</v>
      </c>
      <c r="J257" s="93">
        <f>'(3.3) Actual WIJAM NPC'!J257-'(3.2) Adjustments'!J257</f>
        <v>0</v>
      </c>
      <c r="K257" s="93">
        <f>'(3.3) Actual WIJAM NPC'!K257-'(3.2) Adjustments'!K257</f>
        <v>0</v>
      </c>
      <c r="L257" s="93">
        <f>'(3.3) Actual WIJAM NPC'!L257-'(3.2) Adjustments'!L257</f>
        <v>0</v>
      </c>
      <c r="M257" s="93">
        <f>'(3.3) Actual WIJAM NPC'!M257-'(3.2) Adjustments'!M257</f>
        <v>0</v>
      </c>
      <c r="N257" s="93">
        <f>'(3.3) Actual WIJAM NPC'!N257-'(3.2) Adjustments'!N257</f>
        <v>0</v>
      </c>
      <c r="O257" s="93">
        <f>'(3.3) Actual WIJAM NPC'!O257-'(3.2) Adjustments'!O257</f>
        <v>0</v>
      </c>
      <c r="P257" s="93">
        <f>'(3.3) Actual WIJAM NPC'!P257-'(3.2) Adjustments'!P257</f>
        <v>0</v>
      </c>
      <c r="Q257" s="93">
        <f>'(3.3) Actual WIJAM NPC'!Q257-'(3.2) Adjustments'!Q257</f>
        <v>0</v>
      </c>
      <c r="R257" s="93">
        <f>'(3.3) Actual WIJAM NPC'!R257-'(3.2) Adjustments'!R257</f>
        <v>0</v>
      </c>
    </row>
    <row r="258" spans="2:18" ht="12.75" customHeight="1">
      <c r="B258" s="76"/>
      <c r="C258" s="173" t="s">
        <v>158</v>
      </c>
      <c r="F258" s="97">
        <f t="shared" si="34"/>
        <v>0</v>
      </c>
      <c r="G258" s="93">
        <f>'(3.3) Actual WIJAM NPC'!G258-'(3.2) Adjustments'!G258</f>
        <v>0</v>
      </c>
      <c r="H258" s="93">
        <f>'(3.3) Actual WIJAM NPC'!H258-'(3.2) Adjustments'!H258</f>
        <v>0</v>
      </c>
      <c r="I258" s="93">
        <f>'(3.3) Actual WIJAM NPC'!I258-'(3.2) Adjustments'!I258</f>
        <v>0</v>
      </c>
      <c r="J258" s="93">
        <f>'(3.3) Actual WIJAM NPC'!J258-'(3.2) Adjustments'!J258</f>
        <v>0</v>
      </c>
      <c r="K258" s="93">
        <f>'(3.3) Actual WIJAM NPC'!K258-'(3.2) Adjustments'!K258</f>
        <v>0</v>
      </c>
      <c r="L258" s="93">
        <f>'(3.3) Actual WIJAM NPC'!L258-'(3.2) Adjustments'!L258</f>
        <v>0</v>
      </c>
      <c r="M258" s="93">
        <f>'(3.3) Actual WIJAM NPC'!M258-'(3.2) Adjustments'!M258</f>
        <v>0</v>
      </c>
      <c r="N258" s="93">
        <f>'(3.3) Actual WIJAM NPC'!N258-'(3.2) Adjustments'!N258</f>
        <v>0</v>
      </c>
      <c r="O258" s="93">
        <f>'(3.3) Actual WIJAM NPC'!O258-'(3.2) Adjustments'!O258</f>
        <v>0</v>
      </c>
      <c r="P258" s="93">
        <f>'(3.3) Actual WIJAM NPC'!P258-'(3.2) Adjustments'!P258</f>
        <v>0</v>
      </c>
      <c r="Q258" s="93">
        <f>'(3.3) Actual WIJAM NPC'!Q258-'(3.2) Adjustments'!Q258</f>
        <v>0</v>
      </c>
      <c r="R258" s="93">
        <f>'(3.3) Actual WIJAM NPC'!R258-'(3.2) Adjustments'!R258</f>
        <v>0</v>
      </c>
    </row>
    <row r="259" spans="2:18" ht="12.75" customHeight="1">
      <c r="B259" s="76"/>
      <c r="C259" s="173" t="s">
        <v>159</v>
      </c>
      <c r="F259" s="97">
        <f t="shared" si="34"/>
        <v>0</v>
      </c>
      <c r="G259" s="93">
        <f>'(3.3) Actual WIJAM NPC'!G259-'(3.2) Adjustments'!G259</f>
        <v>0</v>
      </c>
      <c r="H259" s="93">
        <f>'(3.3) Actual WIJAM NPC'!H259-'(3.2) Adjustments'!H259</f>
        <v>0</v>
      </c>
      <c r="I259" s="93">
        <f>'(3.3) Actual WIJAM NPC'!I259-'(3.2) Adjustments'!I259</f>
        <v>0</v>
      </c>
      <c r="J259" s="93">
        <f>'(3.3) Actual WIJAM NPC'!J259-'(3.2) Adjustments'!J259</f>
        <v>0</v>
      </c>
      <c r="K259" s="93">
        <f>'(3.3) Actual WIJAM NPC'!K259-'(3.2) Adjustments'!K259</f>
        <v>0</v>
      </c>
      <c r="L259" s="93">
        <f>'(3.3) Actual WIJAM NPC'!L259-'(3.2) Adjustments'!L259</f>
        <v>0</v>
      </c>
      <c r="M259" s="93">
        <f>'(3.3) Actual WIJAM NPC'!M259-'(3.2) Adjustments'!M259</f>
        <v>0</v>
      </c>
      <c r="N259" s="93">
        <f>'(3.3) Actual WIJAM NPC'!N259-'(3.2) Adjustments'!N259</f>
        <v>0</v>
      </c>
      <c r="O259" s="93">
        <f>'(3.3) Actual WIJAM NPC'!O259-'(3.2) Adjustments'!O259</f>
        <v>0</v>
      </c>
      <c r="P259" s="93">
        <f>'(3.3) Actual WIJAM NPC'!P259-'(3.2) Adjustments'!P259</f>
        <v>0</v>
      </c>
      <c r="Q259" s="93">
        <f>'(3.3) Actual WIJAM NPC'!Q259-'(3.2) Adjustments'!Q259</f>
        <v>0</v>
      </c>
      <c r="R259" s="93">
        <f>'(3.3) Actual WIJAM NPC'!R259-'(3.2) Adjustments'!R259</f>
        <v>0</v>
      </c>
    </row>
    <row r="260" spans="2:18" ht="12.75" customHeight="1">
      <c r="B260" s="76"/>
      <c r="C260" s="173" t="s">
        <v>100</v>
      </c>
      <c r="F260" s="97">
        <f t="shared" si="34"/>
        <v>0</v>
      </c>
      <c r="G260" s="93">
        <f>'(3.3) Actual WIJAM NPC'!G260-'(3.2) Adjustments'!G260</f>
        <v>0</v>
      </c>
      <c r="H260" s="93">
        <f>'(3.3) Actual WIJAM NPC'!H260-'(3.2) Adjustments'!H260</f>
        <v>0</v>
      </c>
      <c r="I260" s="93">
        <f>'(3.3) Actual WIJAM NPC'!I260-'(3.2) Adjustments'!I260</f>
        <v>0</v>
      </c>
      <c r="J260" s="93">
        <f>'(3.3) Actual WIJAM NPC'!J260-'(3.2) Adjustments'!J260</f>
        <v>0</v>
      </c>
      <c r="K260" s="93">
        <f>'(3.3) Actual WIJAM NPC'!K260-'(3.2) Adjustments'!K260</f>
        <v>0</v>
      </c>
      <c r="L260" s="93">
        <f>'(3.3) Actual WIJAM NPC'!L260-'(3.2) Adjustments'!L260</f>
        <v>0</v>
      </c>
      <c r="M260" s="93">
        <f>'(3.3) Actual WIJAM NPC'!M260-'(3.2) Adjustments'!M260</f>
        <v>0</v>
      </c>
      <c r="N260" s="93">
        <f>'(3.3) Actual WIJAM NPC'!N260-'(3.2) Adjustments'!N260</f>
        <v>0</v>
      </c>
      <c r="O260" s="93">
        <f>'(3.3) Actual WIJAM NPC'!O260-'(3.2) Adjustments'!O260</f>
        <v>0</v>
      </c>
      <c r="P260" s="93">
        <f>'(3.3) Actual WIJAM NPC'!P260-'(3.2) Adjustments'!P260</f>
        <v>0</v>
      </c>
      <c r="Q260" s="93">
        <f>'(3.3) Actual WIJAM NPC'!Q260-'(3.2) Adjustments'!Q260</f>
        <v>0</v>
      </c>
      <c r="R260" s="93">
        <f>'(3.3) Actual WIJAM NPC'!R260-'(3.2) Adjustments'!R260</f>
        <v>0</v>
      </c>
    </row>
    <row r="261" spans="2:18" ht="12.75" customHeight="1">
      <c r="B261" s="76"/>
      <c r="C261" s="173" t="s">
        <v>101</v>
      </c>
      <c r="F261" s="97">
        <f t="shared" si="34"/>
        <v>0</v>
      </c>
      <c r="G261" s="93">
        <f>'(3.3) Actual WIJAM NPC'!G261-'(3.2) Adjustments'!G261</f>
        <v>0</v>
      </c>
      <c r="H261" s="93">
        <f>'(3.3) Actual WIJAM NPC'!H261-'(3.2) Adjustments'!H261</f>
        <v>0</v>
      </c>
      <c r="I261" s="93">
        <f>'(3.3) Actual WIJAM NPC'!I261-'(3.2) Adjustments'!I261</f>
        <v>0</v>
      </c>
      <c r="J261" s="93">
        <f>'(3.3) Actual WIJAM NPC'!J261-'(3.2) Adjustments'!J261</f>
        <v>0</v>
      </c>
      <c r="K261" s="93">
        <f>'(3.3) Actual WIJAM NPC'!K261-'(3.2) Adjustments'!K261</f>
        <v>0</v>
      </c>
      <c r="L261" s="93">
        <f>'(3.3) Actual WIJAM NPC'!L261-'(3.2) Adjustments'!L261</f>
        <v>0</v>
      </c>
      <c r="M261" s="93">
        <f>'(3.3) Actual WIJAM NPC'!M261-'(3.2) Adjustments'!M261</f>
        <v>0</v>
      </c>
      <c r="N261" s="93">
        <f>'(3.3) Actual WIJAM NPC'!N261-'(3.2) Adjustments'!N261</f>
        <v>0</v>
      </c>
      <c r="O261" s="93">
        <f>'(3.3) Actual WIJAM NPC'!O261-'(3.2) Adjustments'!O261</f>
        <v>0</v>
      </c>
      <c r="P261" s="93">
        <f>'(3.3) Actual WIJAM NPC'!P261-'(3.2) Adjustments'!P261</f>
        <v>0</v>
      </c>
      <c r="Q261" s="93">
        <f>'(3.3) Actual WIJAM NPC'!Q261-'(3.2) Adjustments'!Q261</f>
        <v>0</v>
      </c>
      <c r="R261" s="93">
        <f>'(3.3) Actual WIJAM NPC'!R261-'(3.2) Adjustments'!R261</f>
        <v>0</v>
      </c>
    </row>
    <row r="262" spans="2:18" ht="12.75" customHeight="1">
      <c r="B262" s="76"/>
      <c r="C262" s="173" t="s">
        <v>37</v>
      </c>
      <c r="F262" s="97">
        <f t="shared" si="34"/>
        <v>0</v>
      </c>
      <c r="G262" s="93">
        <f>'(3.3) Actual WIJAM NPC'!G262-'(3.2) Adjustments'!G262</f>
        <v>0</v>
      </c>
      <c r="H262" s="93">
        <f>'(3.3) Actual WIJAM NPC'!H262-'(3.2) Adjustments'!H262</f>
        <v>0</v>
      </c>
      <c r="I262" s="93">
        <f>'(3.3) Actual WIJAM NPC'!I262-'(3.2) Adjustments'!I262</f>
        <v>0</v>
      </c>
      <c r="J262" s="93">
        <f>'(3.3) Actual WIJAM NPC'!J262-'(3.2) Adjustments'!J262</f>
        <v>0</v>
      </c>
      <c r="K262" s="93">
        <f>'(3.3) Actual WIJAM NPC'!K262-'(3.2) Adjustments'!K262</f>
        <v>0</v>
      </c>
      <c r="L262" s="93">
        <f>'(3.3) Actual WIJAM NPC'!L262-'(3.2) Adjustments'!L262</f>
        <v>0</v>
      </c>
      <c r="M262" s="93">
        <f>'(3.3) Actual WIJAM NPC'!M262-'(3.2) Adjustments'!M262</f>
        <v>0</v>
      </c>
      <c r="N262" s="93">
        <f>'(3.3) Actual WIJAM NPC'!N262-'(3.2) Adjustments'!N262</f>
        <v>0</v>
      </c>
      <c r="O262" s="93">
        <f>'(3.3) Actual WIJAM NPC'!O262-'(3.2) Adjustments'!O262</f>
        <v>0</v>
      </c>
      <c r="P262" s="93">
        <f>'(3.3) Actual WIJAM NPC'!P262-'(3.2) Adjustments'!P262</f>
        <v>0</v>
      </c>
      <c r="Q262" s="93">
        <f>'(3.3) Actual WIJAM NPC'!Q262-'(3.2) Adjustments'!Q262</f>
        <v>0</v>
      </c>
      <c r="R262" s="93">
        <f>'(3.3) Actual WIJAM NPC'!R262-'(3.2) Adjustments'!R262</f>
        <v>0</v>
      </c>
    </row>
    <row r="263" spans="2:18" ht="12.75" customHeight="1">
      <c r="C263" s="173" t="s">
        <v>38</v>
      </c>
      <c r="E263" s="96"/>
      <c r="F263" s="97">
        <f t="shared" si="34"/>
        <v>0</v>
      </c>
      <c r="G263" s="93">
        <f>'(3.3) Actual WIJAM NPC'!G263-'(3.2) Adjustments'!G263</f>
        <v>0</v>
      </c>
      <c r="H263" s="93">
        <f>'(3.3) Actual WIJAM NPC'!H263-'(3.2) Adjustments'!H263</f>
        <v>0</v>
      </c>
      <c r="I263" s="93">
        <f>'(3.3) Actual WIJAM NPC'!I263-'(3.2) Adjustments'!I263</f>
        <v>0</v>
      </c>
      <c r="J263" s="93">
        <f>'(3.3) Actual WIJAM NPC'!J263-'(3.2) Adjustments'!J263</f>
        <v>0</v>
      </c>
      <c r="K263" s="93">
        <f>'(3.3) Actual WIJAM NPC'!K263-'(3.2) Adjustments'!K263</f>
        <v>0</v>
      </c>
      <c r="L263" s="93">
        <f>'(3.3) Actual WIJAM NPC'!L263-'(3.2) Adjustments'!L263</f>
        <v>0</v>
      </c>
      <c r="M263" s="93">
        <f>'(3.3) Actual WIJAM NPC'!M263-'(3.2) Adjustments'!M263</f>
        <v>0</v>
      </c>
      <c r="N263" s="93">
        <f>'(3.3) Actual WIJAM NPC'!N263-'(3.2) Adjustments'!N263</f>
        <v>0</v>
      </c>
      <c r="O263" s="93">
        <f>'(3.3) Actual WIJAM NPC'!O263-'(3.2) Adjustments'!O263</f>
        <v>0</v>
      </c>
      <c r="P263" s="93">
        <f>'(3.3) Actual WIJAM NPC'!P263-'(3.2) Adjustments'!P263</f>
        <v>0</v>
      </c>
      <c r="Q263" s="93">
        <f>'(3.3) Actual WIJAM NPC'!Q263-'(3.2) Adjustments'!Q263</f>
        <v>0</v>
      </c>
      <c r="R263" s="93">
        <f>'(3.3) Actual WIJAM NPC'!R263-'(3.2) Adjustments'!R263</f>
        <v>0</v>
      </c>
    </row>
    <row r="264" spans="2:18" ht="12.75" customHeight="1">
      <c r="B264" s="71"/>
      <c r="C264" s="173" t="s">
        <v>218</v>
      </c>
      <c r="D264" s="71"/>
      <c r="E264" s="96"/>
      <c r="F264" s="97">
        <f t="shared" si="34"/>
        <v>0</v>
      </c>
      <c r="G264" s="93">
        <f>'(3.3) Actual WIJAM NPC'!G264-'(3.2) Adjustments'!G264</f>
        <v>0</v>
      </c>
      <c r="H264" s="93">
        <f>'(3.3) Actual WIJAM NPC'!H264-'(3.2) Adjustments'!H264</f>
        <v>0</v>
      </c>
      <c r="I264" s="93">
        <f>'(3.3) Actual WIJAM NPC'!I264-'(3.2) Adjustments'!I264</f>
        <v>0</v>
      </c>
      <c r="J264" s="93">
        <f>'(3.3) Actual WIJAM NPC'!J264-'(3.2) Adjustments'!J264</f>
        <v>0</v>
      </c>
      <c r="K264" s="93">
        <f>'(3.3) Actual WIJAM NPC'!K264-'(3.2) Adjustments'!K264</f>
        <v>0</v>
      </c>
      <c r="L264" s="93">
        <f>'(3.3) Actual WIJAM NPC'!L264-'(3.2) Adjustments'!L264</f>
        <v>0</v>
      </c>
      <c r="M264" s="93">
        <f>'(3.3) Actual WIJAM NPC'!M264-'(3.2) Adjustments'!M264</f>
        <v>0</v>
      </c>
      <c r="N264" s="93">
        <f>'(3.3) Actual WIJAM NPC'!N264-'(3.2) Adjustments'!N264</f>
        <v>0</v>
      </c>
      <c r="O264" s="93">
        <f>'(3.3) Actual WIJAM NPC'!O264-'(3.2) Adjustments'!O264</f>
        <v>0</v>
      </c>
      <c r="P264" s="93">
        <f>'(3.3) Actual WIJAM NPC'!P264-'(3.2) Adjustments'!P264</f>
        <v>0</v>
      </c>
      <c r="Q264" s="93">
        <f>'(3.3) Actual WIJAM NPC'!Q264-'(3.2) Adjustments'!Q264</f>
        <v>0</v>
      </c>
      <c r="R264" s="93">
        <f>'(3.3) Actual WIJAM NPC'!R264-'(3.2) Adjustments'!R264</f>
        <v>0</v>
      </c>
    </row>
    <row r="265" spans="2:18" ht="12.75" customHeight="1">
      <c r="B265" s="71"/>
      <c r="C265" s="173" t="s">
        <v>219</v>
      </c>
      <c r="D265" s="71"/>
      <c r="E265" s="96"/>
      <c r="F265" s="97">
        <f t="shared" si="34"/>
        <v>0</v>
      </c>
      <c r="G265" s="93">
        <f>'(3.3) Actual WIJAM NPC'!G265-'(3.2) Adjustments'!G265</f>
        <v>0</v>
      </c>
      <c r="H265" s="93">
        <f>'(3.3) Actual WIJAM NPC'!H265-'(3.2) Adjustments'!H265</f>
        <v>0</v>
      </c>
      <c r="I265" s="93">
        <f>'(3.3) Actual WIJAM NPC'!I265-'(3.2) Adjustments'!I265</f>
        <v>0</v>
      </c>
      <c r="J265" s="93">
        <f>'(3.3) Actual WIJAM NPC'!J265-'(3.2) Adjustments'!J265</f>
        <v>0</v>
      </c>
      <c r="K265" s="93">
        <f>'(3.3) Actual WIJAM NPC'!K265-'(3.2) Adjustments'!K265</f>
        <v>0</v>
      </c>
      <c r="L265" s="93">
        <f>'(3.3) Actual WIJAM NPC'!L265-'(3.2) Adjustments'!L265</f>
        <v>0</v>
      </c>
      <c r="M265" s="93">
        <f>'(3.3) Actual WIJAM NPC'!M265-'(3.2) Adjustments'!M265</f>
        <v>0</v>
      </c>
      <c r="N265" s="93">
        <f>'(3.3) Actual WIJAM NPC'!N265-'(3.2) Adjustments'!N265</f>
        <v>0</v>
      </c>
      <c r="O265" s="93">
        <f>'(3.3) Actual WIJAM NPC'!O265-'(3.2) Adjustments'!O265</f>
        <v>0</v>
      </c>
      <c r="P265" s="93">
        <f>'(3.3) Actual WIJAM NPC'!P265-'(3.2) Adjustments'!P265</f>
        <v>0</v>
      </c>
      <c r="Q265" s="93">
        <f>'(3.3) Actual WIJAM NPC'!Q265-'(3.2) Adjustments'!Q265</f>
        <v>0</v>
      </c>
      <c r="R265" s="93">
        <f>'(3.3) Actual WIJAM NPC'!R265-'(3.2) Adjustments'!R265</f>
        <v>0</v>
      </c>
    </row>
    <row r="266" spans="2:18" ht="12.75" customHeight="1">
      <c r="B266" s="71"/>
      <c r="C266" s="173" t="s">
        <v>220</v>
      </c>
      <c r="D266" s="71"/>
      <c r="E266" s="96"/>
      <c r="F266" s="97">
        <f t="shared" si="34"/>
        <v>0</v>
      </c>
      <c r="G266" s="93">
        <f>'(3.3) Actual WIJAM NPC'!G266-'(3.2) Adjustments'!G266</f>
        <v>0</v>
      </c>
      <c r="H266" s="93">
        <f>'(3.3) Actual WIJAM NPC'!H266-'(3.2) Adjustments'!H266</f>
        <v>0</v>
      </c>
      <c r="I266" s="93">
        <f>'(3.3) Actual WIJAM NPC'!I266-'(3.2) Adjustments'!I266</f>
        <v>0</v>
      </c>
      <c r="J266" s="93">
        <f>'(3.3) Actual WIJAM NPC'!J266-'(3.2) Adjustments'!J266</f>
        <v>0</v>
      </c>
      <c r="K266" s="93">
        <f>'(3.3) Actual WIJAM NPC'!K266-'(3.2) Adjustments'!K266</f>
        <v>0</v>
      </c>
      <c r="L266" s="93">
        <f>'(3.3) Actual WIJAM NPC'!L266-'(3.2) Adjustments'!L266</f>
        <v>0</v>
      </c>
      <c r="M266" s="93">
        <f>'(3.3) Actual WIJAM NPC'!M266-'(3.2) Adjustments'!M266</f>
        <v>0</v>
      </c>
      <c r="N266" s="93">
        <f>'(3.3) Actual WIJAM NPC'!N266-'(3.2) Adjustments'!N266</f>
        <v>0</v>
      </c>
      <c r="O266" s="93">
        <f>'(3.3) Actual WIJAM NPC'!O266-'(3.2) Adjustments'!O266</f>
        <v>0</v>
      </c>
      <c r="P266" s="93">
        <f>'(3.3) Actual WIJAM NPC'!P266-'(3.2) Adjustments'!P266</f>
        <v>0</v>
      </c>
      <c r="Q266" s="93">
        <f>'(3.3) Actual WIJAM NPC'!Q266-'(3.2) Adjustments'!Q266</f>
        <v>0</v>
      </c>
      <c r="R266" s="93">
        <f>'(3.3) Actual WIJAM NPC'!R266-'(3.2) Adjustments'!R266</f>
        <v>0</v>
      </c>
    </row>
    <row r="267" spans="2:18" ht="12.75" customHeight="1">
      <c r="B267" s="71"/>
      <c r="C267" s="173" t="s">
        <v>221</v>
      </c>
      <c r="D267" s="71"/>
      <c r="E267" s="96"/>
      <c r="F267" s="97">
        <f t="shared" si="34"/>
        <v>0</v>
      </c>
      <c r="G267" s="93">
        <f>'(3.3) Actual WIJAM NPC'!G267-'(3.2) Adjustments'!G267</f>
        <v>0</v>
      </c>
      <c r="H267" s="93">
        <f>'(3.3) Actual WIJAM NPC'!H267-'(3.2) Adjustments'!H267</f>
        <v>0</v>
      </c>
      <c r="I267" s="93">
        <f>'(3.3) Actual WIJAM NPC'!I267-'(3.2) Adjustments'!I267</f>
        <v>0</v>
      </c>
      <c r="J267" s="93">
        <f>'(3.3) Actual WIJAM NPC'!J267-'(3.2) Adjustments'!J267</f>
        <v>0</v>
      </c>
      <c r="K267" s="93">
        <f>'(3.3) Actual WIJAM NPC'!K267-'(3.2) Adjustments'!K267</f>
        <v>0</v>
      </c>
      <c r="L267" s="93">
        <f>'(3.3) Actual WIJAM NPC'!L267-'(3.2) Adjustments'!L267</f>
        <v>0</v>
      </c>
      <c r="M267" s="93">
        <f>'(3.3) Actual WIJAM NPC'!M267-'(3.2) Adjustments'!M267</f>
        <v>0</v>
      </c>
      <c r="N267" s="93">
        <f>'(3.3) Actual WIJAM NPC'!N267-'(3.2) Adjustments'!N267</f>
        <v>0</v>
      </c>
      <c r="O267" s="93">
        <f>'(3.3) Actual WIJAM NPC'!O267-'(3.2) Adjustments'!O267</f>
        <v>0</v>
      </c>
      <c r="P267" s="93">
        <f>'(3.3) Actual WIJAM NPC'!P267-'(3.2) Adjustments'!P267</f>
        <v>0</v>
      </c>
      <c r="Q267" s="93">
        <f>'(3.3) Actual WIJAM NPC'!Q267-'(3.2) Adjustments'!Q267</f>
        <v>0</v>
      </c>
      <c r="R267" s="93">
        <f>'(3.3) Actual WIJAM NPC'!R267-'(3.2) Adjustments'!R267</f>
        <v>0</v>
      </c>
    </row>
    <row r="268" spans="2:18" ht="12.75" customHeight="1">
      <c r="B268" s="71"/>
      <c r="C268" s="173" t="s">
        <v>160</v>
      </c>
      <c r="D268" s="71"/>
      <c r="E268" s="96"/>
      <c r="F268" s="97">
        <f t="shared" si="34"/>
        <v>0</v>
      </c>
      <c r="G268" s="93">
        <f>'(3.3) Actual WIJAM NPC'!G268-'(3.2) Adjustments'!G268</f>
        <v>0</v>
      </c>
      <c r="H268" s="93">
        <f>'(3.3) Actual WIJAM NPC'!H268-'(3.2) Adjustments'!H268</f>
        <v>0</v>
      </c>
      <c r="I268" s="93">
        <f>'(3.3) Actual WIJAM NPC'!I268-'(3.2) Adjustments'!I268</f>
        <v>0</v>
      </c>
      <c r="J268" s="93">
        <f>'(3.3) Actual WIJAM NPC'!J268-'(3.2) Adjustments'!J268</f>
        <v>0</v>
      </c>
      <c r="K268" s="93">
        <f>'(3.3) Actual WIJAM NPC'!K268-'(3.2) Adjustments'!K268</f>
        <v>0</v>
      </c>
      <c r="L268" s="93">
        <f>'(3.3) Actual WIJAM NPC'!L268-'(3.2) Adjustments'!L268</f>
        <v>0</v>
      </c>
      <c r="M268" s="93">
        <f>'(3.3) Actual WIJAM NPC'!M268-'(3.2) Adjustments'!M268</f>
        <v>0</v>
      </c>
      <c r="N268" s="93">
        <f>'(3.3) Actual WIJAM NPC'!N268-'(3.2) Adjustments'!N268</f>
        <v>0</v>
      </c>
      <c r="O268" s="93">
        <f>'(3.3) Actual WIJAM NPC'!O268-'(3.2) Adjustments'!O268</f>
        <v>0</v>
      </c>
      <c r="P268" s="93">
        <f>'(3.3) Actual WIJAM NPC'!P268-'(3.2) Adjustments'!P268</f>
        <v>0</v>
      </c>
      <c r="Q268" s="93">
        <f>'(3.3) Actual WIJAM NPC'!Q268-'(3.2) Adjustments'!Q268</f>
        <v>0</v>
      </c>
      <c r="R268" s="93">
        <f>'(3.3) Actual WIJAM NPC'!R268-'(3.2) Adjustments'!R268</f>
        <v>0</v>
      </c>
    </row>
    <row r="269" spans="2:18" ht="12.75" customHeight="1">
      <c r="B269" s="71"/>
      <c r="C269" s="173" t="s">
        <v>161</v>
      </c>
      <c r="D269" s="71"/>
      <c r="E269" s="96"/>
      <c r="F269" s="97">
        <f t="shared" si="34"/>
        <v>0</v>
      </c>
      <c r="G269" s="93">
        <f>'(3.3) Actual WIJAM NPC'!G269-'(3.2) Adjustments'!G269</f>
        <v>0</v>
      </c>
      <c r="H269" s="93">
        <f>'(3.3) Actual WIJAM NPC'!H269-'(3.2) Adjustments'!H269</f>
        <v>0</v>
      </c>
      <c r="I269" s="93">
        <f>'(3.3) Actual WIJAM NPC'!I269-'(3.2) Adjustments'!I269</f>
        <v>0</v>
      </c>
      <c r="J269" s="93">
        <f>'(3.3) Actual WIJAM NPC'!J269-'(3.2) Adjustments'!J269</f>
        <v>0</v>
      </c>
      <c r="K269" s="93">
        <f>'(3.3) Actual WIJAM NPC'!K269-'(3.2) Adjustments'!K269</f>
        <v>0</v>
      </c>
      <c r="L269" s="93">
        <f>'(3.3) Actual WIJAM NPC'!L269-'(3.2) Adjustments'!L269</f>
        <v>0</v>
      </c>
      <c r="M269" s="93">
        <f>'(3.3) Actual WIJAM NPC'!M269-'(3.2) Adjustments'!M269</f>
        <v>0</v>
      </c>
      <c r="N269" s="93">
        <f>'(3.3) Actual WIJAM NPC'!N269-'(3.2) Adjustments'!N269</f>
        <v>0</v>
      </c>
      <c r="O269" s="93">
        <f>'(3.3) Actual WIJAM NPC'!O269-'(3.2) Adjustments'!O269</f>
        <v>0</v>
      </c>
      <c r="P269" s="93">
        <f>'(3.3) Actual WIJAM NPC'!P269-'(3.2) Adjustments'!P269</f>
        <v>0</v>
      </c>
      <c r="Q269" s="93">
        <f>'(3.3) Actual WIJAM NPC'!Q269-'(3.2) Adjustments'!Q269</f>
        <v>0</v>
      </c>
      <c r="R269" s="93">
        <f>'(3.3) Actual WIJAM NPC'!R269-'(3.2) Adjustments'!R269</f>
        <v>0</v>
      </c>
    </row>
    <row r="270" spans="2:18" ht="12.75" customHeight="1">
      <c r="B270" s="71"/>
      <c r="C270" s="173" t="s">
        <v>102</v>
      </c>
      <c r="D270" s="71"/>
      <c r="E270" s="96"/>
      <c r="F270" s="97">
        <f t="shared" si="34"/>
        <v>0</v>
      </c>
      <c r="G270" s="93">
        <f>'(3.3) Actual WIJAM NPC'!G270-'(3.2) Adjustments'!G270</f>
        <v>0</v>
      </c>
      <c r="H270" s="93">
        <f>'(3.3) Actual WIJAM NPC'!H270-'(3.2) Adjustments'!H270</f>
        <v>0</v>
      </c>
      <c r="I270" s="93">
        <f>'(3.3) Actual WIJAM NPC'!I270-'(3.2) Adjustments'!I270</f>
        <v>0</v>
      </c>
      <c r="J270" s="93">
        <f>'(3.3) Actual WIJAM NPC'!J270-'(3.2) Adjustments'!J270</f>
        <v>0</v>
      </c>
      <c r="K270" s="93">
        <f>'(3.3) Actual WIJAM NPC'!K270-'(3.2) Adjustments'!K270</f>
        <v>0</v>
      </c>
      <c r="L270" s="93">
        <f>'(3.3) Actual WIJAM NPC'!L270-'(3.2) Adjustments'!L270</f>
        <v>0</v>
      </c>
      <c r="M270" s="93">
        <f>'(3.3) Actual WIJAM NPC'!M270-'(3.2) Adjustments'!M270</f>
        <v>0</v>
      </c>
      <c r="N270" s="93">
        <f>'(3.3) Actual WIJAM NPC'!N270-'(3.2) Adjustments'!N270</f>
        <v>0</v>
      </c>
      <c r="O270" s="93">
        <f>'(3.3) Actual WIJAM NPC'!O270-'(3.2) Adjustments'!O270</f>
        <v>0</v>
      </c>
      <c r="P270" s="93">
        <f>'(3.3) Actual WIJAM NPC'!P270-'(3.2) Adjustments'!P270</f>
        <v>0</v>
      </c>
      <c r="Q270" s="93">
        <f>'(3.3) Actual WIJAM NPC'!Q270-'(3.2) Adjustments'!Q270</f>
        <v>0</v>
      </c>
      <c r="R270" s="93">
        <f>'(3.3) Actual WIJAM NPC'!R270-'(3.2) Adjustments'!R270</f>
        <v>0</v>
      </c>
    </row>
    <row r="271" spans="2:18" ht="12.75" customHeight="1">
      <c r="B271" s="71"/>
      <c r="C271" s="173" t="s">
        <v>103</v>
      </c>
      <c r="D271" s="71"/>
      <c r="E271" s="96"/>
      <c r="F271" s="97">
        <f t="shared" si="34"/>
        <v>0</v>
      </c>
      <c r="G271" s="93">
        <f>'(3.3) Actual WIJAM NPC'!G271-'(3.2) Adjustments'!G271</f>
        <v>0</v>
      </c>
      <c r="H271" s="93">
        <f>'(3.3) Actual WIJAM NPC'!H271-'(3.2) Adjustments'!H271</f>
        <v>0</v>
      </c>
      <c r="I271" s="93">
        <f>'(3.3) Actual WIJAM NPC'!I271-'(3.2) Adjustments'!I271</f>
        <v>0</v>
      </c>
      <c r="J271" s="93">
        <f>'(3.3) Actual WIJAM NPC'!J271-'(3.2) Adjustments'!J271</f>
        <v>0</v>
      </c>
      <c r="K271" s="93">
        <f>'(3.3) Actual WIJAM NPC'!K271-'(3.2) Adjustments'!K271</f>
        <v>0</v>
      </c>
      <c r="L271" s="93">
        <f>'(3.3) Actual WIJAM NPC'!L271-'(3.2) Adjustments'!L271</f>
        <v>0</v>
      </c>
      <c r="M271" s="93">
        <f>'(3.3) Actual WIJAM NPC'!M271-'(3.2) Adjustments'!M271</f>
        <v>0</v>
      </c>
      <c r="N271" s="93">
        <f>'(3.3) Actual WIJAM NPC'!N271-'(3.2) Adjustments'!N271</f>
        <v>0</v>
      </c>
      <c r="O271" s="93">
        <f>'(3.3) Actual WIJAM NPC'!O271-'(3.2) Adjustments'!O271</f>
        <v>0</v>
      </c>
      <c r="P271" s="93">
        <f>'(3.3) Actual WIJAM NPC'!P271-'(3.2) Adjustments'!P271</f>
        <v>0</v>
      </c>
      <c r="Q271" s="93">
        <f>'(3.3) Actual WIJAM NPC'!Q271-'(3.2) Adjustments'!Q271</f>
        <v>0</v>
      </c>
      <c r="R271" s="93">
        <f>'(3.3) Actual WIJAM NPC'!R271-'(3.2) Adjustments'!R271</f>
        <v>0</v>
      </c>
    </row>
    <row r="272" spans="2:18" ht="12.75" customHeight="1">
      <c r="B272" s="71"/>
      <c r="C272" s="173" t="s">
        <v>39</v>
      </c>
      <c r="D272" s="71"/>
      <c r="E272" s="96"/>
      <c r="F272" s="97">
        <f t="shared" si="34"/>
        <v>0</v>
      </c>
      <c r="G272" s="93">
        <f>'(3.3) Actual WIJAM NPC'!G272-'(3.2) Adjustments'!G272</f>
        <v>0</v>
      </c>
      <c r="H272" s="93">
        <f>'(3.3) Actual WIJAM NPC'!H272-'(3.2) Adjustments'!H272</f>
        <v>0</v>
      </c>
      <c r="I272" s="93">
        <f>'(3.3) Actual WIJAM NPC'!I272-'(3.2) Adjustments'!I272</f>
        <v>0</v>
      </c>
      <c r="J272" s="93">
        <f>'(3.3) Actual WIJAM NPC'!J272-'(3.2) Adjustments'!J272</f>
        <v>0</v>
      </c>
      <c r="K272" s="93">
        <f>'(3.3) Actual WIJAM NPC'!K272-'(3.2) Adjustments'!K272</f>
        <v>0</v>
      </c>
      <c r="L272" s="93">
        <f>'(3.3) Actual WIJAM NPC'!L272-'(3.2) Adjustments'!L272</f>
        <v>0</v>
      </c>
      <c r="M272" s="93">
        <f>'(3.3) Actual WIJAM NPC'!M272-'(3.2) Adjustments'!M272</f>
        <v>0</v>
      </c>
      <c r="N272" s="93">
        <f>'(3.3) Actual WIJAM NPC'!N272-'(3.2) Adjustments'!N272</f>
        <v>0</v>
      </c>
      <c r="O272" s="93">
        <f>'(3.3) Actual WIJAM NPC'!O272-'(3.2) Adjustments'!O272</f>
        <v>0</v>
      </c>
      <c r="P272" s="93">
        <f>'(3.3) Actual WIJAM NPC'!P272-'(3.2) Adjustments'!P272</f>
        <v>0</v>
      </c>
      <c r="Q272" s="93">
        <f>'(3.3) Actual WIJAM NPC'!Q272-'(3.2) Adjustments'!Q272</f>
        <v>0</v>
      </c>
      <c r="R272" s="93">
        <f>'(3.3) Actual WIJAM NPC'!R272-'(3.2) Adjustments'!R272</f>
        <v>0</v>
      </c>
    </row>
    <row r="273" spans="1:18" ht="12.75" customHeight="1">
      <c r="B273" s="71"/>
      <c r="C273" s="173" t="s">
        <v>196</v>
      </c>
      <c r="D273" s="71"/>
      <c r="F273" s="97">
        <f t="shared" si="34"/>
        <v>0</v>
      </c>
      <c r="G273" s="93">
        <f>'(3.3) Actual WIJAM NPC'!G273-'(3.2) Adjustments'!G273</f>
        <v>0</v>
      </c>
      <c r="H273" s="93">
        <f>'(3.3) Actual WIJAM NPC'!H273-'(3.2) Adjustments'!H273</f>
        <v>0</v>
      </c>
      <c r="I273" s="93">
        <f>'(3.3) Actual WIJAM NPC'!I273-'(3.2) Adjustments'!I273</f>
        <v>0</v>
      </c>
      <c r="J273" s="93">
        <f>'(3.3) Actual WIJAM NPC'!J273-'(3.2) Adjustments'!J273</f>
        <v>0</v>
      </c>
      <c r="K273" s="93">
        <f>'(3.3) Actual WIJAM NPC'!K273-'(3.2) Adjustments'!K273</f>
        <v>0</v>
      </c>
      <c r="L273" s="93">
        <f>'(3.3) Actual WIJAM NPC'!L273-'(3.2) Adjustments'!L273</f>
        <v>0</v>
      </c>
      <c r="M273" s="93">
        <f>'(3.3) Actual WIJAM NPC'!M273-'(3.2) Adjustments'!M273</f>
        <v>0</v>
      </c>
      <c r="N273" s="93">
        <f>'(3.3) Actual WIJAM NPC'!N273-'(3.2) Adjustments'!N273</f>
        <v>0</v>
      </c>
      <c r="O273" s="93">
        <f>'(3.3) Actual WIJAM NPC'!O273-'(3.2) Adjustments'!O273</f>
        <v>0</v>
      </c>
      <c r="P273" s="93">
        <f>'(3.3) Actual WIJAM NPC'!P273-'(3.2) Adjustments'!P273</f>
        <v>0</v>
      </c>
      <c r="Q273" s="93">
        <f>'(3.3) Actual WIJAM NPC'!Q273-'(3.2) Adjustments'!Q273</f>
        <v>0</v>
      </c>
      <c r="R273" s="93">
        <f>'(3.3) Actual WIJAM NPC'!R273-'(3.2) Adjustments'!R273</f>
        <v>0</v>
      </c>
    </row>
    <row r="274" spans="1:18" ht="12.75" customHeight="1">
      <c r="B274" s="71"/>
      <c r="C274" s="173" t="s">
        <v>197</v>
      </c>
      <c r="D274" s="71"/>
      <c r="F274" s="97">
        <f t="shared" si="34"/>
        <v>0</v>
      </c>
      <c r="G274" s="93">
        <f>'(3.3) Actual WIJAM NPC'!G274-'(3.2) Adjustments'!G274</f>
        <v>0</v>
      </c>
      <c r="H274" s="93">
        <f>'(3.3) Actual WIJAM NPC'!H274-'(3.2) Adjustments'!H274</f>
        <v>0</v>
      </c>
      <c r="I274" s="93">
        <f>'(3.3) Actual WIJAM NPC'!I274-'(3.2) Adjustments'!I274</f>
        <v>0</v>
      </c>
      <c r="J274" s="93">
        <f>'(3.3) Actual WIJAM NPC'!J274-'(3.2) Adjustments'!J274</f>
        <v>0</v>
      </c>
      <c r="K274" s="93">
        <f>'(3.3) Actual WIJAM NPC'!K274-'(3.2) Adjustments'!K274</f>
        <v>0</v>
      </c>
      <c r="L274" s="93">
        <f>'(3.3) Actual WIJAM NPC'!L274-'(3.2) Adjustments'!L274</f>
        <v>0</v>
      </c>
      <c r="M274" s="93">
        <f>'(3.3) Actual WIJAM NPC'!M274-'(3.2) Adjustments'!M274</f>
        <v>0</v>
      </c>
      <c r="N274" s="93">
        <f>'(3.3) Actual WIJAM NPC'!N274-'(3.2) Adjustments'!N274</f>
        <v>0</v>
      </c>
      <c r="O274" s="93">
        <f>'(3.3) Actual WIJAM NPC'!O274-'(3.2) Adjustments'!O274</f>
        <v>0</v>
      </c>
      <c r="P274" s="93">
        <f>'(3.3) Actual WIJAM NPC'!P274-'(3.2) Adjustments'!P274</f>
        <v>0</v>
      </c>
      <c r="Q274" s="93">
        <f>'(3.3) Actual WIJAM NPC'!Q274-'(3.2) Adjustments'!Q274</f>
        <v>0</v>
      </c>
      <c r="R274" s="93">
        <f>'(3.3) Actual WIJAM NPC'!R274-'(3.2) Adjustments'!R274</f>
        <v>0</v>
      </c>
    </row>
    <row r="275" spans="1:18" ht="12.75" customHeight="1">
      <c r="B275" s="71"/>
      <c r="C275" s="173" t="s">
        <v>198</v>
      </c>
      <c r="D275" s="71"/>
      <c r="F275" s="97">
        <f t="shared" si="34"/>
        <v>0</v>
      </c>
      <c r="G275" s="93">
        <f>'(3.3) Actual WIJAM NPC'!G275-'(3.2) Adjustments'!G275</f>
        <v>0</v>
      </c>
      <c r="H275" s="93">
        <f>'(3.3) Actual WIJAM NPC'!H275-'(3.2) Adjustments'!H275</f>
        <v>0</v>
      </c>
      <c r="I275" s="93">
        <f>'(3.3) Actual WIJAM NPC'!I275-'(3.2) Adjustments'!I275</f>
        <v>0</v>
      </c>
      <c r="J275" s="93">
        <f>'(3.3) Actual WIJAM NPC'!J275-'(3.2) Adjustments'!J275</f>
        <v>0</v>
      </c>
      <c r="K275" s="93">
        <f>'(3.3) Actual WIJAM NPC'!K275-'(3.2) Adjustments'!K275</f>
        <v>0</v>
      </c>
      <c r="L275" s="93">
        <f>'(3.3) Actual WIJAM NPC'!L275-'(3.2) Adjustments'!L275</f>
        <v>0</v>
      </c>
      <c r="M275" s="93">
        <f>'(3.3) Actual WIJAM NPC'!M275-'(3.2) Adjustments'!M275</f>
        <v>0</v>
      </c>
      <c r="N275" s="93">
        <f>'(3.3) Actual WIJAM NPC'!N275-'(3.2) Adjustments'!N275</f>
        <v>0</v>
      </c>
      <c r="O275" s="93">
        <f>'(3.3) Actual WIJAM NPC'!O275-'(3.2) Adjustments'!O275</f>
        <v>0</v>
      </c>
      <c r="P275" s="93">
        <f>'(3.3) Actual WIJAM NPC'!P275-'(3.2) Adjustments'!P275</f>
        <v>0</v>
      </c>
      <c r="Q275" s="93">
        <f>'(3.3) Actual WIJAM NPC'!Q275-'(3.2) Adjustments'!Q275</f>
        <v>0</v>
      </c>
      <c r="R275" s="93">
        <f>'(3.3) Actual WIJAM NPC'!R275-'(3.2) Adjustments'!R275</f>
        <v>0</v>
      </c>
    </row>
    <row r="276" spans="1:18" ht="12.75" customHeight="1">
      <c r="B276" s="71"/>
      <c r="C276" s="173" t="s">
        <v>253</v>
      </c>
      <c r="D276" s="71"/>
      <c r="F276" s="97">
        <f t="shared" ref="F276" si="36">SUM(G276:R276)</f>
        <v>0</v>
      </c>
      <c r="G276" s="93">
        <f>'(3.3) Actual WIJAM NPC'!G276-'(3.2) Adjustments'!G276</f>
        <v>0</v>
      </c>
      <c r="H276" s="93">
        <f>'(3.3) Actual WIJAM NPC'!H276-'(3.2) Adjustments'!H276</f>
        <v>0</v>
      </c>
      <c r="I276" s="93">
        <f>'(3.3) Actual WIJAM NPC'!I276-'(3.2) Adjustments'!I276</f>
        <v>0</v>
      </c>
      <c r="J276" s="93">
        <f>'(3.3) Actual WIJAM NPC'!J276-'(3.2) Adjustments'!J276</f>
        <v>0</v>
      </c>
      <c r="K276" s="93">
        <f>'(3.3) Actual WIJAM NPC'!K276-'(3.2) Adjustments'!K276</f>
        <v>0</v>
      </c>
      <c r="L276" s="93">
        <f>'(3.3) Actual WIJAM NPC'!L276-'(3.2) Adjustments'!L276</f>
        <v>0</v>
      </c>
      <c r="M276" s="93">
        <f>'(3.3) Actual WIJAM NPC'!M276-'(3.2) Adjustments'!M276</f>
        <v>0</v>
      </c>
      <c r="N276" s="93">
        <f>'(3.3) Actual WIJAM NPC'!N276-'(3.2) Adjustments'!N276</f>
        <v>0</v>
      </c>
      <c r="O276" s="93">
        <f>'(3.3) Actual WIJAM NPC'!O276-'(3.2) Adjustments'!O276</f>
        <v>0</v>
      </c>
      <c r="P276" s="93">
        <f>'(3.3) Actual WIJAM NPC'!P276-'(3.2) Adjustments'!P276</f>
        <v>0</v>
      </c>
      <c r="Q276" s="93">
        <f>'(3.3) Actual WIJAM NPC'!Q276-'(3.2) Adjustments'!Q276</f>
        <v>0</v>
      </c>
      <c r="R276" s="93">
        <f>'(3.3) Actual WIJAM NPC'!R276-'(3.2) Adjustments'!R276</f>
        <v>0</v>
      </c>
    </row>
    <row r="277" spans="1:18" ht="12.75" customHeight="1">
      <c r="B277" s="71"/>
      <c r="C277" s="173" t="s">
        <v>40</v>
      </c>
      <c r="D277" s="71"/>
      <c r="F277" s="97">
        <f t="shared" si="34"/>
        <v>0</v>
      </c>
      <c r="G277" s="93">
        <f>'(3.3) Actual WIJAM NPC'!G277-'(3.2) Adjustments'!G277</f>
        <v>0</v>
      </c>
      <c r="H277" s="93">
        <f>'(3.3) Actual WIJAM NPC'!H277-'(3.2) Adjustments'!H277</f>
        <v>0</v>
      </c>
      <c r="I277" s="93">
        <f>'(3.3) Actual WIJAM NPC'!I277-'(3.2) Adjustments'!I277</f>
        <v>0</v>
      </c>
      <c r="J277" s="93">
        <f>'(3.3) Actual WIJAM NPC'!J277-'(3.2) Adjustments'!J277</f>
        <v>0</v>
      </c>
      <c r="K277" s="93">
        <f>'(3.3) Actual WIJAM NPC'!K277-'(3.2) Adjustments'!K277</f>
        <v>0</v>
      </c>
      <c r="L277" s="93">
        <f>'(3.3) Actual WIJAM NPC'!L277-'(3.2) Adjustments'!L277</f>
        <v>0</v>
      </c>
      <c r="M277" s="93">
        <f>'(3.3) Actual WIJAM NPC'!M277-'(3.2) Adjustments'!M277</f>
        <v>0</v>
      </c>
      <c r="N277" s="93">
        <f>'(3.3) Actual WIJAM NPC'!N277-'(3.2) Adjustments'!N277</f>
        <v>0</v>
      </c>
      <c r="O277" s="93">
        <f>'(3.3) Actual WIJAM NPC'!O277-'(3.2) Adjustments'!O277</f>
        <v>0</v>
      </c>
      <c r="P277" s="93">
        <f>'(3.3) Actual WIJAM NPC'!P277-'(3.2) Adjustments'!P277</f>
        <v>0</v>
      </c>
      <c r="Q277" s="93">
        <f>'(3.3) Actual WIJAM NPC'!Q277-'(3.2) Adjustments'!Q277</f>
        <v>0</v>
      </c>
      <c r="R277" s="93">
        <f>'(3.3) Actual WIJAM NPC'!R277-'(3.2) Adjustments'!R277</f>
        <v>0</v>
      </c>
    </row>
    <row r="278" spans="1:18" ht="12.75" customHeight="1">
      <c r="B278" s="71"/>
      <c r="C278" s="173" t="s">
        <v>104</v>
      </c>
      <c r="D278" s="71"/>
      <c r="F278" s="97">
        <f t="shared" si="34"/>
        <v>0</v>
      </c>
      <c r="G278" s="93">
        <f>'(3.3) Actual WIJAM NPC'!G278-'(3.2) Adjustments'!G278</f>
        <v>0</v>
      </c>
      <c r="H278" s="93">
        <f>'(3.3) Actual WIJAM NPC'!H278-'(3.2) Adjustments'!H278</f>
        <v>0</v>
      </c>
      <c r="I278" s="93">
        <f>'(3.3) Actual WIJAM NPC'!I278-'(3.2) Adjustments'!I278</f>
        <v>0</v>
      </c>
      <c r="J278" s="93">
        <f>'(3.3) Actual WIJAM NPC'!J278-'(3.2) Adjustments'!J278</f>
        <v>0</v>
      </c>
      <c r="K278" s="93">
        <f>'(3.3) Actual WIJAM NPC'!K278-'(3.2) Adjustments'!K278</f>
        <v>0</v>
      </c>
      <c r="L278" s="93">
        <f>'(3.3) Actual WIJAM NPC'!L278-'(3.2) Adjustments'!L278</f>
        <v>0</v>
      </c>
      <c r="M278" s="93">
        <f>'(3.3) Actual WIJAM NPC'!M278-'(3.2) Adjustments'!M278</f>
        <v>0</v>
      </c>
      <c r="N278" s="93">
        <f>'(3.3) Actual WIJAM NPC'!N278-'(3.2) Adjustments'!N278</f>
        <v>0</v>
      </c>
      <c r="O278" s="93">
        <f>'(3.3) Actual WIJAM NPC'!O278-'(3.2) Adjustments'!O278</f>
        <v>0</v>
      </c>
      <c r="P278" s="93">
        <f>'(3.3) Actual WIJAM NPC'!P278-'(3.2) Adjustments'!P278</f>
        <v>0</v>
      </c>
      <c r="Q278" s="93">
        <f>'(3.3) Actual WIJAM NPC'!Q278-'(3.2) Adjustments'!Q278</f>
        <v>0</v>
      </c>
      <c r="R278" s="93">
        <f>'(3.3) Actual WIJAM NPC'!R278-'(3.2) Adjustments'!R278</f>
        <v>0</v>
      </c>
    </row>
    <row r="279" spans="1:18" ht="12.75" customHeight="1">
      <c r="B279" s="71"/>
      <c r="C279" s="173" t="s">
        <v>192</v>
      </c>
      <c r="D279" s="71"/>
      <c r="F279" s="97">
        <f t="shared" si="34"/>
        <v>0</v>
      </c>
      <c r="G279" s="93">
        <f>'(3.3) Actual WIJAM NPC'!G279-'(3.2) Adjustments'!G279</f>
        <v>0</v>
      </c>
      <c r="H279" s="93">
        <f>'(3.3) Actual WIJAM NPC'!H279-'(3.2) Adjustments'!H279</f>
        <v>0</v>
      </c>
      <c r="I279" s="93">
        <f>'(3.3) Actual WIJAM NPC'!I279-'(3.2) Adjustments'!I279</f>
        <v>0</v>
      </c>
      <c r="J279" s="93">
        <f>'(3.3) Actual WIJAM NPC'!J279-'(3.2) Adjustments'!J279</f>
        <v>0</v>
      </c>
      <c r="K279" s="93">
        <f>'(3.3) Actual WIJAM NPC'!K279-'(3.2) Adjustments'!K279</f>
        <v>0</v>
      </c>
      <c r="L279" s="93">
        <f>'(3.3) Actual WIJAM NPC'!L279-'(3.2) Adjustments'!L279</f>
        <v>0</v>
      </c>
      <c r="M279" s="93">
        <f>'(3.3) Actual WIJAM NPC'!M279-'(3.2) Adjustments'!M279</f>
        <v>0</v>
      </c>
      <c r="N279" s="93">
        <f>'(3.3) Actual WIJAM NPC'!N279-'(3.2) Adjustments'!N279</f>
        <v>0</v>
      </c>
      <c r="O279" s="93">
        <f>'(3.3) Actual WIJAM NPC'!O279-'(3.2) Adjustments'!O279</f>
        <v>0</v>
      </c>
      <c r="P279" s="93">
        <f>'(3.3) Actual WIJAM NPC'!P279-'(3.2) Adjustments'!P279</f>
        <v>0</v>
      </c>
      <c r="Q279" s="93">
        <f>'(3.3) Actual WIJAM NPC'!Q279-'(3.2) Adjustments'!Q279</f>
        <v>0</v>
      </c>
      <c r="R279" s="93">
        <f>'(3.3) Actual WIJAM NPC'!R279-'(3.2) Adjustments'!R279</f>
        <v>0</v>
      </c>
    </row>
    <row r="280" spans="1:18" ht="12.75" customHeight="1">
      <c r="B280" s="71"/>
      <c r="C280" s="173" t="s">
        <v>41</v>
      </c>
      <c r="D280" s="71"/>
      <c r="F280" s="97">
        <f t="shared" si="34"/>
        <v>0</v>
      </c>
      <c r="G280" s="93">
        <f>'(3.3) Actual WIJAM NPC'!G280-'(3.2) Adjustments'!G280</f>
        <v>0</v>
      </c>
      <c r="H280" s="93">
        <f>'(3.3) Actual WIJAM NPC'!H280-'(3.2) Adjustments'!H280</f>
        <v>0</v>
      </c>
      <c r="I280" s="93">
        <f>'(3.3) Actual WIJAM NPC'!I280-'(3.2) Adjustments'!I280</f>
        <v>0</v>
      </c>
      <c r="J280" s="93">
        <f>'(3.3) Actual WIJAM NPC'!J280-'(3.2) Adjustments'!J280</f>
        <v>0</v>
      </c>
      <c r="K280" s="93">
        <f>'(3.3) Actual WIJAM NPC'!K280-'(3.2) Adjustments'!K280</f>
        <v>0</v>
      </c>
      <c r="L280" s="93">
        <f>'(3.3) Actual WIJAM NPC'!L280-'(3.2) Adjustments'!L280</f>
        <v>0</v>
      </c>
      <c r="M280" s="93">
        <f>'(3.3) Actual WIJAM NPC'!M280-'(3.2) Adjustments'!M280</f>
        <v>0</v>
      </c>
      <c r="N280" s="93">
        <f>'(3.3) Actual WIJAM NPC'!N280-'(3.2) Adjustments'!N280</f>
        <v>0</v>
      </c>
      <c r="O280" s="93">
        <f>'(3.3) Actual WIJAM NPC'!O280-'(3.2) Adjustments'!O280</f>
        <v>0</v>
      </c>
      <c r="P280" s="93">
        <f>'(3.3) Actual WIJAM NPC'!P280-'(3.2) Adjustments'!P280</f>
        <v>0</v>
      </c>
      <c r="Q280" s="93">
        <f>'(3.3) Actual WIJAM NPC'!Q280-'(3.2) Adjustments'!Q280</f>
        <v>0</v>
      </c>
      <c r="R280" s="93">
        <f>'(3.3) Actual WIJAM NPC'!R280-'(3.2) Adjustments'!R280</f>
        <v>0</v>
      </c>
    </row>
    <row r="281" spans="1:18" ht="12.75" customHeight="1">
      <c r="B281" s="71"/>
      <c r="C281" s="173" t="s">
        <v>162</v>
      </c>
      <c r="D281" s="71"/>
      <c r="F281" s="97">
        <f>SUM(G281:R281)</f>
        <v>0</v>
      </c>
      <c r="G281" s="93">
        <f>'(3.3) Actual WIJAM NPC'!G281-'(3.2) Adjustments'!G281</f>
        <v>0</v>
      </c>
      <c r="H281" s="93">
        <f>'(3.3) Actual WIJAM NPC'!H281-'(3.2) Adjustments'!H281</f>
        <v>0</v>
      </c>
      <c r="I281" s="93">
        <f>'(3.3) Actual WIJAM NPC'!I281-'(3.2) Adjustments'!I281</f>
        <v>0</v>
      </c>
      <c r="J281" s="93">
        <f>'(3.3) Actual WIJAM NPC'!J281-'(3.2) Adjustments'!J281</f>
        <v>0</v>
      </c>
      <c r="K281" s="93">
        <f>'(3.3) Actual WIJAM NPC'!K281-'(3.2) Adjustments'!K281</f>
        <v>0</v>
      </c>
      <c r="L281" s="93">
        <f>'(3.3) Actual WIJAM NPC'!L281-'(3.2) Adjustments'!L281</f>
        <v>0</v>
      </c>
      <c r="M281" s="93">
        <f>'(3.3) Actual WIJAM NPC'!M281-'(3.2) Adjustments'!M281</f>
        <v>0</v>
      </c>
      <c r="N281" s="93">
        <f>'(3.3) Actual WIJAM NPC'!N281-'(3.2) Adjustments'!N281</f>
        <v>0</v>
      </c>
      <c r="O281" s="93">
        <f>'(3.3) Actual WIJAM NPC'!O281-'(3.2) Adjustments'!O281</f>
        <v>0</v>
      </c>
      <c r="P281" s="93">
        <f>'(3.3) Actual WIJAM NPC'!P281-'(3.2) Adjustments'!P281</f>
        <v>0</v>
      </c>
      <c r="Q281" s="93">
        <f>'(3.3) Actual WIJAM NPC'!Q281-'(3.2) Adjustments'!Q281</f>
        <v>0</v>
      </c>
      <c r="R281" s="93">
        <f>'(3.3) Actual WIJAM NPC'!R281-'(3.2) Adjustments'!R281</f>
        <v>0</v>
      </c>
    </row>
    <row r="282" spans="1:18" ht="12.75" customHeight="1">
      <c r="B282" s="71"/>
      <c r="C282" s="173" t="s">
        <v>105</v>
      </c>
      <c r="D282" s="71"/>
      <c r="F282" s="97">
        <f>SUM(G282:R282)</f>
        <v>0</v>
      </c>
      <c r="G282" s="93">
        <f>'(3.3) Actual WIJAM NPC'!G282-'(3.2) Adjustments'!G282</f>
        <v>0</v>
      </c>
      <c r="H282" s="93">
        <f>'(3.3) Actual WIJAM NPC'!H282-'(3.2) Adjustments'!H282</f>
        <v>0</v>
      </c>
      <c r="I282" s="93">
        <f>'(3.3) Actual WIJAM NPC'!I282-'(3.2) Adjustments'!I282</f>
        <v>0</v>
      </c>
      <c r="J282" s="93">
        <f>'(3.3) Actual WIJAM NPC'!J282-'(3.2) Adjustments'!J282</f>
        <v>0</v>
      </c>
      <c r="K282" s="93">
        <f>'(3.3) Actual WIJAM NPC'!K282-'(3.2) Adjustments'!K282</f>
        <v>0</v>
      </c>
      <c r="L282" s="93">
        <f>'(3.3) Actual WIJAM NPC'!L282-'(3.2) Adjustments'!L282</f>
        <v>0</v>
      </c>
      <c r="M282" s="93">
        <f>'(3.3) Actual WIJAM NPC'!M282-'(3.2) Adjustments'!M282</f>
        <v>0</v>
      </c>
      <c r="N282" s="93">
        <f>'(3.3) Actual WIJAM NPC'!N282-'(3.2) Adjustments'!N282</f>
        <v>0</v>
      </c>
      <c r="O282" s="93">
        <f>'(3.3) Actual WIJAM NPC'!O282-'(3.2) Adjustments'!O282</f>
        <v>0</v>
      </c>
      <c r="P282" s="93">
        <f>'(3.3) Actual WIJAM NPC'!P282-'(3.2) Adjustments'!P282</f>
        <v>0</v>
      </c>
      <c r="Q282" s="93">
        <f>'(3.3) Actual WIJAM NPC'!Q282-'(3.2) Adjustments'!Q282</f>
        <v>0</v>
      </c>
      <c r="R282" s="93">
        <f>'(3.3) Actual WIJAM NPC'!R282-'(3.2) Adjustments'!R282</f>
        <v>0</v>
      </c>
    </row>
    <row r="283" spans="1:18" ht="12.75" customHeight="1">
      <c r="B283" s="71"/>
      <c r="C283" s="173" t="s">
        <v>189</v>
      </c>
      <c r="D283" s="71"/>
      <c r="F283" s="97">
        <f>SUM(G283:R283)</f>
        <v>0</v>
      </c>
      <c r="G283" s="93">
        <f>'(3.3) Actual WIJAM NPC'!G283-'(3.2) Adjustments'!G283</f>
        <v>0</v>
      </c>
      <c r="H283" s="93">
        <f>'(3.3) Actual WIJAM NPC'!H283-'(3.2) Adjustments'!H283</f>
        <v>0</v>
      </c>
      <c r="I283" s="93">
        <f>'(3.3) Actual WIJAM NPC'!I283-'(3.2) Adjustments'!I283</f>
        <v>0</v>
      </c>
      <c r="J283" s="93">
        <f>'(3.3) Actual WIJAM NPC'!J283-'(3.2) Adjustments'!J283</f>
        <v>0</v>
      </c>
      <c r="K283" s="93">
        <f>'(3.3) Actual WIJAM NPC'!K283-'(3.2) Adjustments'!K283</f>
        <v>0</v>
      </c>
      <c r="L283" s="93">
        <f>'(3.3) Actual WIJAM NPC'!L283-'(3.2) Adjustments'!L283</f>
        <v>0</v>
      </c>
      <c r="M283" s="93">
        <f>'(3.3) Actual WIJAM NPC'!M283-'(3.2) Adjustments'!M283</f>
        <v>0</v>
      </c>
      <c r="N283" s="93">
        <f>'(3.3) Actual WIJAM NPC'!N283-'(3.2) Adjustments'!N283</f>
        <v>0</v>
      </c>
      <c r="O283" s="93">
        <f>'(3.3) Actual WIJAM NPC'!O283-'(3.2) Adjustments'!O283</f>
        <v>0</v>
      </c>
      <c r="P283" s="93">
        <f>'(3.3) Actual WIJAM NPC'!P283-'(3.2) Adjustments'!P283</f>
        <v>0</v>
      </c>
      <c r="Q283" s="93">
        <f>'(3.3) Actual WIJAM NPC'!Q283-'(3.2) Adjustments'!Q283</f>
        <v>0</v>
      </c>
      <c r="R283" s="93">
        <f>'(3.3) Actual WIJAM NPC'!R283-'(3.2) Adjustments'!R283</f>
        <v>0</v>
      </c>
    </row>
    <row r="284" spans="1:18" ht="12.75" customHeight="1">
      <c r="B284" s="71"/>
      <c r="C284" s="173" t="s">
        <v>190</v>
      </c>
      <c r="D284" s="71"/>
      <c r="F284" s="97">
        <f>SUM(G284:R284)</f>
        <v>0</v>
      </c>
      <c r="G284" s="93">
        <f>'(3.3) Actual WIJAM NPC'!G284-'(3.2) Adjustments'!G284</f>
        <v>0</v>
      </c>
      <c r="H284" s="93">
        <f>'(3.3) Actual WIJAM NPC'!H284-'(3.2) Adjustments'!H284</f>
        <v>0</v>
      </c>
      <c r="I284" s="93">
        <f>'(3.3) Actual WIJAM NPC'!I284-'(3.2) Adjustments'!I284</f>
        <v>0</v>
      </c>
      <c r="J284" s="93">
        <f>'(3.3) Actual WIJAM NPC'!J284-'(3.2) Adjustments'!J284</f>
        <v>0</v>
      </c>
      <c r="K284" s="93">
        <f>'(3.3) Actual WIJAM NPC'!K284-'(3.2) Adjustments'!K284</f>
        <v>0</v>
      </c>
      <c r="L284" s="93">
        <f>'(3.3) Actual WIJAM NPC'!L284-'(3.2) Adjustments'!L284</f>
        <v>0</v>
      </c>
      <c r="M284" s="93">
        <f>'(3.3) Actual WIJAM NPC'!M284-'(3.2) Adjustments'!M284</f>
        <v>0</v>
      </c>
      <c r="N284" s="93">
        <f>'(3.3) Actual WIJAM NPC'!N284-'(3.2) Adjustments'!N284</f>
        <v>0</v>
      </c>
      <c r="O284" s="93">
        <f>'(3.3) Actual WIJAM NPC'!O284-'(3.2) Adjustments'!O284</f>
        <v>0</v>
      </c>
      <c r="P284" s="93">
        <f>'(3.3) Actual WIJAM NPC'!P284-'(3.2) Adjustments'!P284</f>
        <v>0</v>
      </c>
      <c r="Q284" s="93">
        <f>'(3.3) Actual WIJAM NPC'!Q284-'(3.2) Adjustments'!Q284</f>
        <v>0</v>
      </c>
      <c r="R284" s="93">
        <f>'(3.3) Actual WIJAM NPC'!R284-'(3.2) Adjustments'!R284</f>
        <v>0</v>
      </c>
    </row>
    <row r="285" spans="1:18" ht="12.75" customHeight="1">
      <c r="B285" s="71"/>
      <c r="C285" s="71"/>
      <c r="D285" s="71"/>
      <c r="F285" s="106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</row>
    <row r="286" spans="1:18" ht="12.75" customHeight="1">
      <c r="B286" s="90" t="s">
        <v>119</v>
      </c>
      <c r="C286" s="71"/>
      <c r="D286" s="71"/>
      <c r="F286" s="97">
        <f>SUM(G286:R286)</f>
        <v>5223.7820000000002</v>
      </c>
      <c r="G286" s="104">
        <f t="shared" ref="G286:R286" si="37">SUM(G240:G285)</f>
        <v>0</v>
      </c>
      <c r="H286" s="104">
        <f t="shared" si="37"/>
        <v>0</v>
      </c>
      <c r="I286" s="104">
        <f t="shared" si="37"/>
        <v>0</v>
      </c>
      <c r="J286" s="104">
        <f t="shared" si="37"/>
        <v>14.771000000000001</v>
      </c>
      <c r="K286" s="104">
        <f t="shared" si="37"/>
        <v>420.70699999999999</v>
      </c>
      <c r="L286" s="104">
        <f t="shared" si="37"/>
        <v>1343.97</v>
      </c>
      <c r="M286" s="104">
        <f t="shared" si="37"/>
        <v>1426.1219999999998</v>
      </c>
      <c r="N286" s="104">
        <f t="shared" si="37"/>
        <v>1348.0369999999998</v>
      </c>
      <c r="O286" s="104">
        <f t="shared" si="37"/>
        <v>655.35599999999999</v>
      </c>
      <c r="P286" s="104">
        <f t="shared" si="37"/>
        <v>14.818999999999999</v>
      </c>
      <c r="Q286" s="104">
        <f t="shared" si="37"/>
        <v>0</v>
      </c>
      <c r="R286" s="104">
        <f t="shared" si="37"/>
        <v>0</v>
      </c>
    </row>
    <row r="287" spans="1:18" ht="12.75" customHeight="1">
      <c r="B287" s="71"/>
      <c r="C287" s="71"/>
      <c r="D287" s="71"/>
      <c r="F287" s="106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</row>
    <row r="288" spans="1:18" ht="12.75" customHeight="1">
      <c r="A288" s="90"/>
      <c r="B288" s="90" t="s">
        <v>42</v>
      </c>
      <c r="C288" s="71"/>
      <c r="D288" s="71"/>
      <c r="F288" s="106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</row>
    <row r="289" spans="1:18" ht="12.75" customHeight="1">
      <c r="A289" s="90"/>
      <c r="B289" s="90"/>
      <c r="C289" s="76" t="s">
        <v>106</v>
      </c>
      <c r="D289" s="76"/>
      <c r="F289" s="97">
        <f>SUM(G289:R289)</f>
        <v>5330.7662365533697</v>
      </c>
      <c r="G289" s="93">
        <f>'(3.3) Actual WIJAM NPC'!G289-'(3.2) Adjustments'!G289</f>
        <v>535.12179355999081</v>
      </c>
      <c r="H289" s="93">
        <f>'(3.3) Actual WIJAM NPC'!H289-'(3.2) Adjustments'!H289</f>
        <v>490.25644856473474</v>
      </c>
      <c r="I289" s="93">
        <f>'(3.3) Actual WIJAM NPC'!I289-'(3.2) Adjustments'!I289</f>
        <v>376.92852684140951</v>
      </c>
      <c r="J289" s="93">
        <f>'(3.3) Actual WIJAM NPC'!J289-'(3.2) Adjustments'!J289</f>
        <v>287.40258662389419</v>
      </c>
      <c r="K289" s="93">
        <f>'(3.3) Actual WIJAM NPC'!K289-'(3.2) Adjustments'!K289</f>
        <v>632.31687001168314</v>
      </c>
      <c r="L289" s="93">
        <f>'(3.3) Actual WIJAM NPC'!L289-'(3.2) Adjustments'!L289</f>
        <v>463.4026178108889</v>
      </c>
      <c r="M289" s="93">
        <f>'(3.3) Actual WIJAM NPC'!M289-'(3.2) Adjustments'!M289</f>
        <v>470.38350743969437</v>
      </c>
      <c r="N289" s="93">
        <f>'(3.3) Actual WIJAM NPC'!N289-'(3.2) Adjustments'!N289</f>
        <v>538.30942423643512</v>
      </c>
      <c r="O289" s="93">
        <f>'(3.3) Actual WIJAM NPC'!O289-'(3.2) Adjustments'!O289</f>
        <v>278.46615705790555</v>
      </c>
      <c r="P289" s="93">
        <f>'(3.3) Actual WIJAM NPC'!P289-'(3.2) Adjustments'!P289</f>
        <v>313.39574991089751</v>
      </c>
      <c r="Q289" s="93">
        <f>'(3.3) Actual WIJAM NPC'!Q289-'(3.2) Adjustments'!Q289</f>
        <v>456.74214361631692</v>
      </c>
      <c r="R289" s="93">
        <f>'(3.3) Actual WIJAM NPC'!R289-'(3.2) Adjustments'!R289</f>
        <v>488.04041087951884</v>
      </c>
    </row>
    <row r="290" spans="1:18" ht="12.75" customHeight="1">
      <c r="A290" s="90"/>
      <c r="B290" s="90"/>
      <c r="C290" s="76" t="s">
        <v>43</v>
      </c>
      <c r="D290" s="76"/>
      <c r="F290" s="97">
        <f>SUM(G290:R290)</f>
        <v>0</v>
      </c>
      <c r="G290" s="93">
        <f>'(3.3) Actual WIJAM NPC'!G290-'(3.2) Adjustments'!G290</f>
        <v>0</v>
      </c>
      <c r="H290" s="93">
        <f>'(3.3) Actual WIJAM NPC'!H290-'(3.2) Adjustments'!H290</f>
        <v>0</v>
      </c>
      <c r="I290" s="93">
        <f>'(3.3) Actual WIJAM NPC'!I290-'(3.2) Adjustments'!I290</f>
        <v>0</v>
      </c>
      <c r="J290" s="93">
        <f>'(3.3) Actual WIJAM NPC'!J290-'(3.2) Adjustments'!J290</f>
        <v>0</v>
      </c>
      <c r="K290" s="93">
        <f>'(3.3) Actual WIJAM NPC'!K290-'(3.2) Adjustments'!K290</f>
        <v>0</v>
      </c>
      <c r="L290" s="93">
        <f>'(3.3) Actual WIJAM NPC'!L290-'(3.2) Adjustments'!L290</f>
        <v>0</v>
      </c>
      <c r="M290" s="93">
        <f>'(3.3) Actual WIJAM NPC'!M290-'(3.2) Adjustments'!M290</f>
        <v>0</v>
      </c>
      <c r="N290" s="93">
        <f>'(3.3) Actual WIJAM NPC'!N290-'(3.2) Adjustments'!N290</f>
        <v>0</v>
      </c>
      <c r="O290" s="93">
        <f>'(3.3) Actual WIJAM NPC'!O290-'(3.2) Adjustments'!O290</f>
        <v>0</v>
      </c>
      <c r="P290" s="93">
        <f>'(3.3) Actual WIJAM NPC'!P290-'(3.2) Adjustments'!P290</f>
        <v>0</v>
      </c>
      <c r="Q290" s="93">
        <f>'(3.3) Actual WIJAM NPC'!Q290-'(3.2) Adjustments'!Q290</f>
        <v>0</v>
      </c>
      <c r="R290" s="93">
        <f>'(3.3) Actual WIJAM NPC'!R290-'(3.2) Adjustments'!R290</f>
        <v>0</v>
      </c>
    </row>
    <row r="291" spans="1:18" ht="12.75" customHeight="1">
      <c r="A291" s="90"/>
      <c r="B291" s="90"/>
      <c r="D291" s="76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</row>
    <row r="292" spans="1:18" ht="12.75" customHeight="1">
      <c r="A292" s="90"/>
      <c r="B292" s="90" t="s">
        <v>120</v>
      </c>
      <c r="C292" s="76"/>
      <c r="D292" s="76"/>
      <c r="F292" s="97">
        <f>SUM(G292:R292)</f>
        <v>5330.7662365533697</v>
      </c>
      <c r="G292" s="104">
        <f t="shared" ref="G292:R292" si="38">SUM(G289:G291)</f>
        <v>535.12179355999081</v>
      </c>
      <c r="H292" s="104">
        <f t="shared" si="38"/>
        <v>490.25644856473474</v>
      </c>
      <c r="I292" s="104">
        <f t="shared" si="38"/>
        <v>376.92852684140951</v>
      </c>
      <c r="J292" s="104">
        <f t="shared" si="38"/>
        <v>287.40258662389419</v>
      </c>
      <c r="K292" s="104">
        <f t="shared" si="38"/>
        <v>632.31687001168314</v>
      </c>
      <c r="L292" s="104">
        <f t="shared" si="38"/>
        <v>463.4026178108889</v>
      </c>
      <c r="M292" s="104">
        <f t="shared" si="38"/>
        <v>470.38350743969437</v>
      </c>
      <c r="N292" s="104">
        <f t="shared" si="38"/>
        <v>538.30942423643512</v>
      </c>
      <c r="O292" s="104">
        <f t="shared" si="38"/>
        <v>278.46615705790555</v>
      </c>
      <c r="P292" s="104">
        <f t="shared" si="38"/>
        <v>313.39574991089751</v>
      </c>
      <c r="Q292" s="104">
        <f t="shared" si="38"/>
        <v>456.74214361631692</v>
      </c>
      <c r="R292" s="104">
        <f t="shared" si="38"/>
        <v>488.04041087951884</v>
      </c>
    </row>
    <row r="293" spans="1:18" ht="12.75" customHeight="1">
      <c r="A293" s="90"/>
      <c r="B293" s="90"/>
      <c r="C293" s="76"/>
      <c r="D293" s="76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</row>
    <row r="294" spans="1:18" ht="12.75" customHeight="1">
      <c r="A294" s="90"/>
      <c r="B294" s="90" t="s">
        <v>44</v>
      </c>
      <c r="C294" s="76"/>
      <c r="D294" s="76"/>
      <c r="F294" s="97">
        <f>SUM(G294:R294)</f>
        <v>261041.6313170256</v>
      </c>
      <c r="G294" s="104">
        <f t="shared" ref="G294:R294" si="39">SUM(G292,G286,G237)</f>
        <v>21309.785067853387</v>
      </c>
      <c r="H294" s="104">
        <f t="shared" si="39"/>
        <v>22903.675343860894</v>
      </c>
      <c r="I294" s="104">
        <f t="shared" si="39"/>
        <v>20653.124017069495</v>
      </c>
      <c r="J294" s="104">
        <f t="shared" si="39"/>
        <v>23686.595022637892</v>
      </c>
      <c r="K294" s="104">
        <f t="shared" si="39"/>
        <v>22137.331713728596</v>
      </c>
      <c r="L294" s="104">
        <f t="shared" si="39"/>
        <v>22473.714364184551</v>
      </c>
      <c r="M294" s="104">
        <f t="shared" si="39"/>
        <v>23249.544647824401</v>
      </c>
      <c r="N294" s="104">
        <f t="shared" si="39"/>
        <v>21895.848348062602</v>
      </c>
      <c r="O294" s="104">
        <f t="shared" si="39"/>
        <v>20065.46335940537</v>
      </c>
      <c r="P294" s="104">
        <f t="shared" si="39"/>
        <v>17289.728167070592</v>
      </c>
      <c r="Q294" s="104">
        <f t="shared" si="39"/>
        <v>22974.618128238868</v>
      </c>
      <c r="R294" s="104">
        <f t="shared" si="39"/>
        <v>22402.203137088967</v>
      </c>
    </row>
    <row r="295" spans="1:18" ht="12.75" customHeight="1">
      <c r="A295" s="90"/>
      <c r="B295" s="90"/>
      <c r="C295" s="71"/>
      <c r="D295" s="71"/>
      <c r="F295" s="106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</row>
    <row r="296" spans="1:18" ht="12.75" customHeight="1">
      <c r="A296" s="90"/>
      <c r="B296" s="90" t="s">
        <v>45</v>
      </c>
      <c r="C296" s="71"/>
      <c r="D296" s="71"/>
      <c r="F296" s="106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</row>
    <row r="297" spans="1:18" ht="12.75" customHeight="1">
      <c r="A297" s="90"/>
      <c r="B297" s="90"/>
      <c r="C297" s="76" t="s">
        <v>107</v>
      </c>
      <c r="D297" s="71"/>
      <c r="F297" s="97">
        <f>SUM(G297:R297)</f>
        <v>-699.64985799673696</v>
      </c>
      <c r="G297" s="93">
        <f>'(3.3) Actual WIJAM NPC'!G297-'(3.2) Adjustments'!G297</f>
        <v>148.96869556948556</v>
      </c>
      <c r="H297" s="93">
        <f>'(3.3) Actual WIJAM NPC'!H297-'(3.2) Adjustments'!H297</f>
        <v>-806.5977734653236</v>
      </c>
      <c r="I297" s="93">
        <f>'(3.3) Actual WIJAM NPC'!I297-'(3.2) Adjustments'!I297</f>
        <v>-841.65378338375319</v>
      </c>
      <c r="J297" s="93">
        <f>'(3.3) Actual WIJAM NPC'!J297-'(3.2) Adjustments'!J297</f>
        <v>499.99311276594608</v>
      </c>
      <c r="K297" s="93">
        <f>'(3.3) Actual WIJAM NPC'!K297-'(3.2) Adjustments'!K297</f>
        <v>613.05454872803352</v>
      </c>
      <c r="L297" s="93">
        <f>'(3.3) Actual WIJAM NPC'!L297-'(3.2) Adjustments'!L297</f>
        <v>97.893714231376222</v>
      </c>
      <c r="M297" s="93">
        <f>'(3.3) Actual WIJAM NPC'!M297-'(3.2) Adjustments'!M297</f>
        <v>497.67152270512292</v>
      </c>
      <c r="N297" s="93">
        <f>'(3.3) Actual WIJAM NPC'!N297-'(3.2) Adjustments'!N297</f>
        <v>-804.58572874594358</v>
      </c>
      <c r="O297" s="93">
        <f>'(3.3) Actual WIJAM NPC'!O297-'(3.2) Adjustments'!O297</f>
        <v>180.3101613905981</v>
      </c>
      <c r="P297" s="93">
        <f>'(3.3) Actual WIJAM NPC'!P297-'(3.2) Adjustments'!P297</f>
        <v>-334.07680975245148</v>
      </c>
      <c r="Q297" s="93">
        <f>'(3.3) Actual WIJAM NPC'!Q297-'(3.2) Adjustments'!Q297</f>
        <v>473.68175874328369</v>
      </c>
      <c r="R297" s="93">
        <f>'(3.3) Actual WIJAM NPC'!R297-'(3.2) Adjustments'!R297</f>
        <v>-424.30927678311133</v>
      </c>
    </row>
    <row r="298" spans="1:18" ht="12.75" customHeight="1">
      <c r="A298" s="90"/>
      <c r="B298" s="90"/>
      <c r="C298" s="71"/>
      <c r="D298" s="71"/>
      <c r="F298" s="106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</row>
    <row r="299" spans="1:18" ht="12.75" customHeight="1">
      <c r="A299" s="90"/>
      <c r="B299" s="90" t="s">
        <v>108</v>
      </c>
      <c r="C299" s="71"/>
      <c r="D299" s="71"/>
      <c r="F299" s="97">
        <f>SUM(G299:R299)</f>
        <v>-699.64985799673696</v>
      </c>
      <c r="G299" s="102">
        <f t="shared" ref="G299:R299" si="40">SUM(G297:G298)</f>
        <v>148.96869556948556</v>
      </c>
      <c r="H299" s="102">
        <f t="shared" si="40"/>
        <v>-806.5977734653236</v>
      </c>
      <c r="I299" s="102">
        <f t="shared" si="40"/>
        <v>-841.65378338375319</v>
      </c>
      <c r="J299" s="102">
        <f t="shared" si="40"/>
        <v>499.99311276594608</v>
      </c>
      <c r="K299" s="102">
        <f t="shared" si="40"/>
        <v>613.05454872803352</v>
      </c>
      <c r="L299" s="102">
        <f t="shared" si="40"/>
        <v>97.893714231376222</v>
      </c>
      <c r="M299" s="102">
        <f t="shared" si="40"/>
        <v>497.67152270512292</v>
      </c>
      <c r="N299" s="102">
        <f t="shared" si="40"/>
        <v>-804.58572874594358</v>
      </c>
      <c r="O299" s="102">
        <f t="shared" si="40"/>
        <v>180.3101613905981</v>
      </c>
      <c r="P299" s="102">
        <f t="shared" si="40"/>
        <v>-334.07680975245148</v>
      </c>
      <c r="Q299" s="102">
        <f t="shared" si="40"/>
        <v>473.68175874328369</v>
      </c>
      <c r="R299" s="102">
        <f t="shared" si="40"/>
        <v>-424.30927678311133</v>
      </c>
    </row>
    <row r="300" spans="1:18" ht="12.75" customHeight="1">
      <c r="A300" s="90"/>
      <c r="B300" s="90"/>
      <c r="C300" s="71"/>
      <c r="D300" s="71"/>
      <c r="F300" s="106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</row>
    <row r="301" spans="1:18" ht="12.75" customHeight="1">
      <c r="A301" s="90"/>
      <c r="B301" s="90" t="s">
        <v>46</v>
      </c>
      <c r="C301" s="71"/>
      <c r="D301" s="71"/>
      <c r="F301" s="106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</row>
    <row r="302" spans="1:18" ht="12.75" customHeight="1">
      <c r="A302" s="90"/>
      <c r="B302" s="90"/>
      <c r="C302" s="75" t="s">
        <v>46</v>
      </c>
      <c r="D302" s="71"/>
      <c r="F302" s="97">
        <f>SUM(G302:R302)</f>
        <v>1135545.3080580952</v>
      </c>
      <c r="G302" s="93">
        <f>'(3.3) Actual WIJAM NPC'!G302-'(3.2) Adjustments'!G302</f>
        <v>126384.31268089559</v>
      </c>
      <c r="H302" s="93">
        <f>'(3.3) Actual WIJAM NPC'!H302-'(3.2) Adjustments'!H302</f>
        <v>153183.94411412528</v>
      </c>
      <c r="I302" s="93">
        <f>'(3.3) Actual WIJAM NPC'!I302-'(3.2) Adjustments'!I302</f>
        <v>113944.14134262293</v>
      </c>
      <c r="J302" s="93">
        <f>'(3.3) Actual WIJAM NPC'!J302-'(3.2) Adjustments'!J302</f>
        <v>101410.55304372459</v>
      </c>
      <c r="K302" s="93">
        <f>'(3.3) Actual WIJAM NPC'!K302-'(3.2) Adjustments'!K302</f>
        <v>69684.410864770092</v>
      </c>
      <c r="L302" s="93">
        <f>'(3.3) Actual WIJAM NPC'!L302-'(3.2) Adjustments'!L302</f>
        <v>64666.784667829132</v>
      </c>
      <c r="M302" s="93">
        <f>'(3.3) Actual WIJAM NPC'!M302-'(3.2) Adjustments'!M302</f>
        <v>79691.472722826991</v>
      </c>
      <c r="N302" s="93">
        <f>'(3.3) Actual WIJAM NPC'!N302-'(3.2) Adjustments'!N302</f>
        <v>78448.635299216985</v>
      </c>
      <c r="O302" s="93">
        <f>'(3.3) Actual WIJAM NPC'!O302-'(3.2) Adjustments'!O302</f>
        <v>43883.073159020481</v>
      </c>
      <c r="P302" s="93">
        <f>'(3.3) Actual WIJAM NPC'!P302-'(3.2) Adjustments'!P302</f>
        <v>8274.9185346113336</v>
      </c>
      <c r="Q302" s="93">
        <f>'(3.3) Actual WIJAM NPC'!Q302-'(3.2) Adjustments'!Q302</f>
        <v>147072.75738219637</v>
      </c>
      <c r="R302" s="93">
        <f>'(3.3) Actual WIJAM NPC'!R302-'(3.2) Adjustments'!R302</f>
        <v>148900.30424625528</v>
      </c>
    </row>
    <row r="303" spans="1:18" ht="12.75" customHeight="1">
      <c r="A303" s="90"/>
      <c r="B303" s="90"/>
      <c r="C303" s="75" t="s">
        <v>187</v>
      </c>
      <c r="D303" s="71"/>
      <c r="F303" s="97">
        <f>SUM(G303:R303)</f>
        <v>16617.779079579297</v>
      </c>
      <c r="G303" s="93">
        <f>'(3.3) Actual WIJAM NPC'!G303-'(3.2) Adjustments'!G303</f>
        <v>-13851.473287781389</v>
      </c>
      <c r="H303" s="93">
        <f>'(3.3) Actual WIJAM NPC'!H303-'(3.2) Adjustments'!H303</f>
        <v>11150.141140538821</v>
      </c>
      <c r="I303" s="93">
        <f>'(3.3) Actual WIJAM NPC'!I303-'(3.2) Adjustments'!I303</f>
        <v>28389.100643604317</v>
      </c>
      <c r="J303" s="93">
        <f>'(3.3) Actual WIJAM NPC'!J303-'(3.2) Adjustments'!J303</f>
        <v>14623.950716611434</v>
      </c>
      <c r="K303" s="93">
        <f>'(3.3) Actual WIJAM NPC'!K303-'(3.2) Adjustments'!K303</f>
        <v>24458.560321231191</v>
      </c>
      <c r="L303" s="93">
        <f>'(3.3) Actual WIJAM NPC'!L303-'(3.2) Adjustments'!L303</f>
        <v>20215.186744184513</v>
      </c>
      <c r="M303" s="93">
        <f>'(3.3) Actual WIJAM NPC'!M303-'(3.2) Adjustments'!M303</f>
        <v>4833.1504966663224</v>
      </c>
      <c r="N303" s="93">
        <f>'(3.3) Actual WIJAM NPC'!N303-'(3.2) Adjustments'!N303</f>
        <v>-32518.667567177126</v>
      </c>
      <c r="O303" s="93">
        <f>'(3.3) Actual WIJAM NPC'!O303-'(3.2) Adjustments'!O303</f>
        <v>-15579.107489489119</v>
      </c>
      <c r="P303" s="93">
        <f>'(3.3) Actual WIJAM NPC'!P303-'(3.2) Adjustments'!P303</f>
        <v>-9541.1934456356266</v>
      </c>
      <c r="Q303" s="93">
        <f>'(3.3) Actual WIJAM NPC'!Q303-'(3.2) Adjustments'!Q303</f>
        <v>-6386.5530014670121</v>
      </c>
      <c r="R303" s="93">
        <f>'(3.3) Actual WIJAM NPC'!R303-'(3.2) Adjustments'!R303</f>
        <v>-9175.3161917070374</v>
      </c>
    </row>
    <row r="304" spans="1:18" ht="12.75" customHeight="1">
      <c r="A304" s="90"/>
      <c r="B304" s="90"/>
      <c r="C304" s="75" t="s">
        <v>188</v>
      </c>
      <c r="D304" s="71"/>
      <c r="F304" s="97">
        <f>SUM(G304:R304)</f>
        <v>65651.571337386151</v>
      </c>
      <c r="G304" s="93">
        <f>'(3.3) Actual WIJAM NPC'!G304-'(3.2) Adjustments'!G304</f>
        <v>4150.8622739182638</v>
      </c>
      <c r="H304" s="93">
        <f>'(3.3) Actual WIJAM NPC'!H304-'(3.2) Adjustments'!H304</f>
        <v>5548.5586914270634</v>
      </c>
      <c r="I304" s="93">
        <f>'(3.3) Actual WIJAM NPC'!I304-'(3.2) Adjustments'!I304</f>
        <v>6138.434635341755</v>
      </c>
      <c r="J304" s="93">
        <f>'(3.3) Actual WIJAM NPC'!J304-'(3.2) Adjustments'!J304</f>
        <v>6084.7118801434863</v>
      </c>
      <c r="K304" s="93">
        <f>'(3.3) Actual WIJAM NPC'!K304-'(3.2) Adjustments'!K304</f>
        <v>7293.47568257888</v>
      </c>
      <c r="L304" s="93">
        <f>'(3.3) Actual WIJAM NPC'!L304-'(3.2) Adjustments'!L304</f>
        <v>4076.1462186776866</v>
      </c>
      <c r="M304" s="93">
        <f>'(3.3) Actual WIJAM NPC'!M304-'(3.2) Adjustments'!M304</f>
        <v>3808.8860948556498</v>
      </c>
      <c r="N304" s="93">
        <f>'(3.3) Actual WIJAM NPC'!N304-'(3.2) Adjustments'!N304</f>
        <v>5672.6815573938648</v>
      </c>
      <c r="O304" s="93">
        <f>'(3.3) Actual WIJAM NPC'!O304-'(3.2) Adjustments'!O304</f>
        <v>6105.8075024851332</v>
      </c>
      <c r="P304" s="93">
        <f>'(3.3) Actual WIJAM NPC'!P304-'(3.2) Adjustments'!P304</f>
        <v>4011.2895316914874</v>
      </c>
      <c r="Q304" s="93">
        <f>'(3.3) Actual WIJAM NPC'!Q304-'(3.2) Adjustments'!Q304</f>
        <v>5277.8556588208603</v>
      </c>
      <c r="R304" s="93">
        <f>'(3.3) Actual WIJAM NPC'!R304-'(3.2) Adjustments'!R304</f>
        <v>7482.8616100520258</v>
      </c>
    </row>
    <row r="305" spans="1:18" ht="12.75" customHeight="1">
      <c r="A305" s="90"/>
      <c r="B305" s="90"/>
      <c r="D305" s="71"/>
      <c r="F305" s="106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</row>
    <row r="306" spans="1:18" ht="12.75" customHeight="1">
      <c r="B306" s="90" t="s">
        <v>109</v>
      </c>
      <c r="C306" s="71"/>
      <c r="F306" s="97">
        <f>SUM(G306:R306)</f>
        <v>1217814.6584750605</v>
      </c>
      <c r="G306" s="93">
        <f t="shared" ref="G306:R306" si="41">SUM(G302:G304)</f>
        <v>116683.70166703245</v>
      </c>
      <c r="H306" s="93">
        <f t="shared" si="41"/>
        <v>169882.64394609115</v>
      </c>
      <c r="I306" s="93">
        <f t="shared" si="41"/>
        <v>148471.676621569</v>
      </c>
      <c r="J306" s="93">
        <f t="shared" si="41"/>
        <v>122119.21564047951</v>
      </c>
      <c r="K306" s="93">
        <f t="shared" si="41"/>
        <v>101436.44686858017</v>
      </c>
      <c r="L306" s="93">
        <f t="shared" si="41"/>
        <v>88958.11763069134</v>
      </c>
      <c r="M306" s="93">
        <f t="shared" si="41"/>
        <v>88333.509314348965</v>
      </c>
      <c r="N306" s="93">
        <f t="shared" si="41"/>
        <v>51602.649289433728</v>
      </c>
      <c r="O306" s="93">
        <f t="shared" si="41"/>
        <v>34409.773172016496</v>
      </c>
      <c r="P306" s="93">
        <f t="shared" si="41"/>
        <v>2745.0146206671943</v>
      </c>
      <c r="Q306" s="93">
        <f t="shared" si="41"/>
        <v>145964.06003955021</v>
      </c>
      <c r="R306" s="93">
        <f t="shared" si="41"/>
        <v>147207.84966460027</v>
      </c>
    </row>
    <row r="307" spans="1:18" ht="12.75" customHeight="1">
      <c r="B307" s="90"/>
      <c r="C307" s="71"/>
      <c r="F307" s="97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</row>
    <row r="308" spans="1:18" ht="12.75" customHeight="1">
      <c r="B308" s="90" t="s">
        <v>110</v>
      </c>
      <c r="C308" s="71"/>
      <c r="F308" s="97">
        <f>SUM(G308:R308)</f>
        <v>2252.9674183966513</v>
      </c>
      <c r="G308" s="93">
        <f>'(3.3) Actual WIJAM NPC'!G308-'(3.2) Adjustments'!G308</f>
        <v>47.660696222021727</v>
      </c>
      <c r="H308" s="93">
        <f>'(3.3) Actual WIJAM NPC'!H308-'(3.2) Adjustments'!H308</f>
        <v>271.85726748624154</v>
      </c>
      <c r="I308" s="93">
        <f>'(3.3) Actual WIJAM NPC'!I308-'(3.2) Adjustments'!I308</f>
        <v>31.719343296672562</v>
      </c>
      <c r="J308" s="93">
        <f>'(3.3) Actual WIJAM NPC'!J308-'(3.2) Adjustments'!J308</f>
        <v>24.607771236014933</v>
      </c>
      <c r="K308" s="93">
        <f>'(3.3) Actual WIJAM NPC'!K308-'(3.2) Adjustments'!K308</f>
        <v>114.44812170550681</v>
      </c>
      <c r="L308" s="93">
        <f>'(3.3) Actual WIJAM NPC'!L308-'(3.2) Adjustments'!L308</f>
        <v>162.8624834474563</v>
      </c>
      <c r="M308" s="93">
        <f>'(3.3) Actual WIJAM NPC'!M308-'(3.2) Adjustments'!M308</f>
        <v>387.54480873893624</v>
      </c>
      <c r="N308" s="93">
        <f>'(3.3) Actual WIJAM NPC'!N308-'(3.2) Adjustments'!N308</f>
        <v>94.515104215771359</v>
      </c>
      <c r="O308" s="93">
        <f>'(3.3) Actual WIJAM NPC'!O308-'(3.2) Adjustments'!O308</f>
        <v>290.8039187454022</v>
      </c>
      <c r="P308" s="93">
        <f>'(3.3) Actual WIJAM NPC'!P308-'(3.2) Adjustments'!P308</f>
        <v>200.29673022423506</v>
      </c>
      <c r="Q308" s="93">
        <f>'(3.3) Actual WIJAM NPC'!Q308-'(3.2) Adjustments'!Q308</f>
        <v>197.07281549321991</v>
      </c>
      <c r="R308" s="93">
        <f>'(3.3) Actual WIJAM NPC'!R308-'(3.2) Adjustments'!R308</f>
        <v>429.57835758517274</v>
      </c>
    </row>
    <row r="309" spans="1:18" ht="12.75" customHeight="1">
      <c r="A309" s="90"/>
      <c r="B309" s="90"/>
      <c r="C309" s="71"/>
      <c r="D309" s="71"/>
      <c r="F309" s="106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</row>
    <row r="310" spans="1:18" ht="12.75" customHeight="1">
      <c r="A310" s="74" t="s">
        <v>111</v>
      </c>
      <c r="B310" s="90"/>
      <c r="C310" s="71"/>
      <c r="D310" s="71"/>
      <c r="F310" s="97">
        <f>SUM(G310:R310)</f>
        <v>1480409.6073524861</v>
      </c>
      <c r="G310" s="102">
        <f t="shared" ref="G310:R310" si="42">SUM(G294,G299,G306:G308)</f>
        <v>138190.11612667734</v>
      </c>
      <c r="H310" s="102">
        <f t="shared" si="42"/>
        <v>192251.57878397297</v>
      </c>
      <c r="I310" s="102">
        <f t="shared" si="42"/>
        <v>168314.8661985514</v>
      </c>
      <c r="J310" s="102">
        <f t="shared" si="42"/>
        <v>146330.41154711935</v>
      </c>
      <c r="K310" s="102">
        <f t="shared" si="42"/>
        <v>124301.28125274229</v>
      </c>
      <c r="L310" s="102">
        <f t="shared" si="42"/>
        <v>111692.58819255473</v>
      </c>
      <c r="M310" s="102">
        <f t="shared" si="42"/>
        <v>112468.27029361743</v>
      </c>
      <c r="N310" s="102">
        <f t="shared" si="42"/>
        <v>72788.42701296616</v>
      </c>
      <c r="O310" s="102">
        <f t="shared" si="42"/>
        <v>54946.350611557871</v>
      </c>
      <c r="P310" s="102">
        <f t="shared" si="42"/>
        <v>19900.962708209572</v>
      </c>
      <c r="Q310" s="102">
        <f t="shared" si="42"/>
        <v>169609.43274202559</v>
      </c>
      <c r="R310" s="102">
        <f t="shared" si="42"/>
        <v>169615.32188249132</v>
      </c>
    </row>
    <row r="311" spans="1:18" ht="12.75" customHeight="1">
      <c r="A311" s="90"/>
      <c r="B311" s="90"/>
      <c r="C311" s="71"/>
      <c r="D311" s="71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</row>
    <row r="312" spans="1:18" ht="12.75" customHeight="1">
      <c r="A312" s="74" t="s">
        <v>77</v>
      </c>
      <c r="B312" s="90"/>
      <c r="C312" s="71"/>
      <c r="D312" s="71"/>
      <c r="F312" s="106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</row>
    <row r="313" spans="1:18" ht="12.75" customHeight="1">
      <c r="A313" s="90"/>
      <c r="C313" s="90" t="s">
        <v>50</v>
      </c>
      <c r="D313" s="71"/>
      <c r="F313" s="97">
        <f t="shared" ref="F313:F321" si="43">SUM(G313:R313)</f>
        <v>109527.65501079771</v>
      </c>
      <c r="G313" s="93">
        <f>'(3.3) Actual WIJAM NPC'!G313-'(3.2) Adjustments'!G313</f>
        <v>7196.3259385500005</v>
      </c>
      <c r="H313" s="93">
        <f>'(3.3) Actual WIJAM NPC'!H313-'(3.2) Adjustments'!H313</f>
        <v>10362.632271226692</v>
      </c>
      <c r="I313" s="93">
        <f>'(3.3) Actual WIJAM NPC'!I313-'(3.2) Adjustments'!I313</f>
        <v>11320.790417992674</v>
      </c>
      <c r="J313" s="93">
        <f>'(3.3) Actual WIJAM NPC'!J313-'(3.2) Adjustments'!J313</f>
        <v>9165.6417126749402</v>
      </c>
      <c r="K313" s="93">
        <f>'(3.3) Actual WIJAM NPC'!K313-'(3.2) Adjustments'!K313</f>
        <v>5622.9435663048689</v>
      </c>
      <c r="L313" s="93">
        <f>'(3.3) Actual WIJAM NPC'!L313-'(3.2) Adjustments'!L313</f>
        <v>9477.3481128237017</v>
      </c>
      <c r="M313" s="93">
        <f>'(3.3) Actual WIJAM NPC'!M313-'(3.2) Adjustments'!M313</f>
        <v>10745.924090585933</v>
      </c>
      <c r="N313" s="93">
        <f>'(3.3) Actual WIJAM NPC'!N313-'(3.2) Adjustments'!N313</f>
        <v>8385.6218239366863</v>
      </c>
      <c r="O313" s="93">
        <f>'(3.3) Actual WIJAM NPC'!O313-'(3.2) Adjustments'!O313</f>
        <v>8716.7222504302354</v>
      </c>
      <c r="P313" s="93">
        <f>'(3.3) Actual WIJAM NPC'!P313-'(3.2) Adjustments'!P313</f>
        <v>7688.155245804458</v>
      </c>
      <c r="Q313" s="93">
        <f>'(3.3) Actual WIJAM NPC'!Q313-'(3.2) Adjustments'!Q313</f>
        <v>10023.681538230878</v>
      </c>
      <c r="R313" s="93">
        <f>'(3.3) Actual WIJAM NPC'!R313-'(3.2) Adjustments'!R313</f>
        <v>10821.868042236651</v>
      </c>
    </row>
    <row r="314" spans="1:18" ht="12.75" customHeight="1">
      <c r="A314" s="90"/>
      <c r="C314" s="90" t="s">
        <v>51</v>
      </c>
      <c r="D314" s="71"/>
      <c r="F314" s="97">
        <f t="shared" si="43"/>
        <v>0</v>
      </c>
      <c r="G314" s="93">
        <f>'(3.3) Actual WIJAM NPC'!G314-'(3.2) Adjustments'!G314</f>
        <v>0</v>
      </c>
      <c r="H314" s="93">
        <f>'(3.3) Actual WIJAM NPC'!H314-'(3.2) Adjustments'!H314</f>
        <v>0</v>
      </c>
      <c r="I314" s="93">
        <f>'(3.3) Actual WIJAM NPC'!I314-'(3.2) Adjustments'!I314</f>
        <v>0</v>
      </c>
      <c r="J314" s="93">
        <f>'(3.3) Actual WIJAM NPC'!J314-'(3.2) Adjustments'!J314</f>
        <v>0</v>
      </c>
      <c r="K314" s="93">
        <f>'(3.3) Actual WIJAM NPC'!K314-'(3.2) Adjustments'!K314</f>
        <v>0</v>
      </c>
      <c r="L314" s="93">
        <f>'(3.3) Actual WIJAM NPC'!L314-'(3.2) Adjustments'!L314</f>
        <v>0</v>
      </c>
      <c r="M314" s="93">
        <f>'(3.3) Actual WIJAM NPC'!M314-'(3.2) Adjustments'!M314</f>
        <v>0</v>
      </c>
      <c r="N314" s="93">
        <f>'(3.3) Actual WIJAM NPC'!N314-'(3.2) Adjustments'!N314</f>
        <v>0</v>
      </c>
      <c r="O314" s="93">
        <f>'(3.3) Actual WIJAM NPC'!O314-'(3.2) Adjustments'!O314</f>
        <v>0</v>
      </c>
      <c r="P314" s="93">
        <f>'(3.3) Actual WIJAM NPC'!P314-'(3.2) Adjustments'!P314</f>
        <v>0</v>
      </c>
      <c r="Q314" s="93">
        <f>'(3.3) Actual WIJAM NPC'!Q314-'(3.2) Adjustments'!Q314</f>
        <v>0</v>
      </c>
      <c r="R314" s="93">
        <f>'(3.3) Actual WIJAM NPC'!R314-'(3.2) Adjustments'!R314</f>
        <v>0</v>
      </c>
    </row>
    <row r="315" spans="1:18" ht="12.75" customHeight="1">
      <c r="A315" s="90"/>
      <c r="C315" s="90" t="s">
        <v>52</v>
      </c>
      <c r="D315" s="71"/>
      <c r="F315" s="97">
        <f t="shared" si="43"/>
        <v>0</v>
      </c>
      <c r="G315" s="93">
        <f>'(3.3) Actual WIJAM NPC'!G315-'(3.2) Adjustments'!G315</f>
        <v>0</v>
      </c>
      <c r="H315" s="93">
        <f>'(3.3) Actual WIJAM NPC'!H315-'(3.2) Adjustments'!H315</f>
        <v>0</v>
      </c>
      <c r="I315" s="93">
        <f>'(3.3) Actual WIJAM NPC'!I315-'(3.2) Adjustments'!I315</f>
        <v>0</v>
      </c>
      <c r="J315" s="93">
        <f>'(3.3) Actual WIJAM NPC'!J315-'(3.2) Adjustments'!J315</f>
        <v>0</v>
      </c>
      <c r="K315" s="93">
        <f>'(3.3) Actual WIJAM NPC'!K315-'(3.2) Adjustments'!K315</f>
        <v>0</v>
      </c>
      <c r="L315" s="93">
        <f>'(3.3) Actual WIJAM NPC'!L315-'(3.2) Adjustments'!L315</f>
        <v>0</v>
      </c>
      <c r="M315" s="93">
        <f>'(3.3) Actual WIJAM NPC'!M315-'(3.2) Adjustments'!M315</f>
        <v>0</v>
      </c>
      <c r="N315" s="93">
        <f>'(3.3) Actual WIJAM NPC'!N315-'(3.2) Adjustments'!N315</f>
        <v>0</v>
      </c>
      <c r="O315" s="93">
        <f>'(3.3) Actual WIJAM NPC'!O315-'(3.2) Adjustments'!O315</f>
        <v>0</v>
      </c>
      <c r="P315" s="93">
        <f>'(3.3) Actual WIJAM NPC'!P315-'(3.2) Adjustments'!P315</f>
        <v>0</v>
      </c>
      <c r="Q315" s="93">
        <f>'(3.3) Actual WIJAM NPC'!Q315-'(3.2) Adjustments'!Q315</f>
        <v>0</v>
      </c>
      <c r="R315" s="93">
        <f>'(3.3) Actual WIJAM NPC'!R315-'(3.2) Adjustments'!R315</f>
        <v>0</v>
      </c>
    </row>
    <row r="316" spans="1:18" ht="12.75" customHeight="1">
      <c r="A316" s="90"/>
      <c r="C316" s="90" t="s">
        <v>53</v>
      </c>
      <c r="D316" s="71"/>
      <c r="F316" s="97">
        <f t="shared" si="43"/>
        <v>0</v>
      </c>
      <c r="G316" s="93">
        <f>'(3.3) Actual WIJAM NPC'!G316-'(3.2) Adjustments'!G316</f>
        <v>0</v>
      </c>
      <c r="H316" s="93">
        <f>'(3.3) Actual WIJAM NPC'!H316-'(3.2) Adjustments'!H316</f>
        <v>0</v>
      </c>
      <c r="I316" s="93">
        <f>'(3.3) Actual WIJAM NPC'!I316-'(3.2) Adjustments'!I316</f>
        <v>0</v>
      </c>
      <c r="J316" s="93">
        <f>'(3.3) Actual WIJAM NPC'!J316-'(3.2) Adjustments'!J316</f>
        <v>0</v>
      </c>
      <c r="K316" s="93">
        <f>'(3.3) Actual WIJAM NPC'!K316-'(3.2) Adjustments'!K316</f>
        <v>0</v>
      </c>
      <c r="L316" s="93">
        <f>'(3.3) Actual WIJAM NPC'!L316-'(3.2) Adjustments'!L316</f>
        <v>0</v>
      </c>
      <c r="M316" s="93">
        <f>'(3.3) Actual WIJAM NPC'!M316-'(3.2) Adjustments'!M316</f>
        <v>0</v>
      </c>
      <c r="N316" s="93">
        <f>'(3.3) Actual WIJAM NPC'!N316-'(3.2) Adjustments'!N316</f>
        <v>0</v>
      </c>
      <c r="O316" s="93">
        <f>'(3.3) Actual WIJAM NPC'!O316-'(3.2) Adjustments'!O316</f>
        <v>0</v>
      </c>
      <c r="P316" s="93">
        <f>'(3.3) Actual WIJAM NPC'!P316-'(3.2) Adjustments'!P316</f>
        <v>0</v>
      </c>
      <c r="Q316" s="93">
        <f>'(3.3) Actual WIJAM NPC'!Q316-'(3.2) Adjustments'!Q316</f>
        <v>0</v>
      </c>
      <c r="R316" s="93">
        <f>'(3.3) Actual WIJAM NPC'!R316-'(3.2) Adjustments'!R316</f>
        <v>0</v>
      </c>
    </row>
    <row r="317" spans="1:18" ht="12.75" customHeight="1">
      <c r="A317" s="90"/>
      <c r="C317" s="90" t="s">
        <v>54</v>
      </c>
      <c r="D317" s="71"/>
      <c r="F317" s="97">
        <f t="shared" si="43"/>
        <v>0</v>
      </c>
      <c r="G317" s="93">
        <f>'(3.3) Actual WIJAM NPC'!G317-'(3.2) Adjustments'!G317</f>
        <v>0</v>
      </c>
      <c r="H317" s="93">
        <f>'(3.3) Actual WIJAM NPC'!H317-'(3.2) Adjustments'!H317</f>
        <v>0</v>
      </c>
      <c r="I317" s="93">
        <f>'(3.3) Actual WIJAM NPC'!I317-'(3.2) Adjustments'!I317</f>
        <v>0</v>
      </c>
      <c r="J317" s="93">
        <f>'(3.3) Actual WIJAM NPC'!J317-'(3.2) Adjustments'!J317</f>
        <v>0</v>
      </c>
      <c r="K317" s="93">
        <f>'(3.3) Actual WIJAM NPC'!K317-'(3.2) Adjustments'!K317</f>
        <v>0</v>
      </c>
      <c r="L317" s="93">
        <f>'(3.3) Actual WIJAM NPC'!L317-'(3.2) Adjustments'!L317</f>
        <v>0</v>
      </c>
      <c r="M317" s="93">
        <f>'(3.3) Actual WIJAM NPC'!M317-'(3.2) Adjustments'!M317</f>
        <v>0</v>
      </c>
      <c r="N317" s="93">
        <f>'(3.3) Actual WIJAM NPC'!N317-'(3.2) Adjustments'!N317</f>
        <v>0</v>
      </c>
      <c r="O317" s="93">
        <f>'(3.3) Actual WIJAM NPC'!O317-'(3.2) Adjustments'!O317</f>
        <v>0</v>
      </c>
      <c r="P317" s="93">
        <f>'(3.3) Actual WIJAM NPC'!P317-'(3.2) Adjustments'!P317</f>
        <v>0</v>
      </c>
      <c r="Q317" s="93">
        <f>'(3.3) Actual WIJAM NPC'!Q317-'(3.2) Adjustments'!Q317</f>
        <v>0</v>
      </c>
      <c r="R317" s="93">
        <f>'(3.3) Actual WIJAM NPC'!R317-'(3.2) Adjustments'!R317</f>
        <v>0</v>
      </c>
    </row>
    <row r="318" spans="1:18" ht="12.75" customHeight="1">
      <c r="A318" s="90"/>
      <c r="C318" s="90" t="s">
        <v>55</v>
      </c>
      <c r="D318" s="71"/>
      <c r="F318" s="97">
        <f t="shared" si="43"/>
        <v>0</v>
      </c>
      <c r="G318" s="93">
        <f>'(3.3) Actual WIJAM NPC'!G318-'(3.2) Adjustments'!G318</f>
        <v>0</v>
      </c>
      <c r="H318" s="93">
        <f>'(3.3) Actual WIJAM NPC'!H318-'(3.2) Adjustments'!H318</f>
        <v>0</v>
      </c>
      <c r="I318" s="93">
        <f>'(3.3) Actual WIJAM NPC'!I318-'(3.2) Adjustments'!I318</f>
        <v>0</v>
      </c>
      <c r="J318" s="93">
        <f>'(3.3) Actual WIJAM NPC'!J318-'(3.2) Adjustments'!J318</f>
        <v>0</v>
      </c>
      <c r="K318" s="93">
        <f>'(3.3) Actual WIJAM NPC'!K318-'(3.2) Adjustments'!K318</f>
        <v>0</v>
      </c>
      <c r="L318" s="93">
        <f>'(3.3) Actual WIJAM NPC'!L318-'(3.2) Adjustments'!L318</f>
        <v>0</v>
      </c>
      <c r="M318" s="93">
        <f>'(3.3) Actual WIJAM NPC'!M318-'(3.2) Adjustments'!M318</f>
        <v>0</v>
      </c>
      <c r="N318" s="93">
        <f>'(3.3) Actual WIJAM NPC'!N318-'(3.2) Adjustments'!N318</f>
        <v>0</v>
      </c>
      <c r="O318" s="93">
        <f>'(3.3) Actual WIJAM NPC'!O318-'(3.2) Adjustments'!O318</f>
        <v>0</v>
      </c>
      <c r="P318" s="93">
        <f>'(3.3) Actual WIJAM NPC'!P318-'(3.2) Adjustments'!P318</f>
        <v>0</v>
      </c>
      <c r="Q318" s="93">
        <f>'(3.3) Actual WIJAM NPC'!Q318-'(3.2) Adjustments'!Q318</f>
        <v>0</v>
      </c>
      <c r="R318" s="93">
        <f>'(3.3) Actual WIJAM NPC'!R318-'(3.2) Adjustments'!R318</f>
        <v>0</v>
      </c>
    </row>
    <row r="319" spans="1:18" ht="12.75" customHeight="1">
      <c r="A319" s="90"/>
      <c r="C319" s="90" t="s">
        <v>17</v>
      </c>
      <c r="D319" s="71"/>
      <c r="E319" s="94" t="s">
        <v>94</v>
      </c>
      <c r="F319" s="97">
        <f t="shared" si="43"/>
        <v>1280378.121255673</v>
      </c>
      <c r="G319" s="93">
        <f>'(3.3) Actual WIJAM NPC'!G319-'(3.2) Adjustments'!G319</f>
        <v>129666.07742514565</v>
      </c>
      <c r="H319" s="93">
        <f>'(3.3) Actual WIJAM NPC'!H319-'(3.2) Adjustments'!H319</f>
        <v>43203.9719059895</v>
      </c>
      <c r="I319" s="93">
        <f>'(3.3) Actual WIJAM NPC'!I319-'(3.2) Adjustments'!I319</f>
        <v>40027.609063292628</v>
      </c>
      <c r="J319" s="93">
        <f>'(3.3) Actual WIJAM NPC'!J319-'(3.2) Adjustments'!J319</f>
        <v>21931.908725701884</v>
      </c>
      <c r="K319" s="93">
        <f>'(3.3) Actual WIJAM NPC'!K319-'(3.2) Adjustments'!K319</f>
        <v>48877.252673332914</v>
      </c>
      <c r="L319" s="93">
        <f>'(3.3) Actual WIJAM NPC'!L319-'(3.2) Adjustments'!L319</f>
        <v>107887.80249139744</v>
      </c>
      <c r="M319" s="93">
        <f>'(3.3) Actual WIJAM NPC'!M319-'(3.2) Adjustments'!M319</f>
        <v>160878.60521293903</v>
      </c>
      <c r="N319" s="93">
        <f>'(3.3) Actual WIJAM NPC'!N319-'(3.2) Adjustments'!N319</f>
        <v>174573.0872910498</v>
      </c>
      <c r="O319" s="93">
        <f>'(3.3) Actual WIJAM NPC'!O319-'(3.2) Adjustments'!O319</f>
        <v>140265.12310241157</v>
      </c>
      <c r="P319" s="93">
        <f>'(3.3) Actual WIJAM NPC'!P319-'(3.2) Adjustments'!P319</f>
        <v>173699.54536011966</v>
      </c>
      <c r="Q319" s="93">
        <f>'(3.3) Actual WIJAM NPC'!Q319-'(3.2) Adjustments'!Q319</f>
        <v>112439.07186181158</v>
      </c>
      <c r="R319" s="93">
        <f>'(3.3) Actual WIJAM NPC'!R319-'(3.2) Adjustments'!R319</f>
        <v>126928.0661424812</v>
      </c>
    </row>
    <row r="320" spans="1:18" ht="12.75" customHeight="1">
      <c r="A320" s="90"/>
      <c r="C320" s="90" t="s">
        <v>203</v>
      </c>
      <c r="D320" s="71"/>
      <c r="F320" s="97">
        <f t="shared" si="43"/>
        <v>0</v>
      </c>
      <c r="G320" s="93">
        <f>'(3.3) Actual WIJAM NPC'!G320-'(3.2) Adjustments'!G320</f>
        <v>0</v>
      </c>
      <c r="H320" s="93">
        <f>'(3.3) Actual WIJAM NPC'!H320-'(3.2) Adjustments'!H320</f>
        <v>0</v>
      </c>
      <c r="I320" s="93">
        <f>'(3.3) Actual WIJAM NPC'!I320-'(3.2) Adjustments'!I320</f>
        <v>0</v>
      </c>
      <c r="J320" s="93">
        <f>'(3.3) Actual WIJAM NPC'!J320-'(3.2) Adjustments'!J320</f>
        <v>0</v>
      </c>
      <c r="K320" s="93">
        <f>'(3.3) Actual WIJAM NPC'!K320-'(3.2) Adjustments'!K320</f>
        <v>0</v>
      </c>
      <c r="L320" s="93">
        <f>'(3.3) Actual WIJAM NPC'!L320-'(3.2) Adjustments'!L320</f>
        <v>0</v>
      </c>
      <c r="M320" s="93">
        <f>'(3.3) Actual WIJAM NPC'!M320-'(3.2) Adjustments'!M320</f>
        <v>0</v>
      </c>
      <c r="N320" s="93">
        <f>'(3.3) Actual WIJAM NPC'!N320-'(3.2) Adjustments'!N320</f>
        <v>0</v>
      </c>
      <c r="O320" s="93">
        <f>'(3.3) Actual WIJAM NPC'!O320-'(3.2) Adjustments'!O320</f>
        <v>0</v>
      </c>
      <c r="P320" s="93">
        <f>'(3.3) Actual WIJAM NPC'!P320-'(3.2) Adjustments'!P320</f>
        <v>0</v>
      </c>
      <c r="Q320" s="93">
        <f>'(3.3) Actual WIJAM NPC'!Q320-'(3.2) Adjustments'!Q320</f>
        <v>0</v>
      </c>
      <c r="R320" s="93">
        <f>'(3.3) Actual WIJAM NPC'!R320-'(3.2) Adjustments'!R320</f>
        <v>0</v>
      </c>
    </row>
    <row r="321" spans="1:18" ht="12.75" customHeight="1">
      <c r="A321" s="90"/>
      <c r="C321" s="90" t="s">
        <v>56</v>
      </c>
      <c r="F321" s="97">
        <f t="shared" si="43"/>
        <v>0</v>
      </c>
      <c r="G321" s="93">
        <f>'(3.3) Actual WIJAM NPC'!G321-'(3.2) Adjustments'!G321</f>
        <v>0</v>
      </c>
      <c r="H321" s="93">
        <f>'(3.3) Actual WIJAM NPC'!H321-'(3.2) Adjustments'!H321</f>
        <v>0</v>
      </c>
      <c r="I321" s="93">
        <f>'(3.3) Actual WIJAM NPC'!I321-'(3.2) Adjustments'!I321</f>
        <v>0</v>
      </c>
      <c r="J321" s="93">
        <f>'(3.3) Actual WIJAM NPC'!J321-'(3.2) Adjustments'!J321</f>
        <v>0</v>
      </c>
      <c r="K321" s="93">
        <f>'(3.3) Actual WIJAM NPC'!K321-'(3.2) Adjustments'!K321</f>
        <v>0</v>
      </c>
      <c r="L321" s="93">
        <f>'(3.3) Actual WIJAM NPC'!L321-'(3.2) Adjustments'!L321</f>
        <v>0</v>
      </c>
      <c r="M321" s="93">
        <f>'(3.3) Actual WIJAM NPC'!M321-'(3.2) Adjustments'!M321</f>
        <v>0</v>
      </c>
      <c r="N321" s="93">
        <f>'(3.3) Actual WIJAM NPC'!N321-'(3.2) Adjustments'!N321</f>
        <v>0</v>
      </c>
      <c r="O321" s="93">
        <f>'(3.3) Actual WIJAM NPC'!O321-'(3.2) Adjustments'!O321</f>
        <v>0</v>
      </c>
      <c r="P321" s="93">
        <f>'(3.3) Actual WIJAM NPC'!P321-'(3.2) Adjustments'!P321</f>
        <v>0</v>
      </c>
      <c r="Q321" s="93">
        <f>'(3.3) Actual WIJAM NPC'!Q321-'(3.2) Adjustments'!Q321</f>
        <v>0</v>
      </c>
      <c r="R321" s="93">
        <f>'(3.3) Actual WIJAM NPC'!R321-'(3.2) Adjustments'!R321</f>
        <v>0</v>
      </c>
    </row>
    <row r="322" spans="1:18" ht="12.75" customHeight="1">
      <c r="A322" s="90"/>
      <c r="B322" s="90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</row>
    <row r="323" spans="1:18" ht="12.75" customHeight="1">
      <c r="A323" s="71" t="s">
        <v>125</v>
      </c>
      <c r="B323" s="71"/>
      <c r="C323" s="71"/>
      <c r="D323" s="71"/>
      <c r="F323" s="97">
        <f>SUM(G323:R323)</f>
        <v>1389905.7762664708</v>
      </c>
      <c r="G323" s="104">
        <f t="shared" ref="G323:R323" si="44">SUM(G313:G322)</f>
        <v>136862.40336369566</v>
      </c>
      <c r="H323" s="104">
        <f t="shared" si="44"/>
        <v>53566.604177216192</v>
      </c>
      <c r="I323" s="104">
        <f t="shared" si="44"/>
        <v>51348.399481285305</v>
      </c>
      <c r="J323" s="104">
        <f t="shared" si="44"/>
        <v>31097.550438376824</v>
      </c>
      <c r="K323" s="104">
        <f t="shared" si="44"/>
        <v>54500.196239637786</v>
      </c>
      <c r="L323" s="104">
        <f t="shared" si="44"/>
        <v>117365.15060422114</v>
      </c>
      <c r="M323" s="104">
        <f t="shared" si="44"/>
        <v>171624.52930352496</v>
      </c>
      <c r="N323" s="104">
        <f t="shared" si="44"/>
        <v>182958.70911498647</v>
      </c>
      <c r="O323" s="104">
        <f t="shared" si="44"/>
        <v>148981.8453528418</v>
      </c>
      <c r="P323" s="104">
        <f t="shared" si="44"/>
        <v>181387.70060592412</v>
      </c>
      <c r="Q323" s="104">
        <f t="shared" si="44"/>
        <v>122462.75340004245</v>
      </c>
      <c r="R323" s="104">
        <f t="shared" si="44"/>
        <v>137749.93418471786</v>
      </c>
    </row>
    <row r="324" spans="1:18" ht="12.75" customHeight="1"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</row>
    <row r="325" spans="1:18" ht="12.75" customHeight="1">
      <c r="A325" s="71" t="s">
        <v>78</v>
      </c>
      <c r="B325" s="71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</row>
    <row r="326" spans="1:18" ht="12.75" customHeight="1">
      <c r="A326" s="71"/>
      <c r="B326" s="71"/>
      <c r="C326" s="75" t="s">
        <v>16</v>
      </c>
      <c r="F326" s="97">
        <f>SUM(G326:R326)</f>
        <v>471861.64008347999</v>
      </c>
      <c r="G326" s="93">
        <f>'(3.3) Actual WIJAM NPC'!G326-'(3.2) Adjustments'!G326</f>
        <v>59148.588410286247</v>
      </c>
      <c r="H326" s="93">
        <f>'(3.3) Actual WIJAM NPC'!H326-'(3.2) Adjustments'!H326</f>
        <v>37823.62799847548</v>
      </c>
      <c r="I326" s="93">
        <f>'(3.3) Actual WIJAM NPC'!I326-'(3.2) Adjustments'!I326</f>
        <v>65294.361580318517</v>
      </c>
      <c r="J326" s="93">
        <f>'(3.3) Actual WIJAM NPC'!J326-'(3.2) Adjustments'!J326</f>
        <v>29952.056306757651</v>
      </c>
      <c r="K326" s="93">
        <f>'(3.3) Actual WIJAM NPC'!K326-'(3.2) Adjustments'!K326</f>
        <v>29556.696918959125</v>
      </c>
      <c r="L326" s="93">
        <f>'(3.3) Actual WIJAM NPC'!L326-'(3.2) Adjustments'!L326</f>
        <v>17083.698322554217</v>
      </c>
      <c r="M326" s="93">
        <f>'(3.3) Actual WIJAM NPC'!M326-'(3.2) Adjustments'!M326</f>
        <v>28546.591617403519</v>
      </c>
      <c r="N326" s="93">
        <f>'(3.3) Actual WIJAM NPC'!N326-'(3.2) Adjustments'!N326</f>
        <v>43494.37981451102</v>
      </c>
      <c r="O326" s="93">
        <f>'(3.3) Actual WIJAM NPC'!O326-'(3.2) Adjustments'!O326</f>
        <v>45821.647255587297</v>
      </c>
      <c r="P326" s="93">
        <f>'(3.3) Actual WIJAM NPC'!P326-'(3.2) Adjustments'!P326</f>
        <v>57877.15814024974</v>
      </c>
      <c r="Q326" s="93">
        <f>'(3.3) Actual WIJAM NPC'!Q326-'(3.2) Adjustments'!Q326</f>
        <v>27768.517598345868</v>
      </c>
      <c r="R326" s="93">
        <f>'(3.3) Actual WIJAM NPC'!R326-'(3.2) Adjustments'!R326</f>
        <v>29494.316120031428</v>
      </c>
    </row>
    <row r="327" spans="1:18" ht="12.75" customHeight="1">
      <c r="A327" s="71"/>
      <c r="B327" s="71"/>
      <c r="C327" s="75" t="s">
        <v>58</v>
      </c>
      <c r="F327" s="97">
        <f t="shared" ref="F327:F334" si="45">SUM(G327:R327)</f>
        <v>0</v>
      </c>
      <c r="G327" s="93">
        <f>'(3.3) Actual WIJAM NPC'!G327-'(3.2) Adjustments'!G327</f>
        <v>0</v>
      </c>
      <c r="H327" s="93">
        <f>'(3.3) Actual WIJAM NPC'!H327-'(3.2) Adjustments'!H327</f>
        <v>0</v>
      </c>
      <c r="I327" s="93">
        <f>'(3.3) Actual WIJAM NPC'!I327-'(3.2) Adjustments'!I327</f>
        <v>0</v>
      </c>
      <c r="J327" s="93">
        <f>'(3.3) Actual WIJAM NPC'!J327-'(3.2) Adjustments'!J327</f>
        <v>0</v>
      </c>
      <c r="K327" s="93">
        <f>'(3.3) Actual WIJAM NPC'!K327-'(3.2) Adjustments'!K327</f>
        <v>0</v>
      </c>
      <c r="L327" s="93">
        <f>'(3.3) Actual WIJAM NPC'!L327-'(3.2) Adjustments'!L327</f>
        <v>0</v>
      </c>
      <c r="M327" s="93">
        <f>'(3.3) Actual WIJAM NPC'!M327-'(3.2) Adjustments'!M327</f>
        <v>0</v>
      </c>
      <c r="N327" s="93">
        <f>'(3.3) Actual WIJAM NPC'!N327-'(3.2) Adjustments'!N327</f>
        <v>0</v>
      </c>
      <c r="O327" s="93">
        <f>'(3.3) Actual WIJAM NPC'!O327-'(3.2) Adjustments'!O327</f>
        <v>0</v>
      </c>
      <c r="P327" s="93">
        <f>'(3.3) Actual WIJAM NPC'!P327-'(3.2) Adjustments'!P327</f>
        <v>0</v>
      </c>
      <c r="Q327" s="93">
        <f>'(3.3) Actual WIJAM NPC'!Q327-'(3.2) Adjustments'!Q327</f>
        <v>0</v>
      </c>
      <c r="R327" s="93">
        <f>'(3.3) Actual WIJAM NPC'!R327-'(3.2) Adjustments'!R327</f>
        <v>0</v>
      </c>
    </row>
    <row r="328" spans="1:18" ht="12.75" customHeight="1">
      <c r="C328" s="90" t="s">
        <v>59</v>
      </c>
      <c r="F328" s="97">
        <f t="shared" si="45"/>
        <v>0</v>
      </c>
      <c r="G328" s="93">
        <f>'(3.3) Actual WIJAM NPC'!G328-'(3.2) Adjustments'!G328</f>
        <v>0</v>
      </c>
      <c r="H328" s="93">
        <f>'(3.3) Actual WIJAM NPC'!H328-'(3.2) Adjustments'!H328</f>
        <v>0</v>
      </c>
      <c r="I328" s="93">
        <f>'(3.3) Actual WIJAM NPC'!I328-'(3.2) Adjustments'!I328</f>
        <v>0</v>
      </c>
      <c r="J328" s="93">
        <f>'(3.3) Actual WIJAM NPC'!J328-'(3.2) Adjustments'!J328</f>
        <v>0</v>
      </c>
      <c r="K328" s="93">
        <f>'(3.3) Actual WIJAM NPC'!K328-'(3.2) Adjustments'!K328</f>
        <v>0</v>
      </c>
      <c r="L328" s="93">
        <f>'(3.3) Actual WIJAM NPC'!L328-'(3.2) Adjustments'!L328</f>
        <v>0</v>
      </c>
      <c r="M328" s="93">
        <f>'(3.3) Actual WIJAM NPC'!M328-'(3.2) Adjustments'!M328</f>
        <v>0</v>
      </c>
      <c r="N328" s="93">
        <f>'(3.3) Actual WIJAM NPC'!N328-'(3.2) Adjustments'!N328</f>
        <v>0</v>
      </c>
      <c r="O328" s="93">
        <f>'(3.3) Actual WIJAM NPC'!O328-'(3.2) Adjustments'!O328</f>
        <v>0</v>
      </c>
      <c r="P328" s="93">
        <f>'(3.3) Actual WIJAM NPC'!P328-'(3.2) Adjustments'!P328</f>
        <v>0</v>
      </c>
      <c r="Q328" s="93">
        <f>'(3.3) Actual WIJAM NPC'!Q328-'(3.2) Adjustments'!Q328</f>
        <v>0</v>
      </c>
      <c r="R328" s="93">
        <f>'(3.3) Actual WIJAM NPC'!R328-'(3.2) Adjustments'!R328</f>
        <v>0</v>
      </c>
    </row>
    <row r="329" spans="1:18" ht="12.75" customHeight="1">
      <c r="C329" s="90" t="s">
        <v>60</v>
      </c>
      <c r="F329" s="97">
        <f t="shared" si="45"/>
        <v>0</v>
      </c>
      <c r="G329" s="93">
        <f>'(3.3) Actual WIJAM NPC'!G329-'(3.2) Adjustments'!G329</f>
        <v>0</v>
      </c>
      <c r="H329" s="93">
        <f>'(3.3) Actual WIJAM NPC'!H329-'(3.2) Adjustments'!H329</f>
        <v>0</v>
      </c>
      <c r="I329" s="93">
        <f>'(3.3) Actual WIJAM NPC'!I329-'(3.2) Adjustments'!I329</f>
        <v>0</v>
      </c>
      <c r="J329" s="93">
        <f>'(3.3) Actual WIJAM NPC'!J329-'(3.2) Adjustments'!J329</f>
        <v>0</v>
      </c>
      <c r="K329" s="93">
        <f>'(3.3) Actual WIJAM NPC'!K329-'(3.2) Adjustments'!K329</f>
        <v>0</v>
      </c>
      <c r="L329" s="93">
        <f>'(3.3) Actual WIJAM NPC'!L329-'(3.2) Adjustments'!L329</f>
        <v>0</v>
      </c>
      <c r="M329" s="93">
        <f>'(3.3) Actual WIJAM NPC'!M329-'(3.2) Adjustments'!M329</f>
        <v>0</v>
      </c>
      <c r="N329" s="93">
        <f>'(3.3) Actual WIJAM NPC'!N329-'(3.2) Adjustments'!N329</f>
        <v>0</v>
      </c>
      <c r="O329" s="93">
        <f>'(3.3) Actual WIJAM NPC'!O329-'(3.2) Adjustments'!O329</f>
        <v>0</v>
      </c>
      <c r="P329" s="93">
        <f>'(3.3) Actual WIJAM NPC'!P329-'(3.2) Adjustments'!P329</f>
        <v>0</v>
      </c>
      <c r="Q329" s="93">
        <f>'(3.3) Actual WIJAM NPC'!Q329-'(3.2) Adjustments'!Q329</f>
        <v>0</v>
      </c>
      <c r="R329" s="93">
        <f>'(3.3) Actual WIJAM NPC'!R329-'(3.2) Adjustments'!R329</f>
        <v>0</v>
      </c>
    </row>
    <row r="330" spans="1:18" ht="12.75" customHeight="1">
      <c r="C330" s="90" t="s">
        <v>61</v>
      </c>
      <c r="E330" s="94" t="s">
        <v>94</v>
      </c>
      <c r="F330" s="97">
        <f t="shared" si="45"/>
        <v>286175.0762699531</v>
      </c>
      <c r="G330" s="93">
        <f>'(3.3) Actual WIJAM NPC'!G330-'(3.2) Adjustments'!G330</f>
        <v>29532.882627476592</v>
      </c>
      <c r="H330" s="93">
        <f>'(3.3) Actual WIJAM NPC'!H330-'(3.2) Adjustments'!H330</f>
        <v>27506.349646095674</v>
      </c>
      <c r="I330" s="93">
        <f>'(3.3) Actual WIJAM NPC'!I330-'(3.2) Adjustments'!I330</f>
        <v>26464.632453191571</v>
      </c>
      <c r="J330" s="93">
        <f>'(3.3) Actual WIJAM NPC'!J330-'(3.2) Adjustments'!J330</f>
        <v>27597.602639121666</v>
      </c>
      <c r="K330" s="93">
        <f>'(3.3) Actual WIJAM NPC'!K330-'(3.2) Adjustments'!K330</f>
        <v>24937.356609174567</v>
      </c>
      <c r="L330" s="93">
        <f>'(3.3) Actual WIJAM NPC'!L330-'(3.2) Adjustments'!L330</f>
        <v>27547.445104848721</v>
      </c>
      <c r="M330" s="93">
        <f>'(3.3) Actual WIJAM NPC'!M330-'(3.2) Adjustments'!M330</f>
        <v>29365.128857387241</v>
      </c>
      <c r="N330" s="93">
        <f>'(3.3) Actual WIJAM NPC'!N330-'(3.2) Adjustments'!N330</f>
        <v>28893.690184410003</v>
      </c>
      <c r="O330" s="93">
        <f>'(3.3) Actual WIJAM NPC'!O330-'(3.2) Adjustments'!O330</f>
        <v>29336.888901115919</v>
      </c>
      <c r="P330" s="93">
        <f>'(3.3) Actual WIJAM NPC'!P330-'(3.2) Adjustments'!P330</f>
        <v>29943.837215007043</v>
      </c>
      <c r="Q330" s="93">
        <f>'(3.3) Actual WIJAM NPC'!Q330-'(3.2) Adjustments'!Q330</f>
        <v>-13.909232193338246</v>
      </c>
      <c r="R330" s="93">
        <f>'(3.3) Actual WIJAM NPC'!R330-'(3.2) Adjustments'!R330</f>
        <v>5063.1712643174451</v>
      </c>
    </row>
    <row r="331" spans="1:18" ht="12.75" customHeight="1">
      <c r="C331" s="90" t="s">
        <v>254</v>
      </c>
      <c r="E331" s="94"/>
      <c r="F331" s="97">
        <f t="shared" ref="F331:F333" si="46">SUM(G331:R331)</f>
        <v>0</v>
      </c>
      <c r="G331" s="93">
        <f>'(3.3) Actual WIJAM NPC'!G331-'(3.2) Adjustments'!G331</f>
        <v>0</v>
      </c>
      <c r="H331" s="93">
        <f>'(3.3) Actual WIJAM NPC'!H331-'(3.2) Adjustments'!H331</f>
        <v>0</v>
      </c>
      <c r="I331" s="93">
        <f>'(3.3) Actual WIJAM NPC'!I331-'(3.2) Adjustments'!I331</f>
        <v>0</v>
      </c>
      <c r="J331" s="93">
        <f>'(3.3) Actual WIJAM NPC'!J331-'(3.2) Adjustments'!J331</f>
        <v>0</v>
      </c>
      <c r="K331" s="93">
        <f>'(3.3) Actual WIJAM NPC'!K331-'(3.2) Adjustments'!K331</f>
        <v>0</v>
      </c>
      <c r="L331" s="93">
        <f>'(3.3) Actual WIJAM NPC'!L331-'(3.2) Adjustments'!L331</f>
        <v>0</v>
      </c>
      <c r="M331" s="93">
        <f>'(3.3) Actual WIJAM NPC'!M331-'(3.2) Adjustments'!M331</f>
        <v>0</v>
      </c>
      <c r="N331" s="93">
        <f>'(3.3) Actual WIJAM NPC'!N331-'(3.2) Adjustments'!N331</f>
        <v>0</v>
      </c>
      <c r="O331" s="93">
        <f>'(3.3) Actual WIJAM NPC'!O331-'(3.2) Adjustments'!O331</f>
        <v>0</v>
      </c>
      <c r="P331" s="93">
        <f>'(3.3) Actual WIJAM NPC'!P331-'(3.2) Adjustments'!P331</f>
        <v>0</v>
      </c>
      <c r="Q331" s="93">
        <f>'(3.3) Actual WIJAM NPC'!Q331-'(3.2) Adjustments'!Q331</f>
        <v>0</v>
      </c>
      <c r="R331" s="93">
        <f>'(3.3) Actual WIJAM NPC'!R331-'(3.2) Adjustments'!R331</f>
        <v>0</v>
      </c>
    </row>
    <row r="332" spans="1:18" ht="12.75" customHeight="1">
      <c r="C332" s="90" t="s">
        <v>62</v>
      </c>
      <c r="F332" s="97">
        <f t="shared" si="46"/>
        <v>0</v>
      </c>
      <c r="G332" s="93">
        <f>'(3.3) Actual WIJAM NPC'!G332-'(3.2) Adjustments'!G332</f>
        <v>0</v>
      </c>
      <c r="H332" s="93">
        <f>'(3.3) Actual WIJAM NPC'!H332-'(3.2) Adjustments'!H332</f>
        <v>0</v>
      </c>
      <c r="I332" s="93">
        <f>'(3.3) Actual WIJAM NPC'!I332-'(3.2) Adjustments'!I332</f>
        <v>0</v>
      </c>
      <c r="J332" s="93">
        <f>'(3.3) Actual WIJAM NPC'!J332-'(3.2) Adjustments'!J332</f>
        <v>0</v>
      </c>
      <c r="K332" s="93">
        <f>'(3.3) Actual WIJAM NPC'!K332-'(3.2) Adjustments'!K332</f>
        <v>0</v>
      </c>
      <c r="L332" s="93">
        <f>'(3.3) Actual WIJAM NPC'!L332-'(3.2) Adjustments'!L332</f>
        <v>0</v>
      </c>
      <c r="M332" s="93">
        <f>'(3.3) Actual WIJAM NPC'!M332-'(3.2) Adjustments'!M332</f>
        <v>0</v>
      </c>
      <c r="N332" s="93">
        <f>'(3.3) Actual WIJAM NPC'!N332-'(3.2) Adjustments'!N332</f>
        <v>0</v>
      </c>
      <c r="O332" s="93">
        <f>'(3.3) Actual WIJAM NPC'!O332-'(3.2) Adjustments'!O332</f>
        <v>0</v>
      </c>
      <c r="P332" s="93">
        <f>'(3.3) Actual WIJAM NPC'!P332-'(3.2) Adjustments'!P332</f>
        <v>0</v>
      </c>
      <c r="Q332" s="93">
        <f>'(3.3) Actual WIJAM NPC'!Q332-'(3.2) Adjustments'!Q332</f>
        <v>0</v>
      </c>
      <c r="R332" s="93">
        <f>'(3.3) Actual WIJAM NPC'!R332-'(3.2) Adjustments'!R332</f>
        <v>0</v>
      </c>
    </row>
    <row r="333" spans="1:18" ht="12.75" customHeight="1">
      <c r="C333" s="90" t="s">
        <v>83</v>
      </c>
      <c r="F333" s="97">
        <f t="shared" si="46"/>
        <v>0</v>
      </c>
      <c r="G333" s="93">
        <f>'(3.3) Actual WIJAM NPC'!G333-'(3.2) Adjustments'!G333</f>
        <v>0</v>
      </c>
      <c r="H333" s="93">
        <f>'(3.3) Actual WIJAM NPC'!H333-'(3.2) Adjustments'!H333</f>
        <v>0</v>
      </c>
      <c r="I333" s="93">
        <f>'(3.3) Actual WIJAM NPC'!I333-'(3.2) Adjustments'!I333</f>
        <v>0</v>
      </c>
      <c r="J333" s="93">
        <f>'(3.3) Actual WIJAM NPC'!J333-'(3.2) Adjustments'!J333</f>
        <v>0</v>
      </c>
      <c r="K333" s="93">
        <f>'(3.3) Actual WIJAM NPC'!K333-'(3.2) Adjustments'!K333</f>
        <v>0</v>
      </c>
      <c r="L333" s="93">
        <f>'(3.3) Actual WIJAM NPC'!L333-'(3.2) Adjustments'!L333</f>
        <v>0</v>
      </c>
      <c r="M333" s="93">
        <f>'(3.3) Actual WIJAM NPC'!M333-'(3.2) Adjustments'!M333</f>
        <v>0</v>
      </c>
      <c r="N333" s="93">
        <f>'(3.3) Actual WIJAM NPC'!N333-'(3.2) Adjustments'!N333</f>
        <v>0</v>
      </c>
      <c r="O333" s="93">
        <f>'(3.3) Actual WIJAM NPC'!O333-'(3.2) Adjustments'!O333</f>
        <v>0</v>
      </c>
      <c r="P333" s="93">
        <f>'(3.3) Actual WIJAM NPC'!P333-'(3.2) Adjustments'!P333</f>
        <v>0</v>
      </c>
      <c r="Q333" s="93">
        <f>'(3.3) Actual WIJAM NPC'!Q333-'(3.2) Adjustments'!Q333</f>
        <v>0</v>
      </c>
      <c r="R333" s="93">
        <f>'(3.3) Actual WIJAM NPC'!R333-'(3.2) Adjustments'!R333</f>
        <v>0</v>
      </c>
    </row>
    <row r="334" spans="1:18" ht="12.75" customHeight="1">
      <c r="C334" s="90" t="s">
        <v>204</v>
      </c>
      <c r="E334" s="94" t="s">
        <v>94</v>
      </c>
      <c r="F334" s="97">
        <f t="shared" si="45"/>
        <v>0</v>
      </c>
      <c r="G334" s="93">
        <f>'(3.3) Actual WIJAM NPC'!G334-'(3.2) Adjustments'!G334</f>
        <v>0</v>
      </c>
      <c r="H334" s="93">
        <f>'(3.3) Actual WIJAM NPC'!H334-'(3.2) Adjustments'!H334</f>
        <v>0</v>
      </c>
      <c r="I334" s="93">
        <f>'(3.3) Actual WIJAM NPC'!I334-'(3.2) Adjustments'!I334</f>
        <v>0</v>
      </c>
      <c r="J334" s="93">
        <f>'(3.3) Actual WIJAM NPC'!J334-'(3.2) Adjustments'!J334</f>
        <v>0</v>
      </c>
      <c r="K334" s="93">
        <f>'(3.3) Actual WIJAM NPC'!K334-'(3.2) Adjustments'!K334</f>
        <v>0</v>
      </c>
      <c r="L334" s="93">
        <f>'(3.3) Actual WIJAM NPC'!L334-'(3.2) Adjustments'!L334</f>
        <v>0</v>
      </c>
      <c r="M334" s="93">
        <f>'(3.3) Actual WIJAM NPC'!M334-'(3.2) Adjustments'!M334</f>
        <v>0</v>
      </c>
      <c r="N334" s="93">
        <f>'(3.3) Actual WIJAM NPC'!N334-'(3.2) Adjustments'!N334</f>
        <v>0</v>
      </c>
      <c r="O334" s="93">
        <f>'(3.3) Actual WIJAM NPC'!O334-'(3.2) Adjustments'!O334</f>
        <v>0</v>
      </c>
      <c r="P334" s="93">
        <f>'(3.3) Actual WIJAM NPC'!P334-'(3.2) Adjustments'!P334</f>
        <v>0</v>
      </c>
      <c r="Q334" s="93">
        <f>'(3.3) Actual WIJAM NPC'!Q334-'(3.2) Adjustments'!Q334</f>
        <v>0</v>
      </c>
      <c r="R334" s="93">
        <f>'(3.3) Actual WIJAM NPC'!R334-'(3.2) Adjustments'!R334</f>
        <v>0</v>
      </c>
    </row>
    <row r="335" spans="1:18" ht="12.75" customHeight="1">
      <c r="B335" s="90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</row>
    <row r="336" spans="1:18" ht="12.75" customHeight="1">
      <c r="A336" s="71" t="s">
        <v>126</v>
      </c>
      <c r="B336" s="90"/>
      <c r="F336" s="97">
        <f>SUM(G336:R336)</f>
        <v>758036.71635343321</v>
      </c>
      <c r="G336" s="104">
        <f>SUM(G326:G335)</f>
        <v>88681.471037762836</v>
      </c>
      <c r="H336" s="104">
        <f>SUM(H326:H335)</f>
        <v>65329.977644571154</v>
      </c>
      <c r="I336" s="104">
        <f>SUM(I326:I335)</f>
        <v>91758.994033510084</v>
      </c>
      <c r="J336" s="104">
        <f t="shared" ref="J336:R336" si="47">SUM(J326:J335)</f>
        <v>57549.658945879317</v>
      </c>
      <c r="K336" s="104">
        <f t="shared" si="47"/>
        <v>54494.053528133692</v>
      </c>
      <c r="L336" s="104">
        <f t="shared" si="47"/>
        <v>44631.143427402938</v>
      </c>
      <c r="M336" s="104">
        <f t="shared" si="47"/>
        <v>57911.72047479076</v>
      </c>
      <c r="N336" s="104">
        <f t="shared" si="47"/>
        <v>72388.069998921026</v>
      </c>
      <c r="O336" s="104">
        <f t="shared" si="47"/>
        <v>75158.536156703223</v>
      </c>
      <c r="P336" s="104">
        <f t="shared" si="47"/>
        <v>87820.995355256775</v>
      </c>
      <c r="Q336" s="104">
        <f t="shared" si="47"/>
        <v>27754.60836615253</v>
      </c>
      <c r="R336" s="104">
        <f t="shared" si="47"/>
        <v>34557.487384348875</v>
      </c>
    </row>
    <row r="337" spans="1:18" ht="12.75" customHeight="1">
      <c r="B337" s="90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</row>
    <row r="338" spans="1:18" ht="12.75" customHeight="1">
      <c r="A338" s="71" t="s">
        <v>79</v>
      </c>
      <c r="B338" s="90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</row>
    <row r="339" spans="1:18" ht="12.75" customHeight="1">
      <c r="C339" s="90" t="s">
        <v>80</v>
      </c>
      <c r="F339" s="97">
        <f>SUM(G339:R339)</f>
        <v>206857.00203176332</v>
      </c>
      <c r="G339" s="93">
        <f>'(3.3) Actual WIJAM NPC'!G339-'(3.2) Adjustments'!G339</f>
        <v>27936.002747226426</v>
      </c>
      <c r="H339" s="93">
        <f>'(3.3) Actual WIJAM NPC'!H339-'(3.2) Adjustments'!H339</f>
        <v>13628.352747714785</v>
      </c>
      <c r="I339" s="93">
        <f>'(3.3) Actual WIJAM NPC'!I339-'(3.2) Adjustments'!I339</f>
        <v>13361.447277055484</v>
      </c>
      <c r="J339" s="93">
        <f>'(3.3) Actual WIJAM NPC'!J339-'(3.2) Adjustments'!J339</f>
        <v>23860.99309979891</v>
      </c>
      <c r="K339" s="93">
        <f>'(3.3) Actual WIJAM NPC'!K339-'(3.2) Adjustments'!K339</f>
        <v>29573.342830789632</v>
      </c>
      <c r="L339" s="93">
        <f>'(3.3) Actual WIJAM NPC'!L339-'(3.2) Adjustments'!L339</f>
        <v>15591.876234823647</v>
      </c>
      <c r="M339" s="93">
        <f>'(3.3) Actual WIJAM NPC'!M339-'(3.2) Adjustments'!M339</f>
        <v>10690.690071084531</v>
      </c>
      <c r="N339" s="93">
        <f>'(3.3) Actual WIJAM NPC'!N339-'(3.2) Adjustments'!N339</f>
        <v>6952.6979141531747</v>
      </c>
      <c r="O339" s="93">
        <f>'(3.3) Actual WIJAM NPC'!O339-'(3.2) Adjustments'!O339</f>
        <v>10941.653956659513</v>
      </c>
      <c r="P339" s="93">
        <f>'(3.3) Actual WIJAM NPC'!P339-'(3.2) Adjustments'!P339</f>
        <v>9540.5743549527415</v>
      </c>
      <c r="Q339" s="93">
        <f>'(3.3) Actual WIJAM NPC'!Q339-'(3.2) Adjustments'!Q339</f>
        <v>17826.870986378093</v>
      </c>
      <c r="R339" s="93">
        <f>'(3.3) Actual WIJAM NPC'!R339-'(3.2) Adjustments'!R339</f>
        <v>26952.499811126378</v>
      </c>
    </row>
    <row r="340" spans="1:18" ht="12.75" customHeight="1">
      <c r="C340" s="90" t="s">
        <v>81</v>
      </c>
      <c r="F340" s="97">
        <f>SUM(G340:R340)</f>
        <v>25332.890020403014</v>
      </c>
      <c r="G340" s="93">
        <f>'(3.3) Actual WIJAM NPC'!G340-'(3.2) Adjustments'!G340</f>
        <v>732.6193775411698</v>
      </c>
      <c r="H340" s="93">
        <f>'(3.3) Actual WIJAM NPC'!H340-'(3.2) Adjustments'!H340</f>
        <v>776.29003431196008</v>
      </c>
      <c r="I340" s="93">
        <f>'(3.3) Actual WIJAM NPC'!I340-'(3.2) Adjustments'!I340</f>
        <v>1423.1837702212106</v>
      </c>
      <c r="J340" s="93">
        <f>'(3.3) Actual WIJAM NPC'!J340-'(3.2) Adjustments'!J340</f>
        <v>3404.3874038246054</v>
      </c>
      <c r="K340" s="93">
        <f>'(3.3) Actual WIJAM NPC'!K340-'(3.2) Adjustments'!K340</f>
        <v>5389.473045555038</v>
      </c>
      <c r="L340" s="93">
        <f>'(3.3) Actual WIJAM NPC'!L340-'(3.2) Adjustments'!L340</f>
        <v>3510.0421162429784</v>
      </c>
      <c r="M340" s="93">
        <f>'(3.3) Actual WIJAM NPC'!M340-'(3.2) Adjustments'!M340</f>
        <v>2542.806948630795</v>
      </c>
      <c r="N340" s="93">
        <f>'(3.3) Actual WIJAM NPC'!N340-'(3.2) Adjustments'!N340</f>
        <v>1897.3704748027237</v>
      </c>
      <c r="O340" s="93">
        <f>'(3.3) Actual WIJAM NPC'!O340-'(3.2) Adjustments'!O340</f>
        <v>1742.6950787047288</v>
      </c>
      <c r="P340" s="93">
        <f>'(3.3) Actual WIJAM NPC'!P340-'(3.2) Adjustments'!P340</f>
        <v>1219.3796591194298</v>
      </c>
      <c r="Q340" s="93">
        <f>'(3.3) Actual WIJAM NPC'!Q340-'(3.2) Adjustments'!Q340</f>
        <v>1325.9273324615306</v>
      </c>
      <c r="R340" s="93">
        <f>'(3.3) Actual WIJAM NPC'!R340-'(3.2) Adjustments'!R340</f>
        <v>1368.7147789868484</v>
      </c>
    </row>
    <row r="341" spans="1:18" ht="12.75" customHeight="1">
      <c r="C341" s="90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</row>
    <row r="342" spans="1:18" ht="12.75" customHeight="1">
      <c r="A342" s="71" t="s">
        <v>127</v>
      </c>
      <c r="B342" s="90"/>
      <c r="F342" s="97">
        <f>SUM(G342:R342)</f>
        <v>232189.89205216634</v>
      </c>
      <c r="G342" s="104">
        <f>SUM(G339:G341)</f>
        <v>28668.622124767597</v>
      </c>
      <c r="H342" s="104">
        <f>SUM(H339:H341)</f>
        <v>14404.642782026745</v>
      </c>
      <c r="I342" s="104">
        <f>SUM(I339:I341)</f>
        <v>14784.631047276695</v>
      </c>
      <c r="J342" s="104">
        <f t="shared" ref="J342:R342" si="48">SUM(J339:J341)</f>
        <v>27265.380503623517</v>
      </c>
      <c r="K342" s="104">
        <f t="shared" si="48"/>
        <v>34962.81587634467</v>
      </c>
      <c r="L342" s="104">
        <f t="shared" si="48"/>
        <v>19101.918351066626</v>
      </c>
      <c r="M342" s="104">
        <f t="shared" si="48"/>
        <v>13233.497019715327</v>
      </c>
      <c r="N342" s="104">
        <f t="shared" si="48"/>
        <v>8850.0683889558986</v>
      </c>
      <c r="O342" s="104">
        <f t="shared" si="48"/>
        <v>12684.349035364241</v>
      </c>
      <c r="P342" s="104">
        <f t="shared" si="48"/>
        <v>10759.954014072171</v>
      </c>
      <c r="Q342" s="104">
        <f t="shared" si="48"/>
        <v>19152.798318839625</v>
      </c>
      <c r="R342" s="104">
        <f t="shared" si="48"/>
        <v>28321.214590113224</v>
      </c>
    </row>
    <row r="343" spans="1:18" ht="12.75" customHeight="1">
      <c r="B343" s="90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</row>
    <row r="344" spans="1:18" ht="12.75" customHeight="1">
      <c r="A344" s="71" t="s">
        <v>63</v>
      </c>
      <c r="B344" s="90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</row>
    <row r="345" spans="1:18" ht="12.75" customHeight="1">
      <c r="C345" s="90" t="s">
        <v>64</v>
      </c>
      <c r="F345" s="97">
        <f>SUM(G345:R345)</f>
        <v>19207.365822878899</v>
      </c>
      <c r="G345" s="93">
        <f>'(3.3) Actual WIJAM NPC'!G345-'(3.2) Adjustments'!G345</f>
        <v>1784.7610524254781</v>
      </c>
      <c r="H345" s="93">
        <f>'(3.3) Actual WIJAM NPC'!H345-'(3.2) Adjustments'!H345</f>
        <v>1393.8826725182203</v>
      </c>
      <c r="I345" s="93">
        <f>'(3.3) Actual WIJAM NPC'!I345-'(3.2) Adjustments'!I345</f>
        <v>1697.4692661385277</v>
      </c>
      <c r="J345" s="93">
        <f>'(3.3) Actual WIJAM NPC'!J345-'(3.2) Adjustments'!J345</f>
        <v>1555.6201134222331</v>
      </c>
      <c r="K345" s="93">
        <f>'(3.3) Actual WIJAM NPC'!K345-'(3.2) Adjustments'!K345</f>
        <v>1556.4713631112015</v>
      </c>
      <c r="L345" s="93">
        <f>'(3.3) Actual WIJAM NPC'!L345-'(3.2) Adjustments'!L345</f>
        <v>1435.3617482715938</v>
      </c>
      <c r="M345" s="93">
        <f>'(3.3) Actual WIJAM NPC'!M345-'(3.2) Adjustments'!M345</f>
        <v>1432.8853855400491</v>
      </c>
      <c r="N345" s="93">
        <f>'(3.3) Actual WIJAM NPC'!N345-'(3.2) Adjustments'!N345</f>
        <v>1592.8429407307642</v>
      </c>
      <c r="O345" s="93">
        <f>'(3.3) Actual WIJAM NPC'!O345-'(3.2) Adjustments'!O345</f>
        <v>1312.3174750479668</v>
      </c>
      <c r="P345" s="93">
        <f>'(3.3) Actual WIJAM NPC'!P345-'(3.2) Adjustments'!P345</f>
        <v>1792.7318449676377</v>
      </c>
      <c r="Q345" s="93">
        <f>'(3.3) Actual WIJAM NPC'!Q345-'(3.2) Adjustments'!Q345</f>
        <v>1782.9037803768197</v>
      </c>
      <c r="R345" s="93">
        <f>'(3.3) Actual WIJAM NPC'!R345-'(3.2) Adjustments'!R345</f>
        <v>1870.1181803284094</v>
      </c>
    </row>
    <row r="346" spans="1:18" ht="12.75" customHeight="1">
      <c r="C346" s="90" t="s">
        <v>115</v>
      </c>
      <c r="F346" s="97">
        <f t="shared" ref="F346:F365" si="49">SUM(G346:R346)</f>
        <v>0</v>
      </c>
      <c r="G346" s="93">
        <f>'(3.3) Actual WIJAM NPC'!G346-'(3.2) Adjustments'!G346</f>
        <v>0</v>
      </c>
      <c r="H346" s="93">
        <f>'(3.3) Actual WIJAM NPC'!H346-'(3.2) Adjustments'!H346</f>
        <v>0</v>
      </c>
      <c r="I346" s="93">
        <f>'(3.3) Actual WIJAM NPC'!I346-'(3.2) Adjustments'!I346</f>
        <v>0</v>
      </c>
      <c r="J346" s="93">
        <f>'(3.3) Actual WIJAM NPC'!J346-'(3.2) Adjustments'!J346</f>
        <v>0</v>
      </c>
      <c r="K346" s="93">
        <f>'(3.3) Actual WIJAM NPC'!K346-'(3.2) Adjustments'!K346</f>
        <v>0</v>
      </c>
      <c r="L346" s="93">
        <f>'(3.3) Actual WIJAM NPC'!L346-'(3.2) Adjustments'!L346</f>
        <v>0</v>
      </c>
      <c r="M346" s="93">
        <f>'(3.3) Actual WIJAM NPC'!M346-'(3.2) Adjustments'!M346</f>
        <v>0</v>
      </c>
      <c r="N346" s="93">
        <f>'(3.3) Actual WIJAM NPC'!N346-'(3.2) Adjustments'!N346</f>
        <v>0</v>
      </c>
      <c r="O346" s="93">
        <f>'(3.3) Actual WIJAM NPC'!O346-'(3.2) Adjustments'!O346</f>
        <v>0</v>
      </c>
      <c r="P346" s="93">
        <f>'(3.3) Actual WIJAM NPC'!P346-'(3.2) Adjustments'!P346</f>
        <v>0</v>
      </c>
      <c r="Q346" s="93">
        <f>'(3.3) Actual WIJAM NPC'!Q346-'(3.2) Adjustments'!Q346</f>
        <v>0</v>
      </c>
      <c r="R346" s="93">
        <f>'(3.3) Actual WIJAM NPC'!R346-'(3.2) Adjustments'!R346</f>
        <v>0</v>
      </c>
    </row>
    <row r="347" spans="1:18" ht="12.75" customHeight="1">
      <c r="C347" s="90" t="s">
        <v>205</v>
      </c>
      <c r="F347" s="97">
        <f t="shared" si="49"/>
        <v>44954.960392438072</v>
      </c>
      <c r="G347" s="93">
        <f>'(3.3) Actual WIJAM NPC'!G347-'(3.2) Adjustments'!G347</f>
        <v>4719.4056619766634</v>
      </c>
      <c r="H347" s="93">
        <f>'(3.3) Actual WIJAM NPC'!H347-'(3.2) Adjustments'!H347</f>
        <v>4192.3273318344473</v>
      </c>
      <c r="I347" s="93">
        <f>'(3.3) Actual WIJAM NPC'!I347-'(3.2) Adjustments'!I347</f>
        <v>3358.2574093160497</v>
      </c>
      <c r="J347" s="93">
        <f>'(3.3) Actual WIJAM NPC'!J347-'(3.2) Adjustments'!J347</f>
        <v>3616.418224079584</v>
      </c>
      <c r="K347" s="93">
        <f>'(3.3) Actual WIJAM NPC'!K347-'(3.2) Adjustments'!K347</f>
        <v>3834.9572351384031</v>
      </c>
      <c r="L347" s="93">
        <f>'(3.3) Actual WIJAM NPC'!L347-'(3.2) Adjustments'!L347</f>
        <v>2936.8114269412868</v>
      </c>
      <c r="M347" s="93">
        <f>'(3.3) Actual WIJAM NPC'!M347-'(3.2) Adjustments'!M347</f>
        <v>2504.8409029574591</v>
      </c>
      <c r="N347" s="93">
        <f>'(3.3) Actual WIJAM NPC'!N347-'(3.2) Adjustments'!N347</f>
        <v>3212.1520081549124</v>
      </c>
      <c r="O347" s="93">
        <f>'(3.3) Actual WIJAM NPC'!O347-'(3.2) Adjustments'!O347</f>
        <v>3708.585349494263</v>
      </c>
      <c r="P347" s="93">
        <f>'(3.3) Actual WIJAM NPC'!P347-'(3.2) Adjustments'!P347</f>
        <v>2856.6391835075274</v>
      </c>
      <c r="Q347" s="93">
        <f>'(3.3) Actual WIJAM NPC'!Q347-'(3.2) Adjustments'!Q347</f>
        <v>4662.7588644925781</v>
      </c>
      <c r="R347" s="93">
        <f>'(3.3) Actual WIJAM NPC'!R347-'(3.2) Adjustments'!R347</f>
        <v>5351.8067945448902</v>
      </c>
    </row>
    <row r="348" spans="1:18" ht="12.75" customHeight="1">
      <c r="C348" s="90" t="s">
        <v>65</v>
      </c>
      <c r="F348" s="97">
        <f t="shared" si="49"/>
        <v>33433.141079578847</v>
      </c>
      <c r="G348" s="93">
        <f>'(3.3) Actual WIJAM NPC'!G348-'(3.2) Adjustments'!G348</f>
        <v>4139.1629194415973</v>
      </c>
      <c r="H348" s="93">
        <f>'(3.3) Actual WIJAM NPC'!H348-'(3.2) Adjustments'!H348</f>
        <v>4344.701026159807</v>
      </c>
      <c r="I348" s="93">
        <f>'(3.3) Actual WIJAM NPC'!I348-'(3.2) Adjustments'!I348</f>
        <v>3682.5835408130438</v>
      </c>
      <c r="J348" s="93">
        <f>'(3.3) Actual WIJAM NPC'!J348-'(3.2) Adjustments'!J348</f>
        <v>3056.45070140904</v>
      </c>
      <c r="K348" s="93">
        <f>'(3.3) Actual WIJAM NPC'!K348-'(3.2) Adjustments'!K348</f>
        <v>1773.6948064688877</v>
      </c>
      <c r="L348" s="93">
        <f>'(3.3) Actual WIJAM NPC'!L348-'(3.2) Adjustments'!L348</f>
        <v>1606.540322089621</v>
      </c>
      <c r="M348" s="93">
        <f>'(3.3) Actual WIJAM NPC'!M348-'(3.2) Adjustments'!M348</f>
        <v>1647.864625172273</v>
      </c>
      <c r="N348" s="93">
        <f>'(3.3) Actual WIJAM NPC'!N348-'(3.2) Adjustments'!N348</f>
        <v>1777.3319642308441</v>
      </c>
      <c r="O348" s="93">
        <f>'(3.3) Actual WIJAM NPC'!O348-'(3.2) Adjustments'!O348</f>
        <v>1642.2928090262974</v>
      </c>
      <c r="P348" s="93">
        <f>'(3.3) Actual WIJAM NPC'!P348-'(3.2) Adjustments'!P348</f>
        <v>2210.6180559158047</v>
      </c>
      <c r="Q348" s="93">
        <f>'(3.3) Actual WIJAM NPC'!Q348-'(3.2) Adjustments'!Q348</f>
        <v>3972.6275257452162</v>
      </c>
      <c r="R348" s="93">
        <f>'(3.3) Actual WIJAM NPC'!R348-'(3.2) Adjustments'!R348</f>
        <v>3579.2727831064135</v>
      </c>
    </row>
    <row r="349" spans="1:18" ht="12.75" customHeight="1">
      <c r="C349" s="90" t="s">
        <v>206</v>
      </c>
      <c r="F349" s="97">
        <f t="shared" si="49"/>
        <v>58314.782556450969</v>
      </c>
      <c r="G349" s="93">
        <f>'(3.3) Actual WIJAM NPC'!G349-'(3.2) Adjustments'!G349</f>
        <v>7546.0189473642113</v>
      </c>
      <c r="H349" s="93">
        <f>'(3.3) Actual WIJAM NPC'!H349-'(3.2) Adjustments'!H349</f>
        <v>7323.4558468666319</v>
      </c>
      <c r="I349" s="93">
        <f>'(3.3) Actual WIJAM NPC'!I349-'(3.2) Adjustments'!I349</f>
        <v>6216.3669331954316</v>
      </c>
      <c r="J349" s="93">
        <f>'(3.3) Actual WIJAM NPC'!J349-'(3.2) Adjustments'!J349</f>
        <v>5529.0988888564179</v>
      </c>
      <c r="K349" s="93">
        <f>'(3.3) Actual WIJAM NPC'!K349-'(3.2) Adjustments'!K349</f>
        <v>3079.1248976697461</v>
      </c>
      <c r="L349" s="93">
        <f>'(3.3) Actual WIJAM NPC'!L349-'(3.2) Adjustments'!L349</f>
        <v>2858.8833872329897</v>
      </c>
      <c r="M349" s="93">
        <f>'(3.3) Actual WIJAM NPC'!M349-'(3.2) Adjustments'!M349</f>
        <v>2613.568704139343</v>
      </c>
      <c r="N349" s="93">
        <f>'(3.3) Actual WIJAM NPC'!N349-'(3.2) Adjustments'!N349</f>
        <v>3064.2667212804777</v>
      </c>
      <c r="O349" s="93">
        <f>'(3.3) Actual WIJAM NPC'!O349-'(3.2) Adjustments'!O349</f>
        <v>3082.6846690963416</v>
      </c>
      <c r="P349" s="93">
        <f>'(3.3) Actual WIJAM NPC'!P349-'(3.2) Adjustments'!P349</f>
        <v>3683.8217221788163</v>
      </c>
      <c r="Q349" s="93">
        <f>'(3.3) Actual WIJAM NPC'!Q349-'(3.2) Adjustments'!Q349</f>
        <v>6903.6349775344452</v>
      </c>
      <c r="R349" s="93">
        <f>'(3.3) Actual WIJAM NPC'!R349-'(3.2) Adjustments'!R349</f>
        <v>6413.8568610361208</v>
      </c>
    </row>
    <row r="350" spans="1:18" ht="12.75" customHeight="1">
      <c r="C350" s="90" t="s">
        <v>66</v>
      </c>
      <c r="F350" s="97">
        <f t="shared" si="49"/>
        <v>16679.076860307126</v>
      </c>
      <c r="G350" s="93">
        <f>'(3.3) Actual WIJAM NPC'!G350-'(3.2) Adjustments'!G350</f>
        <v>1662.2584835493765</v>
      </c>
      <c r="H350" s="93">
        <f>'(3.3) Actual WIJAM NPC'!H350-'(3.2) Adjustments'!H350</f>
        <v>1692.4391543400775</v>
      </c>
      <c r="I350" s="93">
        <f>'(3.3) Actual WIJAM NPC'!I350-'(3.2) Adjustments'!I350</f>
        <v>1611.1061158759064</v>
      </c>
      <c r="J350" s="93">
        <f>'(3.3) Actual WIJAM NPC'!J350-'(3.2) Adjustments'!J350</f>
        <v>1533.5650078444132</v>
      </c>
      <c r="K350" s="93">
        <f>'(3.3) Actual WIJAM NPC'!K350-'(3.2) Adjustments'!K350</f>
        <v>993.56315969694811</v>
      </c>
      <c r="L350" s="93">
        <f>'(3.3) Actual WIJAM NPC'!L350-'(3.2) Adjustments'!L350</f>
        <v>869.20331877218791</v>
      </c>
      <c r="M350" s="93">
        <f>'(3.3) Actual WIJAM NPC'!M350-'(3.2) Adjustments'!M350</f>
        <v>1095.7905087085276</v>
      </c>
      <c r="N350" s="93">
        <f>'(3.3) Actual WIJAM NPC'!N350-'(3.2) Adjustments'!N350</f>
        <v>1107.8627770248079</v>
      </c>
      <c r="O350" s="93">
        <f>'(3.3) Actual WIJAM NPC'!O350-'(3.2) Adjustments'!O350</f>
        <v>1097.8025534279077</v>
      </c>
      <c r="P350" s="93">
        <f>'(3.3) Actual WIJAM NPC'!P350-'(3.2) Adjustments'!P350</f>
        <v>1519.1711494673095</v>
      </c>
      <c r="Q350" s="93">
        <f>'(3.3) Actual WIJAM NPC'!Q350-'(3.2) Adjustments'!Q350</f>
        <v>1806.8935443386588</v>
      </c>
      <c r="R350" s="93">
        <f>'(3.3) Actual WIJAM NPC'!R350-'(3.2) Adjustments'!R350</f>
        <v>1689.4210872610074</v>
      </c>
    </row>
    <row r="351" spans="1:18" ht="12.75" customHeight="1">
      <c r="C351" s="90" t="s">
        <v>255</v>
      </c>
      <c r="F351" s="97">
        <f t="shared" ref="F351:F353" si="50">SUM(G351:R351)</f>
        <v>1126.7450428528364</v>
      </c>
      <c r="G351" s="93">
        <f>'(3.3) Actual WIJAM NPC'!G351-'(3.2) Adjustments'!G351</f>
        <v>0</v>
      </c>
      <c r="H351" s="93">
        <f>'(3.3) Actual WIJAM NPC'!H351-'(3.2) Adjustments'!H351</f>
        <v>0</v>
      </c>
      <c r="I351" s="93">
        <f>'(3.3) Actual WIJAM NPC'!I351-'(3.2) Adjustments'!I351</f>
        <v>0</v>
      </c>
      <c r="J351" s="93">
        <f>'(3.3) Actual WIJAM NPC'!J351-'(3.2) Adjustments'!J351</f>
        <v>0</v>
      </c>
      <c r="K351" s="93">
        <f>'(3.3) Actual WIJAM NPC'!K351-'(3.2) Adjustments'!K351</f>
        <v>0</v>
      </c>
      <c r="L351" s="93">
        <f>'(3.3) Actual WIJAM NPC'!L351-'(3.2) Adjustments'!L351</f>
        <v>0</v>
      </c>
      <c r="M351" s="93">
        <f>'(3.3) Actual WIJAM NPC'!M351-'(3.2) Adjustments'!M351</f>
        <v>0</v>
      </c>
      <c r="N351" s="93">
        <f>'(3.3) Actual WIJAM NPC'!N351-'(3.2) Adjustments'!N351</f>
        <v>0</v>
      </c>
      <c r="O351" s="93">
        <f>'(3.3) Actual WIJAM NPC'!O351-'(3.2) Adjustments'!O351</f>
        <v>0</v>
      </c>
      <c r="P351" s="93">
        <f>'(3.3) Actual WIJAM NPC'!P351-'(3.2) Adjustments'!P351</f>
        <v>0</v>
      </c>
      <c r="Q351" s="93">
        <f>'(3.3) Actual WIJAM NPC'!Q351-'(3.2) Adjustments'!Q351</f>
        <v>293.6037563587679</v>
      </c>
      <c r="R351" s="93">
        <f>'(3.3) Actual WIJAM NPC'!R351-'(3.2) Adjustments'!R351</f>
        <v>833.14128649406837</v>
      </c>
    </row>
    <row r="352" spans="1:18" ht="12.75" customHeight="1">
      <c r="C352" s="90" t="s">
        <v>256</v>
      </c>
      <c r="F352" s="97">
        <f t="shared" si="50"/>
        <v>899.61614856897131</v>
      </c>
      <c r="G352" s="93">
        <f>'(3.3) Actual WIJAM NPC'!G352-'(3.2) Adjustments'!G352</f>
        <v>0</v>
      </c>
      <c r="H352" s="93">
        <f>'(3.3) Actual WIJAM NPC'!H352-'(3.2) Adjustments'!H352</f>
        <v>0</v>
      </c>
      <c r="I352" s="93">
        <f>'(3.3) Actual WIJAM NPC'!I352-'(3.2) Adjustments'!I352</f>
        <v>0</v>
      </c>
      <c r="J352" s="93">
        <f>'(3.3) Actual WIJAM NPC'!J352-'(3.2) Adjustments'!J352</f>
        <v>0</v>
      </c>
      <c r="K352" s="93">
        <f>'(3.3) Actual WIJAM NPC'!K352-'(3.2) Adjustments'!K352</f>
        <v>0</v>
      </c>
      <c r="L352" s="93">
        <f>'(3.3) Actual WIJAM NPC'!L352-'(3.2) Adjustments'!L352</f>
        <v>0</v>
      </c>
      <c r="M352" s="93">
        <f>'(3.3) Actual WIJAM NPC'!M352-'(3.2) Adjustments'!M352</f>
        <v>0</v>
      </c>
      <c r="N352" s="93">
        <f>'(3.3) Actual WIJAM NPC'!N352-'(3.2) Adjustments'!N352</f>
        <v>0</v>
      </c>
      <c r="O352" s="93">
        <f>'(3.3) Actual WIJAM NPC'!O352-'(3.2) Adjustments'!O352</f>
        <v>0</v>
      </c>
      <c r="P352" s="93">
        <f>'(3.3) Actual WIJAM NPC'!P352-'(3.2) Adjustments'!P352</f>
        <v>0</v>
      </c>
      <c r="Q352" s="93">
        <f>'(3.3) Actual WIJAM NPC'!Q352-'(3.2) Adjustments'!Q352</f>
        <v>205.07378870604506</v>
      </c>
      <c r="R352" s="93">
        <f>'(3.3) Actual WIJAM NPC'!R352-'(3.2) Adjustments'!R352</f>
        <v>694.54235986292622</v>
      </c>
    </row>
    <row r="353" spans="1:18" ht="12.75" customHeight="1">
      <c r="C353" s="90" t="s">
        <v>67</v>
      </c>
      <c r="F353" s="97">
        <f t="shared" si="50"/>
        <v>17750.490673377011</v>
      </c>
      <c r="G353" s="93">
        <f>'(3.3) Actual WIJAM NPC'!G353-'(3.2) Adjustments'!G353</f>
        <v>1891.1672635465393</v>
      </c>
      <c r="H353" s="93">
        <f>'(3.3) Actual WIJAM NPC'!H353-'(3.2) Adjustments'!H353</f>
        <v>1405.9549408345006</v>
      </c>
      <c r="I353" s="93">
        <f>'(3.3) Actual WIJAM NPC'!I353-'(3.2) Adjustments'!I353</f>
        <v>1160.7950304115757</v>
      </c>
      <c r="J353" s="93">
        <f>'(3.3) Actual WIJAM NPC'!J353-'(3.2) Adjustments'!J353</f>
        <v>1635.7923568559927</v>
      </c>
      <c r="K353" s="93">
        <f>'(3.3) Actual WIJAM NPC'!K353-'(3.2) Adjustments'!K353</f>
        <v>1935.3548610375399</v>
      </c>
      <c r="L353" s="93">
        <f>'(3.3) Actual WIJAM NPC'!L353-'(3.2) Adjustments'!L353</f>
        <v>1406.2644861759436</v>
      </c>
      <c r="M353" s="93">
        <f>'(3.3) Actual WIJAM NPC'!M353-'(3.2) Adjustments'!M353</f>
        <v>1123.3400440969622</v>
      </c>
      <c r="N353" s="93">
        <f>'(3.3) Actual WIJAM NPC'!N353-'(3.2) Adjustments'!N353</f>
        <v>1334.6047396318691</v>
      </c>
      <c r="O353" s="93">
        <f>'(3.3) Actual WIJAM NPC'!O353-'(3.2) Adjustments'!O353</f>
        <v>1371.904953275761</v>
      </c>
      <c r="P353" s="93">
        <f>'(3.3) Actual WIJAM NPC'!P353-'(3.2) Adjustments'!P353</f>
        <v>1022.9699671340413</v>
      </c>
      <c r="Q353" s="93">
        <f>'(3.3) Actual WIJAM NPC'!Q353-'(3.2) Adjustments'!Q353</f>
        <v>1609.1714574918872</v>
      </c>
      <c r="R353" s="93">
        <f>'(3.3) Actual WIJAM NPC'!R353-'(3.2) Adjustments'!R353</f>
        <v>1853.1705728844004</v>
      </c>
    </row>
    <row r="354" spans="1:18" ht="12.75" customHeight="1">
      <c r="C354" s="90" t="s">
        <v>68</v>
      </c>
      <c r="F354" s="97">
        <f t="shared" si="49"/>
        <v>6553.8487417037568</v>
      </c>
      <c r="G354" s="93">
        <f>'(3.3) Actual WIJAM NPC'!G354-'(3.2) Adjustments'!G354</f>
        <v>730.21746046424198</v>
      </c>
      <c r="H354" s="93">
        <f>'(3.3) Actual WIJAM NPC'!H354-'(3.2) Adjustments'!H354</f>
        <v>523.51855871562066</v>
      </c>
      <c r="I354" s="93">
        <f>'(3.3) Actual WIJAM NPC'!I354-'(3.2) Adjustments'!I354</f>
        <v>423.14848175269975</v>
      </c>
      <c r="J354" s="93">
        <f>'(3.3) Actual WIJAM NPC'!J354-'(3.2) Adjustments'!J354</f>
        <v>616.4595474839075</v>
      </c>
      <c r="K354" s="93">
        <f>'(3.3) Actual WIJAM NPC'!K354-'(3.2) Adjustments'!K354</f>
        <v>695.16145054581239</v>
      </c>
      <c r="L354" s="93">
        <f>'(3.3) Actual WIJAM NPC'!L354-'(3.2) Adjustments'!L354</f>
        <v>524.91151275211462</v>
      </c>
      <c r="M354" s="93">
        <f>'(3.3) Actual WIJAM NPC'!M354-'(3.2) Adjustments'!M354</f>
        <v>412.70132647899555</v>
      </c>
      <c r="N354" s="93">
        <f>'(3.3) Actual WIJAM NPC'!N354-'(3.2) Adjustments'!N354</f>
        <v>490.31982084584962</v>
      </c>
      <c r="O354" s="93">
        <f>'(3.3) Actual WIJAM NPC'!O354-'(3.2) Adjustments'!O354</f>
        <v>472.05664570070746</v>
      </c>
      <c r="P354" s="93">
        <f>'(3.3) Actual WIJAM NPC'!P354-'(3.2) Adjustments'!P354</f>
        <v>375.55588550582513</v>
      </c>
      <c r="Q354" s="93">
        <f>'(3.3) Actual WIJAM NPC'!Q354-'(3.2) Adjustments'!Q354</f>
        <v>589.37433010763743</v>
      </c>
      <c r="R354" s="93">
        <f>'(3.3) Actual WIJAM NPC'!R354-'(3.2) Adjustments'!R354</f>
        <v>700.42372135034486</v>
      </c>
    </row>
    <row r="355" spans="1:18" ht="12.75" customHeight="1">
      <c r="C355" s="90" t="s">
        <v>21</v>
      </c>
      <c r="F355" s="97">
        <f t="shared" si="49"/>
        <v>17327.496964295035</v>
      </c>
      <c r="G355" s="93">
        <f>'(3.3) Actual WIJAM NPC'!G355-'(3.2) Adjustments'!G355</f>
        <v>1350.1593930393842</v>
      </c>
      <c r="H355" s="93">
        <f>'(3.3) Actual WIJAM NPC'!H355-'(3.2) Adjustments'!H355</f>
        <v>1781.8977580171295</v>
      </c>
      <c r="I355" s="93">
        <f>'(3.3) Actual WIJAM NPC'!I355-'(3.2) Adjustments'!I355</f>
        <v>1854.4861405855336</v>
      </c>
      <c r="J355" s="93">
        <f>'(3.3) Actual WIJAM NPC'!J355-'(3.2) Adjustments'!J355</f>
        <v>1719.6017580517084</v>
      </c>
      <c r="K355" s="93">
        <f>'(3.3) Actual WIJAM NPC'!K355-'(3.2) Adjustments'!K355</f>
        <v>498.52277239409142</v>
      </c>
      <c r="L355" s="93">
        <f>'(3.3) Actual WIJAM NPC'!L355-'(3.2) Adjustments'!L355</f>
        <v>1848.7595517688364</v>
      </c>
      <c r="M355" s="93">
        <f>'(3.3) Actual WIJAM NPC'!M355-'(3.2) Adjustments'!M355</f>
        <v>1891.0898772111784</v>
      </c>
      <c r="N355" s="93">
        <f>'(3.3) Actual WIJAM NPC'!N355-'(3.2) Adjustments'!N355</f>
        <v>1700.4099468822369</v>
      </c>
      <c r="O355" s="93">
        <f>'(3.3) Actual WIJAM NPC'!O355-'(3.2) Adjustments'!O355</f>
        <v>1639.9712189654742</v>
      </c>
      <c r="P355" s="93">
        <f>'(3.3) Actual WIJAM NPC'!P355-'(3.2) Adjustments'!P355</f>
        <v>992.24759199581501</v>
      </c>
      <c r="Q355" s="93">
        <f>'(3.3) Actual WIJAM NPC'!Q355-'(3.2) Adjustments'!Q355</f>
        <v>1067.9314279786497</v>
      </c>
      <c r="R355" s="93">
        <f>'(3.3) Actual WIJAM NPC'!R355-'(3.2) Adjustments'!R355</f>
        <v>982.41952740499698</v>
      </c>
    </row>
    <row r="356" spans="1:18" ht="12.75" customHeight="1">
      <c r="C356" s="90" t="s">
        <v>69</v>
      </c>
      <c r="F356" s="97">
        <f t="shared" si="49"/>
        <v>26476.883393999076</v>
      </c>
      <c r="G356" s="93">
        <f>'(3.3) Actual WIJAM NPC'!G356-'(3.2) Adjustments'!G356</f>
        <v>2920.6376828508855</v>
      </c>
      <c r="H356" s="93">
        <f>'(3.3) Actual WIJAM NPC'!H356-'(3.2) Adjustments'!H356</f>
        <v>2869.7948605188585</v>
      </c>
      <c r="I356" s="93">
        <f>'(3.3) Actual WIJAM NPC'!I356-'(3.2) Adjustments'!I356</f>
        <v>3140.5696479461985</v>
      </c>
      <c r="J356" s="93">
        <f>'(3.3) Actual WIJAM NPC'!J356-'(3.2) Adjustments'!J356</f>
        <v>2902.6066667118257</v>
      </c>
      <c r="K356" s="93">
        <f>'(3.3) Actual WIJAM NPC'!K356-'(3.2) Adjustments'!K356</f>
        <v>1537.7438699538948</v>
      </c>
      <c r="L356" s="93">
        <f>'(3.3) Actual WIJAM NPC'!L356-'(3.2) Adjustments'!L356</f>
        <v>1385.1380166224531</v>
      </c>
      <c r="M356" s="93">
        <f>'(3.3) Actual WIJAM NPC'!M356-'(3.2) Adjustments'!M356</f>
        <v>1506.8667221449468</v>
      </c>
      <c r="N356" s="93">
        <f>'(3.3) Actual WIJAM NPC'!N356-'(3.2) Adjustments'!N356</f>
        <v>1608.0106624614755</v>
      </c>
      <c r="O356" s="93">
        <f>'(3.3) Actual WIJAM NPC'!O356-'(3.2) Adjustments'!O356</f>
        <v>1464.8459420440479</v>
      </c>
      <c r="P356" s="93">
        <f>'(3.3) Actual WIJAM NPC'!P356-'(3.2) Adjustments'!P356</f>
        <v>1953.6180361826821</v>
      </c>
      <c r="Q356" s="93">
        <f>'(3.3) Actual WIJAM NPC'!Q356-'(3.2) Adjustments'!Q356</f>
        <v>2960.3368728909613</v>
      </c>
      <c r="R356" s="93">
        <f>'(3.3) Actual WIJAM NPC'!R356-'(3.2) Adjustments'!R356</f>
        <v>2226.7144136708453</v>
      </c>
    </row>
    <row r="357" spans="1:18" ht="12.75" customHeight="1">
      <c r="C357" s="90" t="s">
        <v>20</v>
      </c>
      <c r="F357" s="97">
        <f t="shared" si="49"/>
        <v>19707.049390303404</v>
      </c>
      <c r="G357" s="93">
        <f>'(3.3) Actual WIJAM NPC'!G357-'(3.2) Adjustments'!G357</f>
        <v>1135.1801534071603</v>
      </c>
      <c r="H357" s="93">
        <f>'(3.3) Actual WIJAM NPC'!H357-'(3.2) Adjustments'!H357</f>
        <v>1999.5081330516196</v>
      </c>
      <c r="I357" s="93">
        <f>'(3.3) Actual WIJAM NPC'!I357-'(3.2) Adjustments'!I357</f>
        <v>1791.261504595783</v>
      </c>
      <c r="J357" s="93">
        <f>'(3.3) Actual WIJAM NPC'!J357-'(3.2) Adjustments'!J357</f>
        <v>1813.0844511675207</v>
      </c>
      <c r="K357" s="93">
        <f>'(3.3) Actual WIJAM NPC'!K357-'(3.2) Adjustments'!K357</f>
        <v>2377.2308359475464</v>
      </c>
      <c r="L357" s="93">
        <f>'(3.3) Actual WIJAM NPC'!L357-'(3.2) Adjustments'!L357</f>
        <v>2306.499725427801</v>
      </c>
      <c r="M357" s="93">
        <f>'(3.3) Actual WIJAM NPC'!M357-'(3.2) Adjustments'!M357</f>
        <v>2433.4907017548276</v>
      </c>
      <c r="N357" s="93">
        <f>'(3.3) Actual WIJAM NPC'!N357-'(3.2) Adjustments'!N357</f>
        <v>1990.0670001376054</v>
      </c>
      <c r="O357" s="93">
        <f>'(3.3) Actual WIJAM NPC'!O357-'(3.2) Adjustments'!O357</f>
        <v>1343.9684862105225</v>
      </c>
      <c r="P357" s="93">
        <f>'(3.3) Actual WIJAM NPC'!P357-'(3.2) Adjustments'!P357</f>
        <v>887.38910758196926</v>
      </c>
      <c r="Q357" s="93">
        <f>'(3.3) Actual WIJAM NPC'!Q357-'(3.2) Adjustments'!Q357</f>
        <v>816.27106538542012</v>
      </c>
      <c r="R357" s="93">
        <f>'(3.3) Actual WIJAM NPC'!R357-'(3.2) Adjustments'!R357</f>
        <v>813.09822563562841</v>
      </c>
    </row>
    <row r="358" spans="1:18" ht="12.75" customHeight="1">
      <c r="C358" s="90" t="s">
        <v>128</v>
      </c>
      <c r="F358" s="97">
        <f t="shared" si="49"/>
        <v>28627.140108333482</v>
      </c>
      <c r="G358" s="93">
        <f>'(3.3) Actual WIJAM NPC'!G358-'(3.2) Adjustments'!G358</f>
        <v>3021.7042368320531</v>
      </c>
      <c r="H358" s="93">
        <f>'(3.3) Actual WIJAM NPC'!H358-'(3.2) Adjustments'!H358</f>
        <v>3365.9186565167661</v>
      </c>
      <c r="I358" s="93">
        <f>'(3.3) Actual WIJAM NPC'!I358-'(3.2) Adjustments'!I358</f>
        <v>3518.1375781714037</v>
      </c>
      <c r="J358" s="93">
        <f>'(3.3) Actual WIJAM NPC'!J358-'(3.2) Adjustments'!J358</f>
        <v>3203.562124929867</v>
      </c>
      <c r="K358" s="93">
        <f>'(3.3) Actual WIJAM NPC'!K358-'(3.2) Adjustments'!K358</f>
        <v>2306.6544980985227</v>
      </c>
      <c r="L358" s="93">
        <f>'(3.3) Actual WIJAM NPC'!L358-'(3.2) Adjustments'!L358</f>
        <v>1984.8821156684337</v>
      </c>
      <c r="M358" s="93">
        <f>'(3.3) Actual WIJAM NPC'!M358-'(3.2) Adjustments'!M358</f>
        <v>1121.2506130422214</v>
      </c>
      <c r="N358" s="93">
        <f>'(3.3) Actual WIJAM NPC'!N358-'(3.2) Adjustments'!N358</f>
        <v>2185.854428600358</v>
      </c>
      <c r="O358" s="93">
        <f>'(3.3) Actual WIJAM NPC'!O358-'(3.2) Adjustments'!O358</f>
        <v>2262.7764459489649</v>
      </c>
      <c r="P358" s="93">
        <f>'(3.3) Actual WIJAM NPC'!P358-'(3.2) Adjustments'!P358</f>
        <v>1478.3885507321829</v>
      </c>
      <c r="Q358" s="93">
        <f>'(3.3) Actual WIJAM NPC'!Q358-'(3.2) Adjustments'!Q358</f>
        <v>2085.097419960633</v>
      </c>
      <c r="R358" s="93">
        <f>'(3.3) Actual WIJAM NPC'!R358-'(3.2) Adjustments'!R358</f>
        <v>2092.9134398320712</v>
      </c>
    </row>
    <row r="359" spans="1:18" ht="12.75" customHeight="1">
      <c r="C359" s="90" t="s">
        <v>129</v>
      </c>
      <c r="F359" s="97">
        <f t="shared" si="49"/>
        <v>14753.163132183603</v>
      </c>
      <c r="G359" s="93">
        <f>'(3.3) Actual WIJAM NPC'!G359-'(3.2) Adjustments'!G359</f>
        <v>1503.6938823951552</v>
      </c>
      <c r="H359" s="93">
        <f>'(3.3) Actual WIJAM NPC'!H359-'(3.2) Adjustments'!H359</f>
        <v>1665.6634823052505</v>
      </c>
      <c r="I359" s="93">
        <f>'(3.3) Actual WIJAM NPC'!I359-'(3.2) Adjustments'!I359</f>
        <v>1702.421991601617</v>
      </c>
      <c r="J359" s="93">
        <f>'(3.3) Actual WIJAM NPC'!J359-'(3.2) Adjustments'!J359</f>
        <v>1576.978741981806</v>
      </c>
      <c r="K359" s="93">
        <f>'(3.3) Actual WIJAM NPC'!K359-'(3.2) Adjustments'!K359</f>
        <v>1196.3927446775308</v>
      </c>
      <c r="L359" s="93">
        <f>'(3.3) Actual WIJAM NPC'!L359-'(3.2) Adjustments'!L359</f>
        <v>1007.4153137265263</v>
      </c>
      <c r="M359" s="93">
        <f>'(3.3) Actual WIJAM NPC'!M359-'(3.2) Adjustments'!M359</f>
        <v>894.81819577660337</v>
      </c>
      <c r="N359" s="93">
        <f>'(3.3) Actual WIJAM NPC'!N359-'(3.2) Adjustments'!N359</f>
        <v>1150.4252614732325</v>
      </c>
      <c r="O359" s="93">
        <f>'(3.3) Actual WIJAM NPC'!O359-'(3.2) Adjustments'!O359</f>
        <v>1167.9145732647669</v>
      </c>
      <c r="P359" s="93">
        <f>'(3.3) Actual WIJAM NPC'!P359-'(3.2) Adjustments'!P359</f>
        <v>733.39030021403357</v>
      </c>
      <c r="Q359" s="93">
        <f>'(3.3) Actual WIJAM NPC'!Q359-'(3.2) Adjustments'!Q359</f>
        <v>1085.1885807641017</v>
      </c>
      <c r="R359" s="93">
        <f>'(3.3) Actual WIJAM NPC'!R359-'(3.2) Adjustments'!R359</f>
        <v>1068.860064002979</v>
      </c>
    </row>
    <row r="360" spans="1:18" ht="12.75" customHeight="1">
      <c r="C360" s="77" t="s">
        <v>70</v>
      </c>
      <c r="F360" s="97">
        <f t="shared" si="49"/>
        <v>8074.9545495550865</v>
      </c>
      <c r="G360" s="93">
        <f>'(3.3) Actual WIJAM NPC'!G360-'(3.2) Adjustments'!G360</f>
        <v>851.09491629776733</v>
      </c>
      <c r="H360" s="93">
        <f>'(3.3) Actual WIJAM NPC'!H360-'(3.2) Adjustments'!H360</f>
        <v>848.38639456014039</v>
      </c>
      <c r="I360" s="93">
        <f>'(3.3) Actual WIJAM NPC'!I360-'(3.2) Adjustments'!I360</f>
        <v>931.26715973152682</v>
      </c>
      <c r="J360" s="93">
        <f>'(3.3) Actual WIJAM NPC'!J360-'(3.2) Adjustments'!J360</f>
        <v>891.72274236217254</v>
      </c>
      <c r="K360" s="93">
        <f>'(3.3) Actual WIJAM NPC'!K360-'(3.2) Adjustments'!K360</f>
        <v>462.07380843916792</v>
      </c>
      <c r="L360" s="93">
        <f>'(3.3) Actual WIJAM NPC'!L360-'(3.2) Adjustments'!L360</f>
        <v>448.45381341567213</v>
      </c>
      <c r="M360" s="93">
        <f>'(3.3) Actual WIJAM NPC'!M360-'(3.2) Adjustments'!M360</f>
        <v>483.89675501090557</v>
      </c>
      <c r="N360" s="93">
        <f>'(3.3) Actual WIJAM NPC'!N360-'(3.2) Adjustments'!N360</f>
        <v>510.82719971645412</v>
      </c>
      <c r="O360" s="93">
        <f>'(3.3) Actual WIJAM NPC'!O360-'(3.2) Adjustments'!O360</f>
        <v>479.40834755998077</v>
      </c>
      <c r="P360" s="93">
        <f>'(3.3) Actual WIJAM NPC'!P360-'(3.2) Adjustments'!P360</f>
        <v>606.70886922845023</v>
      </c>
      <c r="Q360" s="93">
        <f>'(3.3) Actual WIJAM NPC'!Q360-'(3.2) Adjustments'!Q360</f>
        <v>886.69263056372233</v>
      </c>
      <c r="R360" s="93">
        <f>'(3.3) Actual WIJAM NPC'!R360-'(3.2) Adjustments'!R360</f>
        <v>674.4219126691255</v>
      </c>
    </row>
    <row r="361" spans="1:18" ht="12.75" customHeight="1">
      <c r="C361" s="77" t="s">
        <v>207</v>
      </c>
      <c r="F361" s="97">
        <f t="shared" si="49"/>
        <v>56009.75317139503</v>
      </c>
      <c r="G361" s="93">
        <f>'(3.3) Actual WIJAM NPC'!G361-'(3.2) Adjustments'!G361</f>
        <v>6341.7327964798815</v>
      </c>
      <c r="H361" s="93">
        <f>'(3.3) Actual WIJAM NPC'!H361-'(3.2) Adjustments'!H361</f>
        <v>7250.2483736153417</v>
      </c>
      <c r="I361" s="93">
        <f>'(3.3) Actual WIJAM NPC'!I361-'(3.2) Adjustments'!I361</f>
        <v>5573.673418024222</v>
      </c>
      <c r="J361" s="93">
        <f>'(3.3) Actual WIJAM NPC'!J361-'(3.2) Adjustments'!J361</f>
        <v>5293.9218156950328</v>
      </c>
      <c r="K361" s="93">
        <f>'(3.3) Actual WIJAM NPC'!K361-'(3.2) Adjustments'!K361</f>
        <v>2922.4175685641831</v>
      </c>
      <c r="L361" s="93">
        <f>'(3.3) Actual WIJAM NPC'!L361-'(3.2) Adjustments'!L361</f>
        <v>3045.8487734646142</v>
      </c>
      <c r="M361" s="93">
        <f>'(3.3) Actual WIJAM NPC'!M361-'(3.2) Adjustments'!M361</f>
        <v>2692.038448195166</v>
      </c>
      <c r="N361" s="93">
        <f>'(3.3) Actual WIJAM NPC'!N361-'(3.2) Adjustments'!N361</f>
        <v>3402.9093248192148</v>
      </c>
      <c r="O361" s="93">
        <f>'(3.3) Actual WIJAM NPC'!O361-'(3.2) Adjustments'!O361</f>
        <v>2988.1185672854785</v>
      </c>
      <c r="P361" s="93">
        <f>'(3.3) Actual WIJAM NPC'!P361-'(3.2) Adjustments'!P361</f>
        <v>4112.0777020653268</v>
      </c>
      <c r="Q361" s="93">
        <f>'(3.3) Actual WIJAM NPC'!Q361-'(3.2) Adjustments'!Q361</f>
        <v>5844.8351371283661</v>
      </c>
      <c r="R361" s="93">
        <f>'(3.3) Actual WIJAM NPC'!R361-'(3.2) Adjustments'!R361</f>
        <v>6541.9312460581978</v>
      </c>
    </row>
    <row r="362" spans="1:18" ht="12.75" customHeight="1">
      <c r="C362" s="77" t="s">
        <v>71</v>
      </c>
      <c r="E362" s="94" t="s">
        <v>94</v>
      </c>
      <c r="F362" s="97">
        <f t="shared" si="49"/>
        <v>14532.070372057879</v>
      </c>
      <c r="G362" s="93">
        <f>'(3.3) Actual WIJAM NPC'!G362-'(3.2) Adjustments'!G362</f>
        <v>1550.3578426177005</v>
      </c>
      <c r="H362" s="93">
        <f>'(3.3) Actual WIJAM NPC'!H362-'(3.2) Adjustments'!H362</f>
        <v>1091.8438056051282</v>
      </c>
      <c r="I362" s="93">
        <f>'(3.3) Actual WIJAM NPC'!I362-'(3.2) Adjustments'!I362</f>
        <v>928.63602432926064</v>
      </c>
      <c r="J362" s="93">
        <f>'(3.3) Actual WIJAM NPC'!J362-'(3.2) Adjustments'!J362</f>
        <v>1421.1226625652118</v>
      </c>
      <c r="K362" s="93">
        <f>'(3.3) Actual WIJAM NPC'!K362-'(3.2) Adjustments'!K362</f>
        <v>1602.4388463155001</v>
      </c>
      <c r="L362" s="93">
        <f>'(3.3) Actual WIJAM NPC'!L362-'(3.2) Adjustments'!L362</f>
        <v>1153.7528738937456</v>
      </c>
      <c r="M362" s="93">
        <f>'(3.3) Actual WIJAM NPC'!M362-'(3.2) Adjustments'!M362</f>
        <v>886.22831255155768</v>
      </c>
      <c r="N362" s="93">
        <f>'(3.3) Actual WIJAM NPC'!N362-'(3.2) Adjustments'!N362</f>
        <v>1095.8678950438882</v>
      </c>
      <c r="O362" s="93">
        <f>'(3.3) Actual WIJAM NPC'!O362-'(3.2) Adjustments'!O362</f>
        <v>1076.6760838744169</v>
      </c>
      <c r="P362" s="93">
        <f>'(3.3) Actual WIJAM NPC'!P362-'(3.2) Adjustments'!P362</f>
        <v>797.23402688667022</v>
      </c>
      <c r="Q362" s="93">
        <f>'(3.3) Actual WIJAM NPC'!Q362-'(3.2) Adjustments'!Q362</f>
        <v>1331.896217894242</v>
      </c>
      <c r="R362" s="93">
        <f>'(3.3) Actual WIJAM NPC'!R362-'(3.2) Adjustments'!R362</f>
        <v>1596.015780480556</v>
      </c>
    </row>
    <row r="363" spans="1:18" ht="12.75" customHeight="1">
      <c r="B363" s="90"/>
      <c r="C363" s="75" t="s">
        <v>72</v>
      </c>
      <c r="F363" s="97">
        <f t="shared" si="49"/>
        <v>29530.548187335127</v>
      </c>
      <c r="G363" s="93">
        <f>'(3.3) Actual WIJAM NPC'!G363-'(3.2) Adjustments'!G363</f>
        <v>3659.5997992108946</v>
      </c>
      <c r="H363" s="93">
        <f>'(3.3) Actual WIJAM NPC'!H363-'(3.2) Adjustments'!H363</f>
        <v>3800.8298612443032</v>
      </c>
      <c r="I363" s="93">
        <f>'(3.3) Actual WIJAM NPC'!I363-'(3.2) Adjustments'!I363</f>
        <v>3171.5241820905076</v>
      </c>
      <c r="J363" s="93">
        <f>'(3.3) Actual WIJAM NPC'!J363-'(3.2) Adjustments'!J363</f>
        <v>2621.9264283583066</v>
      </c>
      <c r="K363" s="93">
        <f>'(3.3) Actual WIJAM NPC'!K363-'(3.2) Adjustments'!K363</f>
        <v>1550.3578426177005</v>
      </c>
      <c r="L363" s="93">
        <f>'(3.3) Actual WIJAM NPC'!L363-'(3.2) Adjustments'!L363</f>
        <v>1376.9350650742113</v>
      </c>
      <c r="M363" s="93">
        <f>'(3.3) Actual WIJAM NPC'!M363-'(3.2) Adjustments'!M363</f>
        <v>1473.3584389337327</v>
      </c>
      <c r="N363" s="93">
        <f>'(3.3) Actual WIJAM NPC'!N363-'(3.2) Adjustments'!N363</f>
        <v>1739.1805008979836</v>
      </c>
      <c r="O363" s="93">
        <f>'(3.3) Actual WIJAM NPC'!O363-'(3.2) Adjustments'!O363</f>
        <v>1722.2328934539746</v>
      </c>
      <c r="P363" s="93">
        <f>'(3.3) Actual WIJAM NPC'!P363-'(3.2) Adjustments'!P363</f>
        <v>2043.773116877981</v>
      </c>
      <c r="Q363" s="93">
        <f>'(3.3) Actual WIJAM NPC'!Q363-'(3.2) Adjustments'!Q363</f>
        <v>3444.930104920114</v>
      </c>
      <c r="R363" s="93">
        <f>'(3.3) Actual WIJAM NPC'!R363-'(3.2) Adjustments'!R363</f>
        <v>2925.8999536554179</v>
      </c>
    </row>
    <row r="364" spans="1:18" ht="12.75" customHeight="1">
      <c r="C364" s="90" t="s">
        <v>73</v>
      </c>
      <c r="F364" s="97">
        <f t="shared" si="49"/>
        <v>6311.706898359902</v>
      </c>
      <c r="G364" s="93">
        <f>'(3.3) Actual WIJAM NPC'!G364-'(3.2) Adjustments'!G364</f>
        <v>799.16868527068959</v>
      </c>
      <c r="H364" s="93">
        <f>'(3.3) Actual WIJAM NPC'!H364-'(3.2) Adjustments'!H364</f>
        <v>744.68870517670621</v>
      </c>
      <c r="I364" s="93">
        <f>'(3.3) Actual WIJAM NPC'!I364-'(3.2) Adjustments'!I364</f>
        <v>666.29634745624446</v>
      </c>
      <c r="J364" s="93">
        <f>'(3.3) Actual WIJAM NPC'!J364-'(3.2) Adjustments'!J364</f>
        <v>538.53150777561041</v>
      </c>
      <c r="K364" s="93">
        <f>'(3.3) Actual WIJAM NPC'!K364-'(3.2) Adjustments'!K364</f>
        <v>335.23760478286306</v>
      </c>
      <c r="L364" s="93">
        <f>'(3.3) Actual WIJAM NPC'!L364-'(3.2) Adjustments'!L364</f>
        <v>303.97352529711134</v>
      </c>
      <c r="M364" s="93">
        <f>'(3.3) Actual WIJAM NPC'!M364-'(3.2) Adjustments'!M364</f>
        <v>326.49294888709591</v>
      </c>
      <c r="N364" s="93">
        <f>'(3.3) Actual WIJAM NPC'!N364-'(3.2) Adjustments'!N364</f>
        <v>375.24634016438205</v>
      </c>
      <c r="O364" s="93">
        <f>'(3.3) Actual WIJAM NPC'!O364-'(3.2) Adjustments'!O364</f>
        <v>373.8533861278882</v>
      </c>
      <c r="P364" s="93">
        <f>'(3.3) Actual WIJAM NPC'!P364-'(3.2) Adjustments'!P364</f>
        <v>446.05483701948816</v>
      </c>
      <c r="Q364" s="93">
        <f>'(3.3) Actual WIJAM NPC'!Q364-'(3.2) Adjustments'!Q364</f>
        <v>774.40505795524257</v>
      </c>
      <c r="R364" s="93">
        <f>'(3.3) Actual WIJAM NPC'!R364-'(3.2) Adjustments'!R364</f>
        <v>627.75795244658013</v>
      </c>
    </row>
    <row r="365" spans="1:18" ht="12.75" customHeight="1">
      <c r="B365" s="90"/>
      <c r="C365" s="183" t="s">
        <v>212</v>
      </c>
      <c r="F365" s="97">
        <f t="shared" si="49"/>
        <v>101899.85004033263</v>
      </c>
      <c r="G365" s="93">
        <f>'(3.3) Actual WIJAM NPC'!G365-'(3.2) Adjustments'!G365</f>
        <v>11691.682318976113</v>
      </c>
      <c r="H365" s="93">
        <f>'(3.3) Actual WIJAM NPC'!H365-'(3.2) Adjustments'!H365</f>
        <v>11202.445906825315</v>
      </c>
      <c r="I365" s="93">
        <f>'(3.3) Actual WIJAM NPC'!I365-'(3.2) Adjustments'!I365</f>
        <v>9800.4376690942136</v>
      </c>
      <c r="J365" s="93">
        <f>'(3.3) Actual WIJAM NPC'!J365-'(3.2) Adjustments'!J365</f>
        <v>9986.5518056368692</v>
      </c>
      <c r="K365" s="93">
        <f>'(3.3) Actual WIJAM NPC'!K365-'(3.2) Adjustments'!K365</f>
        <v>6272.9363443441553</v>
      </c>
      <c r="L365" s="93">
        <f>'(3.3) Actual WIJAM NPC'!L365-'(3.2) Adjustments'!L365</f>
        <v>5471.9103870248073</v>
      </c>
      <c r="M365" s="93">
        <f>'(3.3) Actual WIJAM NPC'!M365-'(3.2) Adjustments'!M365</f>
        <v>4981.667952514319</v>
      </c>
      <c r="N365" s="93">
        <f>'(3.3) Actual WIJAM NPC'!N365-'(3.2) Adjustments'!N365</f>
        <v>5691.5328067786777</v>
      </c>
      <c r="O365" s="93">
        <f>'(3.3) Actual WIJAM NPC'!O365-'(3.2) Adjustments'!O365</f>
        <v>5711.9627993139211</v>
      </c>
      <c r="P365" s="93">
        <f>'(3.3) Actual WIJAM NPC'!P365-'(3.2) Adjustments'!P365</f>
        <v>6731.2182223506452</v>
      </c>
      <c r="Q365" s="93">
        <f>'(3.3) Actual WIJAM NPC'!Q365-'(3.2) Adjustments'!Q365</f>
        <v>13221.997100735374</v>
      </c>
      <c r="R365" s="93">
        <f>'(3.3) Actual WIJAM NPC'!R365-'(3.2) Adjustments'!R365</f>
        <v>11135.506726738246</v>
      </c>
    </row>
    <row r="366" spans="1:18" ht="12.75" customHeight="1">
      <c r="B366" s="90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</row>
    <row r="367" spans="1:18" ht="12.75" customHeight="1">
      <c r="A367" s="71" t="s">
        <v>130</v>
      </c>
      <c r="B367" s="90"/>
      <c r="E367" s="94" t="s">
        <v>94</v>
      </c>
      <c r="F367" s="97">
        <f>SUM(G367:R367)</f>
        <v>522170.64352630678</v>
      </c>
      <c r="G367" s="104">
        <f t="shared" ref="G367:R367" si="51">SUM(G345:G366)</f>
        <v>57298.0034961458</v>
      </c>
      <c r="H367" s="104">
        <f t="shared" si="51"/>
        <v>57497.505468705865</v>
      </c>
      <c r="I367" s="104">
        <f t="shared" si="51"/>
        <v>51228.438441129743</v>
      </c>
      <c r="J367" s="104">
        <f t="shared" si="51"/>
        <v>49513.015545187511</v>
      </c>
      <c r="K367" s="104">
        <f t="shared" si="51"/>
        <v>34930.334509803695</v>
      </c>
      <c r="L367" s="104">
        <f t="shared" si="51"/>
        <v>31971.545363619956</v>
      </c>
      <c r="M367" s="104">
        <f t="shared" si="51"/>
        <v>29522.19046311616</v>
      </c>
      <c r="N367" s="104">
        <f t="shared" si="51"/>
        <v>34029.712338875033</v>
      </c>
      <c r="O367" s="104">
        <f t="shared" si="51"/>
        <v>32919.37319911868</v>
      </c>
      <c r="P367" s="104">
        <f t="shared" si="51"/>
        <v>34243.6081698122</v>
      </c>
      <c r="Q367" s="104">
        <f t="shared" si="51"/>
        <v>55345.623641328886</v>
      </c>
      <c r="R367" s="104">
        <f t="shared" si="51"/>
        <v>53671.292889463228</v>
      </c>
    </row>
    <row r="368" spans="1:18" ht="12.75" customHeight="1">
      <c r="B368" s="90"/>
      <c r="F368" s="103" t="s">
        <v>74</v>
      </c>
      <c r="G368" s="103" t="s">
        <v>74</v>
      </c>
      <c r="H368" s="103" t="s">
        <v>74</v>
      </c>
      <c r="I368" s="103" t="s">
        <v>74</v>
      </c>
      <c r="J368" s="103" t="s">
        <v>74</v>
      </c>
      <c r="K368" s="103" t="s">
        <v>74</v>
      </c>
      <c r="L368" s="103" t="s">
        <v>74</v>
      </c>
      <c r="M368" s="103" t="s">
        <v>74</v>
      </c>
      <c r="N368" s="103" t="s">
        <v>74</v>
      </c>
      <c r="O368" s="103" t="s">
        <v>74</v>
      </c>
      <c r="P368" s="103" t="s">
        <v>74</v>
      </c>
      <c r="Q368" s="103" t="s">
        <v>74</v>
      </c>
      <c r="R368" s="103" t="s">
        <v>74</v>
      </c>
    </row>
    <row r="369" spans="1:18" ht="12.75" customHeight="1">
      <c r="A369" s="71" t="s">
        <v>82</v>
      </c>
      <c r="E369" s="94"/>
      <c r="F369" s="97">
        <f>SUM(G369:R369)</f>
        <v>4382712.6355508631</v>
      </c>
      <c r="G369" s="104">
        <f t="shared" ref="G369:R369" si="52">SUM(G367,G342,G336,G323,G310)</f>
        <v>449700.61614904925</v>
      </c>
      <c r="H369" s="104">
        <f t="shared" si="52"/>
        <v>383050.30885649292</v>
      </c>
      <c r="I369" s="104">
        <f t="shared" si="52"/>
        <v>377435.32920175325</v>
      </c>
      <c r="J369" s="104">
        <f t="shared" si="52"/>
        <v>311756.01698018651</v>
      </c>
      <c r="K369" s="104">
        <f t="shared" si="52"/>
        <v>303188.68140666216</v>
      </c>
      <c r="L369" s="104">
        <f t="shared" si="52"/>
        <v>324762.34593886539</v>
      </c>
      <c r="M369" s="104">
        <f t="shared" si="52"/>
        <v>384760.20755476464</v>
      </c>
      <c r="N369" s="104">
        <f t="shared" si="52"/>
        <v>371014.98685470456</v>
      </c>
      <c r="O369" s="104">
        <f t="shared" si="52"/>
        <v>324690.45435558585</v>
      </c>
      <c r="P369" s="104">
        <f t="shared" si="52"/>
        <v>334113.22085327486</v>
      </c>
      <c r="Q369" s="104">
        <f t="shared" si="52"/>
        <v>394325.21646838909</v>
      </c>
      <c r="R369" s="104">
        <f t="shared" si="52"/>
        <v>423915.25093113451</v>
      </c>
    </row>
    <row r="370" spans="1:18" ht="12.75" customHeight="1">
      <c r="B370" s="90"/>
      <c r="F370" s="103" t="s">
        <v>74</v>
      </c>
      <c r="G370" s="103" t="s">
        <v>74</v>
      </c>
      <c r="H370" s="103" t="s">
        <v>74</v>
      </c>
      <c r="I370" s="103" t="s">
        <v>74</v>
      </c>
      <c r="J370" s="103" t="s">
        <v>74</v>
      </c>
      <c r="K370" s="103" t="s">
        <v>74</v>
      </c>
      <c r="L370" s="103" t="s">
        <v>74</v>
      </c>
      <c r="M370" s="103" t="s">
        <v>74</v>
      </c>
      <c r="N370" s="103" t="s">
        <v>74</v>
      </c>
      <c r="O370" s="103" t="s">
        <v>74</v>
      </c>
      <c r="P370" s="103" t="s">
        <v>74</v>
      </c>
      <c r="Q370" s="103" t="s">
        <v>74</v>
      </c>
      <c r="R370" s="103" t="s">
        <v>74</v>
      </c>
    </row>
    <row r="371" spans="1:18" ht="12.75" customHeight="1"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</row>
    <row r="372" spans="1:18" s="163" customFormat="1" ht="12.75" customHeight="1">
      <c r="D372" s="162" t="s">
        <v>117</v>
      </c>
      <c r="F372" s="165">
        <f t="shared" ref="F372:R372" si="53">F369-F203</f>
        <v>0</v>
      </c>
      <c r="G372" s="165">
        <f t="shared" si="53"/>
        <v>0</v>
      </c>
      <c r="H372" s="165">
        <f t="shared" si="53"/>
        <v>0</v>
      </c>
      <c r="I372" s="165">
        <f t="shared" si="53"/>
        <v>0</v>
      </c>
      <c r="J372" s="165">
        <f t="shared" si="53"/>
        <v>0</v>
      </c>
      <c r="K372" s="165">
        <f t="shared" si="53"/>
        <v>0</v>
      </c>
      <c r="L372" s="165">
        <f t="shared" si="53"/>
        <v>0</v>
      </c>
      <c r="M372" s="165">
        <f t="shared" si="53"/>
        <v>0</v>
      </c>
      <c r="N372" s="165">
        <f t="shared" si="53"/>
        <v>0</v>
      </c>
      <c r="O372" s="165">
        <f t="shared" si="53"/>
        <v>0</v>
      </c>
      <c r="P372" s="165">
        <f t="shared" si="53"/>
        <v>0</v>
      </c>
      <c r="Q372" s="165">
        <f t="shared" si="53"/>
        <v>0</v>
      </c>
      <c r="R372" s="165">
        <f t="shared" si="53"/>
        <v>0</v>
      </c>
    </row>
    <row r="373" spans="1:18" s="163" customFormat="1" ht="12.75" customHeight="1">
      <c r="D373" s="162" t="s">
        <v>117</v>
      </c>
      <c r="F373" s="165">
        <f>+'(3.3) Actual WIJAM NPC'!F369-'(3.1) Adj Actual WIJAM NPC'!F369-'(3.2) Adjustments'!F368</f>
        <v>0</v>
      </c>
      <c r="G373" s="165">
        <f>+'(3.3) Actual WIJAM NPC'!G369-'(3.1) Adj Actual WIJAM NPC'!G369-'(3.2) Adjustments'!G368</f>
        <v>0</v>
      </c>
      <c r="H373" s="165">
        <f>+'(3.3) Actual WIJAM NPC'!H369-'(3.1) Adj Actual WIJAM NPC'!H369-'(3.2) Adjustments'!H368</f>
        <v>0</v>
      </c>
      <c r="I373" s="165">
        <f>+'(3.3) Actual WIJAM NPC'!I369-'(3.1) Adj Actual WIJAM NPC'!I369-'(3.2) Adjustments'!I368</f>
        <v>0</v>
      </c>
      <c r="J373" s="165">
        <f>+'(3.3) Actual WIJAM NPC'!J369-'(3.1) Adj Actual WIJAM NPC'!J369-'(3.2) Adjustments'!J368</f>
        <v>0</v>
      </c>
      <c r="K373" s="165">
        <f>+'(3.3) Actual WIJAM NPC'!K369-'(3.1) Adj Actual WIJAM NPC'!K369-'(3.2) Adjustments'!K368</f>
        <v>0</v>
      </c>
      <c r="L373" s="165">
        <f>+'(3.3) Actual WIJAM NPC'!L369-'(3.1) Adj Actual WIJAM NPC'!L369-'(3.2) Adjustments'!L368</f>
        <v>0</v>
      </c>
      <c r="M373" s="165">
        <f>+'(3.3) Actual WIJAM NPC'!M369-'(3.1) Adj Actual WIJAM NPC'!M369-'(3.2) Adjustments'!M368</f>
        <v>0</v>
      </c>
      <c r="N373" s="165">
        <f>+'(3.3) Actual WIJAM NPC'!N369-'(3.1) Adj Actual WIJAM NPC'!N369-'(3.2) Adjustments'!N368</f>
        <v>0</v>
      </c>
      <c r="O373" s="165">
        <f>+'(3.3) Actual WIJAM NPC'!O369-'(3.1) Adj Actual WIJAM NPC'!O369-'(3.2) Adjustments'!O368</f>
        <v>0</v>
      </c>
      <c r="P373" s="165">
        <f>+'(3.3) Actual WIJAM NPC'!P369-'(3.1) Adj Actual WIJAM NPC'!P369-'(3.2) Adjustments'!P368</f>
        <v>0</v>
      </c>
      <c r="Q373" s="165">
        <f>+'(3.3) Actual WIJAM NPC'!Q369-'(3.1) Adj Actual WIJAM NPC'!Q369-'(3.2) Adjustments'!Q368</f>
        <v>0</v>
      </c>
      <c r="R373" s="165">
        <f>+'(3.3) Actual WIJAM NPC'!R369-'(3.1) Adj Actual WIJAM NPC'!R369-'(3.2) Adjustments'!R368</f>
        <v>0</v>
      </c>
    </row>
  </sheetData>
  <conditionalFormatting sqref="F176:R176">
    <cfRule type="cellIs" dxfId="4" priority="4" operator="notBetween">
      <formula>-1</formula>
      <formula>1</formula>
    </cfRule>
  </conditionalFormatting>
  <conditionalFormatting sqref="F372:R373">
    <cfRule type="cellIs" dxfId="3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(5.3)  -  Adjusted Actual Net Power Cost&amp;R&amp;"arial"&amp;11 Page &amp;P of &amp;N</oddFooter>
  </headerFooter>
  <rowBreaks count="6" manualBreakCount="6">
    <brk id="61" max="16383" man="1"/>
    <brk id="134" max="16383" man="1"/>
    <brk id="175" max="16383" man="1"/>
    <brk id="203" max="16383" man="1"/>
    <brk id="286" max="16383" man="1"/>
    <brk id="311" max="1638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72"/>
  <sheetViews>
    <sheetView zoomScaleNormal="100" zoomScaleSheetLayoutView="55" workbookViewId="0">
      <pane ySplit="5" topLeftCell="A6" activePane="bottomLeft" state="frozen"/>
      <selection activeCell="C351" sqref="C351:C352"/>
      <selection pane="bottomLeft"/>
    </sheetView>
  </sheetViews>
  <sheetFormatPr defaultColWidth="9.42578125" defaultRowHeight="12.75" customHeight="1"/>
  <cols>
    <col min="1" max="3" width="1.42578125" style="75" customWidth="1"/>
    <col min="4" max="4" width="46.5703125" style="75" customWidth="1"/>
    <col min="5" max="5" width="1.42578125" style="75" customWidth="1"/>
    <col min="6" max="6" width="14.85546875" style="75" customWidth="1"/>
    <col min="7" max="18" width="14.42578125" style="75" customWidth="1"/>
    <col min="19" max="16384" width="9.42578125" style="75"/>
  </cols>
  <sheetData>
    <row r="1" spans="1:18" s="69" customFormat="1" ht="12.75" customHeight="1">
      <c r="A1" s="1" t="str">
        <f>+'Workpaper Index'!$C$4</f>
        <v>Washington Power Cost Adjustment Mechanism</v>
      </c>
    </row>
    <row r="2" spans="1:18" s="69" customFormat="1" ht="12.75" customHeight="1">
      <c r="A2" s="1" t="str">
        <f>+'Workpaper Index'!$B$5&amp;" "&amp;'Workpaper Index'!$C$5</f>
        <v>Deferral Period: January 1, 2023 - December 31, 2023</v>
      </c>
    </row>
    <row r="3" spans="1:18" s="69" customFormat="1" ht="12.75" customHeight="1">
      <c r="A3" s="1" t="str">
        <f>+'Workpaper Index'!$B$13&amp;": "&amp;'Workpaper Index'!$C$13</f>
        <v>(3.2): Adjustments to WIJAM Net Power Costs</v>
      </c>
    </row>
    <row r="4" spans="1:18" s="79" customFormat="1" ht="12.75" customHeight="1">
      <c r="A4" s="78"/>
    </row>
    <row r="5" spans="1:18" s="80" customFormat="1" ht="12.75" customHeight="1">
      <c r="B5" s="81"/>
      <c r="C5" s="82"/>
      <c r="D5" s="83"/>
      <c r="F5" s="84" t="s">
        <v>4</v>
      </c>
      <c r="G5" s="85">
        <f>'Exhibit JP-2 PCAM Calculation'!$D$11</f>
        <v>44927</v>
      </c>
      <c r="H5" s="85">
        <f t="shared" ref="H5:R5" si="0">+EDATE(G5,1)</f>
        <v>44958</v>
      </c>
      <c r="I5" s="85">
        <f t="shared" si="0"/>
        <v>44986</v>
      </c>
      <c r="J5" s="85">
        <f t="shared" si="0"/>
        <v>45017</v>
      </c>
      <c r="K5" s="85">
        <f t="shared" si="0"/>
        <v>45047</v>
      </c>
      <c r="L5" s="85">
        <f t="shared" si="0"/>
        <v>45078</v>
      </c>
      <c r="M5" s="85">
        <f t="shared" si="0"/>
        <v>45108</v>
      </c>
      <c r="N5" s="85">
        <f t="shared" si="0"/>
        <v>45139</v>
      </c>
      <c r="O5" s="85">
        <f t="shared" si="0"/>
        <v>45170</v>
      </c>
      <c r="P5" s="85">
        <f t="shared" si="0"/>
        <v>45200</v>
      </c>
      <c r="Q5" s="85">
        <f t="shared" si="0"/>
        <v>45231</v>
      </c>
      <c r="R5" s="85">
        <f t="shared" si="0"/>
        <v>45261</v>
      </c>
    </row>
    <row r="6" spans="1:18" ht="12.75" customHeight="1">
      <c r="D6" s="70"/>
      <c r="E6" s="76"/>
      <c r="F6" s="70"/>
    </row>
    <row r="7" spans="1:18" ht="12.75" customHeight="1">
      <c r="B7" s="86"/>
      <c r="C7" s="87"/>
      <c r="D7" s="70"/>
      <c r="E7" s="73">
        <v>7</v>
      </c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80" customFormat="1" ht="12.75" customHeight="1">
      <c r="A8" s="75"/>
      <c r="B8" s="90"/>
      <c r="C8" s="75"/>
      <c r="D8" s="75"/>
      <c r="E8" s="83"/>
      <c r="F8" s="88" t="s">
        <v>195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2.75" customHeight="1">
      <c r="A9" s="71" t="s">
        <v>10</v>
      </c>
    </row>
    <row r="10" spans="1:18" ht="12.75" customHeight="1">
      <c r="A10" s="71"/>
      <c r="B10" s="75" t="s">
        <v>11</v>
      </c>
    </row>
    <row r="11" spans="1:18" ht="12.75" customHeight="1">
      <c r="C11" s="91" t="s">
        <v>12</v>
      </c>
      <c r="F11" s="92">
        <f>SUM(G11:R11)</f>
        <v>0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 ht="12.75" customHeight="1">
      <c r="C12" s="91" t="s">
        <v>13</v>
      </c>
      <c r="F12" s="93">
        <f>SUM(G12:R12)</f>
        <v>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</row>
    <row r="13" spans="1:18" ht="12.75" customHeight="1">
      <c r="C13" s="91" t="s">
        <v>243</v>
      </c>
      <c r="F13" s="93">
        <f>SUM(G13:R13)</f>
        <v>0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</row>
    <row r="14" spans="1:18" ht="12.75" customHeight="1">
      <c r="C14" s="91" t="s">
        <v>14</v>
      </c>
      <c r="F14" s="93">
        <f>SUM(G14:R14)</f>
        <v>-3647.9237489316611</v>
      </c>
      <c r="G14" s="160">
        <v>-2239.2053420614275</v>
      </c>
      <c r="H14" s="160">
        <v>-1806.6397171586757</v>
      </c>
      <c r="I14" s="160">
        <v>12516.479036928231</v>
      </c>
      <c r="J14" s="160">
        <v>-2172.5509436884877</v>
      </c>
      <c r="K14" s="160">
        <v>-421.34151082202573</v>
      </c>
      <c r="L14" s="160">
        <v>-1364.4046696525952</v>
      </c>
      <c r="M14" s="160">
        <v>-2758.3299046552634</v>
      </c>
      <c r="N14" s="160">
        <v>-2153.5843267549162</v>
      </c>
      <c r="O14" s="160">
        <v>-930.90653940874563</v>
      </c>
      <c r="P14" s="160">
        <v>-765.86470198482778</v>
      </c>
      <c r="Q14" s="160">
        <v>-665.34681712136785</v>
      </c>
      <c r="R14" s="160">
        <v>-886.22831255155768</v>
      </c>
    </row>
    <row r="15" spans="1:18" ht="12.75" customHeight="1">
      <c r="C15" s="91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8" ht="12.75" customHeight="1">
      <c r="B16" s="91" t="s">
        <v>89</v>
      </c>
      <c r="F16" s="93">
        <f>SUM(G16:R16)</f>
        <v>-3647.9237489316611</v>
      </c>
      <c r="G16" s="93">
        <f t="shared" ref="G16:R16" si="1">SUM(G11:G15)</f>
        <v>-2239.2053420614275</v>
      </c>
      <c r="H16" s="93">
        <f t="shared" si="1"/>
        <v>-1806.6397171586757</v>
      </c>
      <c r="I16" s="93">
        <f t="shared" si="1"/>
        <v>12516.479036928231</v>
      </c>
      <c r="J16" s="93">
        <f t="shared" si="1"/>
        <v>-2172.5509436884877</v>
      </c>
      <c r="K16" s="93">
        <f t="shared" si="1"/>
        <v>-421.34151082202573</v>
      </c>
      <c r="L16" s="93">
        <f t="shared" si="1"/>
        <v>-1364.4046696525952</v>
      </c>
      <c r="M16" s="93">
        <f t="shared" si="1"/>
        <v>-2758.3299046552634</v>
      </c>
      <c r="N16" s="93">
        <f t="shared" si="1"/>
        <v>-2153.5843267549162</v>
      </c>
      <c r="O16" s="93">
        <f t="shared" si="1"/>
        <v>-930.90653940874563</v>
      </c>
      <c r="P16" s="93">
        <f t="shared" si="1"/>
        <v>-765.86470198482778</v>
      </c>
      <c r="Q16" s="93">
        <f t="shared" si="1"/>
        <v>-665.34681712136785</v>
      </c>
      <c r="R16" s="93">
        <f t="shared" si="1"/>
        <v>-886.22831255155768</v>
      </c>
    </row>
    <row r="17" spans="1:18" ht="12.75" customHeight="1">
      <c r="B17" s="91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1:18" ht="12.75" customHeight="1">
      <c r="B18" s="91" t="s">
        <v>15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1:18" ht="12.75" customHeight="1">
      <c r="B19" s="91"/>
      <c r="C19" s="75" t="s">
        <v>15</v>
      </c>
      <c r="F19" s="93">
        <f>SUM(G19:R19)</f>
        <v>0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</row>
    <row r="20" spans="1:18" ht="12.75" customHeight="1">
      <c r="B20" s="91"/>
      <c r="C20" s="75" t="s">
        <v>186</v>
      </c>
      <c r="F20" s="93">
        <f>SUM(G20:R20)</f>
        <v>0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ht="12.75" customHeight="1">
      <c r="B21" s="91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18" ht="12.75" customHeight="1">
      <c r="B22" s="75" t="s">
        <v>90</v>
      </c>
      <c r="F22" s="93">
        <f>SUM(G22:R22)</f>
        <v>0</v>
      </c>
      <c r="G22" s="160">
        <f t="shared" ref="G22:R22" si="2">SUM(G19:G20)</f>
        <v>0</v>
      </c>
      <c r="H22" s="160">
        <f t="shared" si="2"/>
        <v>0</v>
      </c>
      <c r="I22" s="160">
        <f t="shared" si="2"/>
        <v>0</v>
      </c>
      <c r="J22" s="160">
        <f t="shared" si="2"/>
        <v>0</v>
      </c>
      <c r="K22" s="160">
        <f t="shared" si="2"/>
        <v>0</v>
      </c>
      <c r="L22" s="160">
        <f t="shared" si="2"/>
        <v>0</v>
      </c>
      <c r="M22" s="160">
        <f t="shared" si="2"/>
        <v>0</v>
      </c>
      <c r="N22" s="160">
        <f t="shared" si="2"/>
        <v>0</v>
      </c>
      <c r="O22" s="160">
        <f t="shared" si="2"/>
        <v>0</v>
      </c>
      <c r="P22" s="160">
        <f t="shared" si="2"/>
        <v>0</v>
      </c>
      <c r="Q22" s="160">
        <f t="shared" si="2"/>
        <v>0</v>
      </c>
      <c r="R22" s="160">
        <f t="shared" si="2"/>
        <v>0</v>
      </c>
    </row>
    <row r="23" spans="1:18" ht="12.75" customHeight="1">
      <c r="F23" s="93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</row>
    <row r="24" spans="1:18" ht="12.75" customHeight="1">
      <c r="B24" s="75" t="s">
        <v>91</v>
      </c>
      <c r="F24" s="93">
        <f>SUM(G24:R24)</f>
        <v>0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</row>
    <row r="25" spans="1:18" ht="12.75" customHeight="1"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18" ht="12.75" customHeight="1">
      <c r="A26" s="74" t="s">
        <v>92</v>
      </c>
      <c r="C26" s="71"/>
      <c r="D26" s="71"/>
      <c r="F26" s="93">
        <f>SUM(G26:R26)</f>
        <v>-3647.9237489316611</v>
      </c>
      <c r="G26" s="160">
        <f t="shared" ref="G26:R26" si="3">SUM(G16,G22:G24)</f>
        <v>-2239.2053420614275</v>
      </c>
      <c r="H26" s="160">
        <f t="shared" si="3"/>
        <v>-1806.6397171586757</v>
      </c>
      <c r="I26" s="160">
        <f t="shared" si="3"/>
        <v>12516.479036928231</v>
      </c>
      <c r="J26" s="160">
        <f t="shared" si="3"/>
        <v>-2172.5509436884877</v>
      </c>
      <c r="K26" s="160">
        <f t="shared" si="3"/>
        <v>-421.34151082202573</v>
      </c>
      <c r="L26" s="160">
        <f t="shared" si="3"/>
        <v>-1364.4046696525952</v>
      </c>
      <c r="M26" s="160">
        <f t="shared" si="3"/>
        <v>-2758.3299046552634</v>
      </c>
      <c r="N26" s="160">
        <f t="shared" si="3"/>
        <v>-2153.5843267549162</v>
      </c>
      <c r="O26" s="160">
        <f t="shared" si="3"/>
        <v>-930.90653940874563</v>
      </c>
      <c r="P26" s="160">
        <f t="shared" si="3"/>
        <v>-765.86470198482778</v>
      </c>
      <c r="Q26" s="160">
        <f t="shared" si="3"/>
        <v>-665.34681712136785</v>
      </c>
      <c r="R26" s="160">
        <f t="shared" si="3"/>
        <v>-886.22831255155768</v>
      </c>
    </row>
    <row r="27" spans="1:18" ht="12.75" customHeight="1">
      <c r="F27" s="97"/>
      <c r="G27" s="97"/>
      <c r="H27" s="97"/>
      <c r="I27" s="159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1:18" ht="12.75" customHeight="1">
      <c r="F28" s="97"/>
      <c r="G28" s="97"/>
      <c r="H28" s="97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1:18" ht="12.75" customHeight="1">
      <c r="A29" s="71" t="s">
        <v>18</v>
      </c>
      <c r="F29" s="97"/>
      <c r="G29" s="97"/>
      <c r="H29" s="97"/>
      <c r="I29" s="159"/>
      <c r="J29" s="159"/>
      <c r="K29" s="159"/>
      <c r="L29" s="159"/>
      <c r="M29" s="159"/>
      <c r="N29" s="159"/>
      <c r="O29" s="159"/>
      <c r="P29" s="159"/>
      <c r="Q29" s="159"/>
      <c r="R29" s="159"/>
    </row>
    <row r="30" spans="1:18" ht="12.75" customHeight="1">
      <c r="B30" s="75" t="s">
        <v>19</v>
      </c>
      <c r="F30" s="97"/>
      <c r="G30" s="97"/>
      <c r="H30" s="97"/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18" ht="12.75" customHeight="1">
      <c r="C31" s="76" t="s">
        <v>213</v>
      </c>
      <c r="F31" s="93">
        <f>SUM(G31:R31)</f>
        <v>0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1:18" ht="12.75" customHeight="1">
      <c r="C32" s="76" t="s">
        <v>250</v>
      </c>
      <c r="F32" s="93">
        <f t="shared" ref="F32:F33" si="4">SUM(G32:R32)</f>
        <v>0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3:18" ht="12.75" customHeight="1">
      <c r="C33" s="76" t="s">
        <v>251</v>
      </c>
      <c r="F33" s="93">
        <f t="shared" si="4"/>
        <v>0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3:18" ht="12.75" customHeight="1">
      <c r="C34" s="76" t="s">
        <v>200</v>
      </c>
      <c r="F34" s="93">
        <f t="shared" ref="F34:F59" si="5">SUM(G34:R34)</f>
        <v>0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</row>
    <row r="35" spans="3:18" ht="12.75" customHeight="1">
      <c r="C35" s="76" t="s">
        <v>201</v>
      </c>
      <c r="F35" s="93">
        <f t="shared" si="5"/>
        <v>0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</row>
    <row r="36" spans="3:18" ht="12.75" customHeight="1">
      <c r="C36" s="76" t="s">
        <v>93</v>
      </c>
      <c r="F36" s="93">
        <f t="shared" si="5"/>
        <v>0</v>
      </c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</row>
    <row r="37" spans="3:18" ht="12.75" customHeight="1">
      <c r="C37" s="76" t="s">
        <v>202</v>
      </c>
      <c r="F37" s="93">
        <f t="shared" si="5"/>
        <v>0</v>
      </c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</row>
    <row r="38" spans="3:18" ht="12.75" customHeight="1">
      <c r="C38" s="76" t="s">
        <v>214</v>
      </c>
      <c r="F38" s="93">
        <f t="shared" si="5"/>
        <v>0</v>
      </c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</row>
    <row r="39" spans="3:18" ht="12.75" customHeight="1">
      <c r="C39" s="76" t="s">
        <v>22</v>
      </c>
      <c r="F39" s="93">
        <f t="shared" si="5"/>
        <v>0</v>
      </c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</row>
    <row r="40" spans="3:18" ht="12.75" customHeight="1">
      <c r="C40" s="76" t="s">
        <v>95</v>
      </c>
      <c r="E40" s="94" t="s">
        <v>94</v>
      </c>
      <c r="F40" s="93">
        <f t="shared" si="5"/>
        <v>0</v>
      </c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</row>
    <row r="41" spans="3:18" ht="12.75" customHeight="1">
      <c r="C41" s="76" t="s">
        <v>242</v>
      </c>
      <c r="E41" s="94"/>
      <c r="F41" s="93">
        <f t="shared" si="5"/>
        <v>0</v>
      </c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</row>
    <row r="42" spans="3:18" ht="12.75" customHeight="1">
      <c r="C42" s="75" t="s">
        <v>208</v>
      </c>
      <c r="F42" s="93">
        <f t="shared" si="5"/>
        <v>0</v>
      </c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</row>
    <row r="43" spans="3:18" ht="12.75" customHeight="1">
      <c r="C43" s="76" t="s">
        <v>23</v>
      </c>
      <c r="F43" s="93">
        <f t="shared" si="5"/>
        <v>0</v>
      </c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</row>
    <row r="44" spans="3:18" ht="12.75" customHeight="1">
      <c r="C44" s="76" t="s">
        <v>96</v>
      </c>
      <c r="F44" s="93">
        <f t="shared" si="5"/>
        <v>0</v>
      </c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</row>
    <row r="45" spans="3:18" ht="12.75" customHeight="1">
      <c r="C45" s="90" t="s">
        <v>209</v>
      </c>
      <c r="F45" s="93">
        <f t="shared" si="5"/>
        <v>0</v>
      </c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</row>
    <row r="46" spans="3:18" ht="12.75" customHeight="1">
      <c r="C46" s="90" t="s">
        <v>215</v>
      </c>
      <c r="F46" s="93">
        <f t="shared" si="5"/>
        <v>0</v>
      </c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</row>
    <row r="47" spans="3:18" ht="12.75" customHeight="1">
      <c r="C47" s="76" t="s">
        <v>24</v>
      </c>
      <c r="F47" s="93">
        <f t="shared" si="5"/>
        <v>0</v>
      </c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</row>
    <row r="48" spans="3:18" ht="12.75" customHeight="1">
      <c r="C48" s="76" t="s">
        <v>149</v>
      </c>
      <c r="F48" s="93">
        <f t="shared" si="5"/>
        <v>0</v>
      </c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  <row r="49" spans="1:18" ht="12.75" customHeight="1">
      <c r="C49" s="76" t="s">
        <v>231</v>
      </c>
      <c r="F49" s="93">
        <f t="shared" si="5"/>
        <v>0</v>
      </c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</row>
    <row r="50" spans="1:18" ht="12.75" customHeight="1">
      <c r="C50" s="76" t="s">
        <v>150</v>
      </c>
      <c r="F50" s="93">
        <f t="shared" si="5"/>
        <v>0</v>
      </c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</row>
    <row r="51" spans="1:18" ht="12.75" customHeight="1">
      <c r="C51" s="76" t="s">
        <v>25</v>
      </c>
      <c r="D51" s="76"/>
      <c r="F51" s="93">
        <f t="shared" si="5"/>
        <v>0</v>
      </c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</row>
    <row r="52" spans="1:18" ht="12.75" customHeight="1">
      <c r="C52" s="91" t="s">
        <v>210</v>
      </c>
      <c r="D52" s="76"/>
      <c r="F52" s="93">
        <f t="shared" si="5"/>
        <v>0</v>
      </c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</row>
    <row r="53" spans="1:18" ht="12.75" customHeight="1">
      <c r="C53" s="91" t="s">
        <v>252</v>
      </c>
      <c r="D53" s="76"/>
      <c r="F53" s="93">
        <f t="shared" si="5"/>
        <v>0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</row>
    <row r="54" spans="1:18" ht="12.75" customHeight="1">
      <c r="C54" s="76" t="s">
        <v>211</v>
      </c>
      <c r="D54" s="76"/>
      <c r="F54" s="93">
        <f t="shared" si="5"/>
        <v>0</v>
      </c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</row>
    <row r="55" spans="1:18" ht="12.75" customHeight="1">
      <c r="C55" s="76" t="s">
        <v>216</v>
      </c>
      <c r="D55" s="76"/>
      <c r="F55" s="93">
        <f t="shared" si="5"/>
        <v>0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</row>
    <row r="56" spans="1:18" ht="12.75" customHeight="1">
      <c r="C56" s="76" t="s">
        <v>217</v>
      </c>
      <c r="D56" s="76"/>
      <c r="F56" s="93">
        <f t="shared" si="5"/>
        <v>0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</row>
    <row r="57" spans="1:18" ht="12.75" customHeight="1">
      <c r="C57" s="76" t="s">
        <v>26</v>
      </c>
      <c r="D57" s="76"/>
      <c r="F57" s="93">
        <f t="shared" si="5"/>
        <v>0</v>
      </c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</row>
    <row r="58" spans="1:18" ht="12.75" customHeight="1">
      <c r="C58" s="76" t="s">
        <v>97</v>
      </c>
      <c r="D58" s="76"/>
      <c r="F58" s="93">
        <f t="shared" si="5"/>
        <v>0</v>
      </c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</row>
    <row r="59" spans="1:18" ht="12.75" customHeight="1">
      <c r="C59" s="76" t="s">
        <v>98</v>
      </c>
      <c r="D59" s="76"/>
      <c r="F59" s="93">
        <f t="shared" si="5"/>
        <v>0</v>
      </c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</row>
    <row r="60" spans="1:18" ht="12.75" customHeight="1">
      <c r="D60" s="76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1:18" ht="12.75" customHeight="1">
      <c r="A61" s="74"/>
      <c r="B61" s="95" t="s">
        <v>118</v>
      </c>
      <c r="C61" s="71"/>
      <c r="D61" s="71"/>
      <c r="F61" s="93">
        <f>SUM(G61:R61)</f>
        <v>0</v>
      </c>
      <c r="G61" s="160">
        <f t="shared" ref="G61:R61" si="6">SUM(G31:G60)</f>
        <v>0</v>
      </c>
      <c r="H61" s="160">
        <f t="shared" si="6"/>
        <v>0</v>
      </c>
      <c r="I61" s="160">
        <f t="shared" si="6"/>
        <v>0</v>
      </c>
      <c r="J61" s="160">
        <f t="shared" si="6"/>
        <v>0</v>
      </c>
      <c r="K61" s="160">
        <f t="shared" si="6"/>
        <v>0</v>
      </c>
      <c r="L61" s="160">
        <f t="shared" si="6"/>
        <v>0</v>
      </c>
      <c r="M61" s="160">
        <f t="shared" si="6"/>
        <v>0</v>
      </c>
      <c r="N61" s="160">
        <f t="shared" si="6"/>
        <v>0</v>
      </c>
      <c r="O61" s="160">
        <f t="shared" si="6"/>
        <v>0</v>
      </c>
      <c r="P61" s="160">
        <f t="shared" si="6"/>
        <v>0</v>
      </c>
      <c r="Q61" s="160">
        <f t="shared" si="6"/>
        <v>0</v>
      </c>
      <c r="R61" s="160">
        <f t="shared" si="6"/>
        <v>0</v>
      </c>
    </row>
    <row r="62" spans="1:18" ht="12.75" customHeight="1">
      <c r="B62" s="71"/>
      <c r="C62" s="71"/>
      <c r="D62" s="71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1:18" ht="12.75" customHeight="1">
      <c r="B63" s="90" t="s">
        <v>27</v>
      </c>
      <c r="C63" s="71"/>
      <c r="D63" s="71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1:18" ht="12.75" customHeight="1">
      <c r="C64" s="76" t="s">
        <v>28</v>
      </c>
      <c r="D64" s="76"/>
      <c r="E64" s="96"/>
      <c r="F64" s="93">
        <f t="shared" ref="F64:F108" si="7">SUM(G64:R64)</f>
        <v>0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3:18" ht="12.75" customHeight="1">
      <c r="C65" s="76" t="s">
        <v>29</v>
      </c>
      <c r="D65" s="76"/>
      <c r="E65" s="96"/>
      <c r="F65" s="93">
        <f t="shared" si="7"/>
        <v>0</v>
      </c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</row>
    <row r="66" spans="3:18" ht="12.75" customHeight="1">
      <c r="C66" s="76" t="s">
        <v>30</v>
      </c>
      <c r="D66" s="76"/>
      <c r="F66" s="93">
        <f t="shared" si="7"/>
        <v>0</v>
      </c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</row>
    <row r="67" spans="3:18" ht="12.75" customHeight="1">
      <c r="C67" s="76" t="s">
        <v>31</v>
      </c>
      <c r="D67" s="76"/>
      <c r="F67" s="93">
        <f t="shared" si="7"/>
        <v>0</v>
      </c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</row>
    <row r="68" spans="3:18" ht="12.75" customHeight="1">
      <c r="C68" s="76" t="s">
        <v>32</v>
      </c>
      <c r="D68" s="76"/>
      <c r="F68" s="93">
        <f t="shared" si="7"/>
        <v>0</v>
      </c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</row>
    <row r="69" spans="3:18" ht="12.75" customHeight="1">
      <c r="C69" s="76" t="s">
        <v>33</v>
      </c>
      <c r="D69" s="76"/>
      <c r="F69" s="93">
        <f t="shared" si="7"/>
        <v>0</v>
      </c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</row>
    <row r="70" spans="3:18" ht="12.75" customHeight="1">
      <c r="C70" s="76" t="s">
        <v>34</v>
      </c>
      <c r="F70" s="93">
        <f t="shared" si="7"/>
        <v>0</v>
      </c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</row>
    <row r="71" spans="3:18" ht="12.75" customHeight="1">
      <c r="C71" s="76" t="s">
        <v>151</v>
      </c>
      <c r="F71" s="93">
        <f t="shared" si="7"/>
        <v>0</v>
      </c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</row>
    <row r="72" spans="3:18" ht="12.75" customHeight="1">
      <c r="C72" s="76" t="s">
        <v>244</v>
      </c>
      <c r="F72" s="93">
        <f t="shared" si="7"/>
        <v>0</v>
      </c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</row>
    <row r="73" spans="3:18" ht="12.75" customHeight="1">
      <c r="C73" s="76" t="s">
        <v>99</v>
      </c>
      <c r="F73" s="93">
        <f t="shared" si="7"/>
        <v>0</v>
      </c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</row>
    <row r="74" spans="3:18" ht="12.75" customHeight="1">
      <c r="C74" s="76" t="s">
        <v>152</v>
      </c>
      <c r="F74" s="93">
        <f t="shared" si="7"/>
        <v>0</v>
      </c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</row>
    <row r="75" spans="3:18" ht="12.75" customHeight="1">
      <c r="C75" s="76" t="s">
        <v>153</v>
      </c>
      <c r="F75" s="93">
        <f t="shared" si="7"/>
        <v>0</v>
      </c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</row>
    <row r="76" spans="3:18" ht="12.75" customHeight="1">
      <c r="C76" s="76" t="s">
        <v>154</v>
      </c>
      <c r="F76" s="93">
        <f t="shared" si="7"/>
        <v>0</v>
      </c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</row>
    <row r="77" spans="3:18" ht="12.75" customHeight="1">
      <c r="C77" s="76" t="s">
        <v>155</v>
      </c>
      <c r="F77" s="93">
        <f t="shared" si="7"/>
        <v>0</v>
      </c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</row>
    <row r="78" spans="3:18" ht="12.75" customHeight="1">
      <c r="C78" s="76" t="s">
        <v>35</v>
      </c>
      <c r="F78" s="93">
        <f t="shared" si="7"/>
        <v>0</v>
      </c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</row>
    <row r="79" spans="3:18" ht="12.75" customHeight="1">
      <c r="C79" s="76" t="s">
        <v>36</v>
      </c>
      <c r="F79" s="93">
        <f t="shared" si="7"/>
        <v>0</v>
      </c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</row>
    <row r="80" spans="3:18" ht="12.75" customHeight="1">
      <c r="C80" s="76" t="s">
        <v>156</v>
      </c>
      <c r="F80" s="93">
        <f t="shared" si="7"/>
        <v>0</v>
      </c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</row>
    <row r="81" spans="2:18" ht="12.75" customHeight="1">
      <c r="C81" s="76" t="s">
        <v>157</v>
      </c>
      <c r="D81" s="76"/>
      <c r="F81" s="93">
        <f t="shared" si="7"/>
        <v>0</v>
      </c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</row>
    <row r="82" spans="2:18" ht="12.75" customHeight="1">
      <c r="C82" s="76" t="s">
        <v>158</v>
      </c>
      <c r="D82" s="76"/>
      <c r="F82" s="93">
        <f t="shared" si="7"/>
        <v>0</v>
      </c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</row>
    <row r="83" spans="2:18" ht="12.75" customHeight="1">
      <c r="C83" s="76" t="s">
        <v>159</v>
      </c>
      <c r="D83" s="76"/>
      <c r="F83" s="93">
        <f t="shared" si="7"/>
        <v>0</v>
      </c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</row>
    <row r="84" spans="2:18" ht="12.75" customHeight="1">
      <c r="C84" s="76" t="s">
        <v>100</v>
      </c>
      <c r="D84" s="76"/>
      <c r="F84" s="93">
        <f t="shared" si="7"/>
        <v>0</v>
      </c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</row>
    <row r="85" spans="2:18" ht="12.75" customHeight="1">
      <c r="C85" s="76" t="s">
        <v>101</v>
      </c>
      <c r="D85" s="76"/>
      <c r="F85" s="93">
        <f t="shared" si="7"/>
        <v>0</v>
      </c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</row>
    <row r="86" spans="2:18" ht="12.75" customHeight="1">
      <c r="C86" s="76" t="s">
        <v>37</v>
      </c>
      <c r="D86" s="76"/>
      <c r="F86" s="93">
        <f t="shared" si="7"/>
        <v>0</v>
      </c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</row>
    <row r="87" spans="2:18" ht="12.75" customHeight="1">
      <c r="C87" s="76" t="s">
        <v>38</v>
      </c>
      <c r="D87" s="76"/>
      <c r="F87" s="93">
        <f t="shared" si="7"/>
        <v>0</v>
      </c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</row>
    <row r="88" spans="2:18" ht="12.75" customHeight="1">
      <c r="C88" s="76" t="s">
        <v>218</v>
      </c>
      <c r="D88" s="76"/>
      <c r="F88" s="93">
        <f t="shared" si="7"/>
        <v>0</v>
      </c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</row>
    <row r="89" spans="2:18" ht="12.75" customHeight="1">
      <c r="C89" s="76" t="s">
        <v>219</v>
      </c>
      <c r="D89" s="76"/>
      <c r="F89" s="93">
        <f t="shared" si="7"/>
        <v>0</v>
      </c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</row>
    <row r="90" spans="2:18" ht="12.75" customHeight="1">
      <c r="C90" s="76" t="s">
        <v>220</v>
      </c>
      <c r="F90" s="93">
        <f t="shared" si="7"/>
        <v>0</v>
      </c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</row>
    <row r="91" spans="2:18" ht="12.75" customHeight="1">
      <c r="B91" s="71"/>
      <c r="C91" s="77" t="s">
        <v>221</v>
      </c>
      <c r="D91" s="71"/>
      <c r="F91" s="93">
        <f t="shared" si="7"/>
        <v>0</v>
      </c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</row>
    <row r="92" spans="2:18" ht="12.75" customHeight="1">
      <c r="B92" s="71"/>
      <c r="C92" s="77" t="s">
        <v>160</v>
      </c>
      <c r="D92" s="71"/>
      <c r="F92" s="93">
        <f t="shared" si="7"/>
        <v>0</v>
      </c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</row>
    <row r="93" spans="2:18" ht="12.75" customHeight="1">
      <c r="B93" s="71"/>
      <c r="C93" s="77" t="s">
        <v>161</v>
      </c>
      <c r="D93" s="71"/>
      <c r="F93" s="93">
        <f t="shared" si="7"/>
        <v>0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</row>
    <row r="94" spans="2:18" ht="12.75" customHeight="1">
      <c r="B94" s="71"/>
      <c r="C94" s="77" t="s">
        <v>102</v>
      </c>
      <c r="D94" s="71"/>
      <c r="F94" s="93">
        <f t="shared" si="7"/>
        <v>0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</row>
    <row r="95" spans="2:18" ht="12.75" customHeight="1">
      <c r="B95" s="71"/>
      <c r="C95" s="77" t="s">
        <v>103</v>
      </c>
      <c r="D95" s="71"/>
      <c r="F95" s="93">
        <f t="shared" si="7"/>
        <v>0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</row>
    <row r="96" spans="2:18" ht="12.75" customHeight="1">
      <c r="B96" s="71"/>
      <c r="C96" s="77" t="s">
        <v>39</v>
      </c>
      <c r="D96" s="71"/>
      <c r="F96" s="93">
        <f t="shared" si="7"/>
        <v>0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</row>
    <row r="97" spans="1:18" ht="12.75" customHeight="1">
      <c r="B97" s="71"/>
      <c r="C97" s="77" t="s">
        <v>196</v>
      </c>
      <c r="D97" s="71"/>
      <c r="F97" s="93">
        <f>SUM(G97:R97)</f>
        <v>0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</row>
    <row r="98" spans="1:18" ht="12.75" customHeight="1">
      <c r="B98" s="71"/>
      <c r="C98" s="77" t="s">
        <v>197</v>
      </c>
      <c r="D98" s="71"/>
      <c r="F98" s="93">
        <f>SUM(G98:R98)</f>
        <v>0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</row>
    <row r="99" spans="1:18" ht="12.75" customHeight="1">
      <c r="B99" s="71"/>
      <c r="C99" s="77" t="s">
        <v>198</v>
      </c>
      <c r="D99" s="71"/>
      <c r="F99" s="93">
        <f>SUM(G99:R99)</f>
        <v>0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</row>
    <row r="100" spans="1:18" ht="12.75" customHeight="1">
      <c r="B100" s="71"/>
      <c r="C100" s="77" t="s">
        <v>253</v>
      </c>
      <c r="D100" s="71"/>
      <c r="F100" s="93">
        <f>SUM(G100:R100)</f>
        <v>0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</row>
    <row r="101" spans="1:18" ht="12.75" customHeight="1">
      <c r="B101" s="71"/>
      <c r="C101" s="77" t="s">
        <v>40</v>
      </c>
      <c r="D101" s="71"/>
      <c r="F101" s="93">
        <f t="shared" si="7"/>
        <v>0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</row>
    <row r="102" spans="1:18" ht="12.75" customHeight="1">
      <c r="B102" s="71"/>
      <c r="C102" s="77" t="s">
        <v>104</v>
      </c>
      <c r="D102" s="71"/>
      <c r="F102" s="93">
        <f t="shared" si="7"/>
        <v>0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</row>
    <row r="103" spans="1:18" ht="12.75" customHeight="1">
      <c r="B103" s="71"/>
      <c r="C103" s="77" t="s">
        <v>192</v>
      </c>
      <c r="D103" s="71"/>
      <c r="F103" s="93">
        <f t="shared" si="7"/>
        <v>0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</row>
    <row r="104" spans="1:18" ht="12.75" customHeight="1">
      <c r="B104" s="71"/>
      <c r="C104" s="76" t="s">
        <v>41</v>
      </c>
      <c r="F104" s="93">
        <f t="shared" si="7"/>
        <v>0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</row>
    <row r="105" spans="1:18" ht="12.75" customHeight="1">
      <c r="B105" s="71"/>
      <c r="C105" s="76" t="s">
        <v>162</v>
      </c>
      <c r="F105" s="93">
        <f t="shared" si="7"/>
        <v>0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</row>
    <row r="106" spans="1:18" ht="12.75" customHeight="1">
      <c r="B106" s="71"/>
      <c r="C106" s="77" t="s">
        <v>105</v>
      </c>
      <c r="D106" s="71"/>
      <c r="F106" s="93">
        <f t="shared" si="7"/>
        <v>0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</row>
    <row r="107" spans="1:18" ht="12.75" customHeight="1">
      <c r="B107" s="71"/>
      <c r="C107" s="76" t="s">
        <v>189</v>
      </c>
      <c r="D107" s="71"/>
      <c r="F107" s="93">
        <f t="shared" si="7"/>
        <v>0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</row>
    <row r="108" spans="1:18" ht="12.75" customHeight="1">
      <c r="B108" s="71"/>
      <c r="C108" s="76" t="s">
        <v>190</v>
      </c>
      <c r="D108" s="71"/>
      <c r="F108" s="93">
        <f t="shared" si="7"/>
        <v>0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</row>
    <row r="109" spans="1:18" ht="12.75" customHeight="1">
      <c r="B109" s="71"/>
      <c r="C109" s="71"/>
      <c r="D109" s="71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1:18" ht="12.75" customHeight="1">
      <c r="A110" s="74"/>
      <c r="B110" s="95" t="s">
        <v>119</v>
      </c>
      <c r="C110" s="71"/>
      <c r="D110" s="71"/>
      <c r="F110" s="93">
        <f>SUM(G110:R110)</f>
        <v>0</v>
      </c>
      <c r="G110" s="160">
        <f t="shared" ref="G110:R110" si="8">SUM(G64:G108)</f>
        <v>0</v>
      </c>
      <c r="H110" s="160">
        <f t="shared" si="8"/>
        <v>0</v>
      </c>
      <c r="I110" s="160">
        <f t="shared" si="8"/>
        <v>0</v>
      </c>
      <c r="J110" s="160">
        <f t="shared" si="8"/>
        <v>0</v>
      </c>
      <c r="K110" s="160">
        <f t="shared" si="8"/>
        <v>0</v>
      </c>
      <c r="L110" s="160">
        <f t="shared" si="8"/>
        <v>0</v>
      </c>
      <c r="M110" s="160">
        <f t="shared" si="8"/>
        <v>0</v>
      </c>
      <c r="N110" s="160">
        <f t="shared" si="8"/>
        <v>0</v>
      </c>
      <c r="O110" s="160">
        <f t="shared" si="8"/>
        <v>0</v>
      </c>
      <c r="P110" s="160">
        <f t="shared" si="8"/>
        <v>0</v>
      </c>
      <c r="Q110" s="160">
        <f t="shared" si="8"/>
        <v>0</v>
      </c>
      <c r="R110" s="160">
        <f t="shared" si="8"/>
        <v>0</v>
      </c>
    </row>
    <row r="111" spans="1:18" ht="12.75" customHeight="1">
      <c r="B111" s="71"/>
      <c r="C111" s="71"/>
      <c r="D111" s="71"/>
      <c r="E111" s="71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1:18" ht="12.75" customHeight="1">
      <c r="A112" s="90"/>
      <c r="B112" s="90" t="s">
        <v>42</v>
      </c>
      <c r="C112" s="71"/>
      <c r="D112" s="71"/>
      <c r="E112" s="94" t="s">
        <v>94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1:18" ht="12.75" customHeight="1">
      <c r="A113" s="90"/>
      <c r="B113" s="90"/>
      <c r="C113" s="76" t="s">
        <v>106</v>
      </c>
      <c r="D113" s="76"/>
      <c r="F113" s="93">
        <f>SUM(G113:R113)</f>
        <v>0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</row>
    <row r="114" spans="1:18" ht="12.75" customHeight="1">
      <c r="A114" s="90"/>
      <c r="B114" s="90"/>
      <c r="C114" s="76" t="s">
        <v>43</v>
      </c>
      <c r="D114" s="76"/>
      <c r="E114" s="96"/>
      <c r="F114" s="93">
        <f>SUM(G114:R114)</f>
        <v>0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</row>
    <row r="115" spans="1:18" ht="12.75" customHeight="1">
      <c r="A115" s="90"/>
      <c r="B115" s="90"/>
      <c r="D115" s="76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1:18" ht="12.75" customHeight="1">
      <c r="A116" s="90"/>
      <c r="B116" s="90" t="s">
        <v>120</v>
      </c>
      <c r="C116" s="76"/>
      <c r="D116" s="76"/>
      <c r="F116" s="93">
        <f>SUM(G116:R116)</f>
        <v>0</v>
      </c>
      <c r="G116" s="160">
        <f t="shared" ref="G116:R116" si="9">SUM(G113:G114)</f>
        <v>0</v>
      </c>
      <c r="H116" s="160">
        <f t="shared" si="9"/>
        <v>0</v>
      </c>
      <c r="I116" s="160">
        <f t="shared" si="9"/>
        <v>0</v>
      </c>
      <c r="J116" s="160">
        <f t="shared" si="9"/>
        <v>0</v>
      </c>
      <c r="K116" s="160">
        <f t="shared" si="9"/>
        <v>0</v>
      </c>
      <c r="L116" s="160">
        <f t="shared" si="9"/>
        <v>0</v>
      </c>
      <c r="M116" s="160">
        <f t="shared" si="9"/>
        <v>0</v>
      </c>
      <c r="N116" s="160">
        <f t="shared" si="9"/>
        <v>0</v>
      </c>
      <c r="O116" s="160">
        <f t="shared" si="9"/>
        <v>0</v>
      </c>
      <c r="P116" s="160">
        <f t="shared" si="9"/>
        <v>0</v>
      </c>
      <c r="Q116" s="160">
        <f t="shared" si="9"/>
        <v>0</v>
      </c>
      <c r="R116" s="160">
        <f t="shared" si="9"/>
        <v>0</v>
      </c>
    </row>
    <row r="117" spans="1:18" ht="12.75" customHeight="1">
      <c r="A117" s="90"/>
      <c r="B117" s="90"/>
      <c r="C117" s="76"/>
      <c r="D117" s="76"/>
      <c r="F117" s="93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</row>
    <row r="118" spans="1:18" ht="12.75" customHeight="1">
      <c r="A118" s="90"/>
      <c r="B118" s="90" t="s">
        <v>44</v>
      </c>
      <c r="C118" s="76"/>
      <c r="D118" s="76"/>
      <c r="F118" s="93">
        <f>SUM(G118:R118)</f>
        <v>0</v>
      </c>
      <c r="G118" s="160">
        <f t="shared" ref="G118:R118" si="10">G116+G110+G61</f>
        <v>0</v>
      </c>
      <c r="H118" s="160">
        <f t="shared" si="10"/>
        <v>0</v>
      </c>
      <c r="I118" s="160">
        <f t="shared" si="10"/>
        <v>0</v>
      </c>
      <c r="J118" s="160">
        <f t="shared" si="10"/>
        <v>0</v>
      </c>
      <c r="K118" s="160">
        <f t="shared" si="10"/>
        <v>0</v>
      </c>
      <c r="L118" s="160">
        <f t="shared" si="10"/>
        <v>0</v>
      </c>
      <c r="M118" s="160">
        <f t="shared" si="10"/>
        <v>0</v>
      </c>
      <c r="N118" s="160">
        <f t="shared" si="10"/>
        <v>0</v>
      </c>
      <c r="O118" s="160">
        <f t="shared" si="10"/>
        <v>0</v>
      </c>
      <c r="P118" s="160">
        <f t="shared" si="10"/>
        <v>0</v>
      </c>
      <c r="Q118" s="160">
        <f t="shared" si="10"/>
        <v>0</v>
      </c>
      <c r="R118" s="160">
        <f t="shared" si="10"/>
        <v>0</v>
      </c>
    </row>
    <row r="119" spans="1:18" ht="12.75" customHeight="1">
      <c r="A119" s="90"/>
      <c r="B119" s="90"/>
      <c r="C119" s="71"/>
      <c r="D119" s="71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1:18" ht="12.75" customHeight="1">
      <c r="A120" s="90"/>
      <c r="B120" s="90" t="s">
        <v>45</v>
      </c>
      <c r="C120" s="71"/>
      <c r="D120" s="71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1:18" ht="12.75" customHeight="1">
      <c r="A121" s="90"/>
      <c r="B121" s="90"/>
      <c r="C121" s="76" t="s">
        <v>107</v>
      </c>
      <c r="D121" s="71"/>
      <c r="E121" s="71"/>
      <c r="F121" s="93">
        <f>SUM(G121:R121)</f>
        <v>0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</row>
    <row r="122" spans="1:18" ht="12.75" customHeight="1">
      <c r="A122" s="90"/>
      <c r="B122" s="90"/>
      <c r="C122" s="71"/>
      <c r="D122" s="71"/>
      <c r="E122" s="71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1:18" ht="12.75" customHeight="1">
      <c r="A123" s="90"/>
      <c r="B123" s="90" t="s">
        <v>108</v>
      </c>
      <c r="C123" s="71"/>
      <c r="D123" s="71"/>
      <c r="E123" s="71"/>
      <c r="F123" s="93">
        <f>SUM(G123:R123)</f>
        <v>0</v>
      </c>
      <c r="G123" s="93">
        <f t="shared" ref="G123:R123" si="11">SUM(G121:G122)</f>
        <v>0</v>
      </c>
      <c r="H123" s="93">
        <f t="shared" si="11"/>
        <v>0</v>
      </c>
      <c r="I123" s="93">
        <f t="shared" si="11"/>
        <v>0</v>
      </c>
      <c r="J123" s="93">
        <f t="shared" si="11"/>
        <v>0</v>
      </c>
      <c r="K123" s="93">
        <f t="shared" si="11"/>
        <v>0</v>
      </c>
      <c r="L123" s="93">
        <f t="shared" si="11"/>
        <v>0</v>
      </c>
      <c r="M123" s="93">
        <f t="shared" si="11"/>
        <v>0</v>
      </c>
      <c r="N123" s="93">
        <f t="shared" si="11"/>
        <v>0</v>
      </c>
      <c r="O123" s="93">
        <f t="shared" si="11"/>
        <v>0</v>
      </c>
      <c r="P123" s="93">
        <f t="shared" si="11"/>
        <v>0</v>
      </c>
      <c r="Q123" s="93">
        <f t="shared" si="11"/>
        <v>0</v>
      </c>
      <c r="R123" s="93">
        <f t="shared" si="11"/>
        <v>0</v>
      </c>
    </row>
    <row r="124" spans="1:18" ht="12.75" customHeight="1">
      <c r="A124" s="90"/>
      <c r="B124" s="90"/>
      <c r="C124" s="71"/>
      <c r="D124" s="71"/>
      <c r="E124" s="71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1:18" ht="12.75" customHeight="1">
      <c r="A125" s="90"/>
      <c r="B125" s="90" t="s">
        <v>46</v>
      </c>
      <c r="C125" s="71"/>
      <c r="D125" s="71"/>
      <c r="E125" s="71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1:18" ht="12.75" customHeight="1">
      <c r="A126" s="90"/>
      <c r="B126" s="90"/>
      <c r="C126" s="75" t="s">
        <v>46</v>
      </c>
      <c r="D126" s="71"/>
      <c r="E126" s="71"/>
      <c r="F126" s="93">
        <f>SUM(G126:R126)</f>
        <v>-134619.99999999997</v>
      </c>
      <c r="G126" s="160">
        <v>-11218.333333333334</v>
      </c>
      <c r="H126" s="160">
        <v>-11218.333333333334</v>
      </c>
      <c r="I126" s="160">
        <v>-11218.333333333334</v>
      </c>
      <c r="J126" s="160">
        <v>-11218.333333333334</v>
      </c>
      <c r="K126" s="160">
        <v>-11218.333333333334</v>
      </c>
      <c r="L126" s="160">
        <v>-11218.333333333334</v>
      </c>
      <c r="M126" s="160">
        <v>-11218.333333333334</v>
      </c>
      <c r="N126" s="160">
        <v>-11218.333333333334</v>
      </c>
      <c r="O126" s="160">
        <v>-11218.333333333334</v>
      </c>
      <c r="P126" s="160">
        <v>-11218.333333333334</v>
      </c>
      <c r="Q126" s="160">
        <v>-11218.333333333334</v>
      </c>
      <c r="R126" s="160">
        <v>-11218.333333333334</v>
      </c>
    </row>
    <row r="127" spans="1:18" ht="12.75" customHeight="1">
      <c r="A127" s="90"/>
      <c r="B127" s="90"/>
      <c r="C127" s="75" t="s">
        <v>187</v>
      </c>
      <c r="D127" s="71"/>
      <c r="E127" s="71"/>
      <c r="F127" s="93">
        <f>SUM(G127:R127)</f>
        <v>-5280.7200000000012</v>
      </c>
      <c r="G127" s="160">
        <v>-440.06</v>
      </c>
      <c r="H127" s="160">
        <v>-440.06</v>
      </c>
      <c r="I127" s="160">
        <v>-440.06</v>
      </c>
      <c r="J127" s="160">
        <v>-440.06</v>
      </c>
      <c r="K127" s="160">
        <v>-440.06</v>
      </c>
      <c r="L127" s="160">
        <v>-440.06</v>
      </c>
      <c r="M127" s="160">
        <v>-440.06</v>
      </c>
      <c r="N127" s="160">
        <v>-440.06</v>
      </c>
      <c r="O127" s="160">
        <v>-440.06</v>
      </c>
      <c r="P127" s="160">
        <v>-440.06</v>
      </c>
      <c r="Q127" s="160">
        <v>-440.06</v>
      </c>
      <c r="R127" s="160">
        <v>-440.06</v>
      </c>
    </row>
    <row r="128" spans="1:18" ht="12.75" customHeight="1">
      <c r="A128" s="90"/>
      <c r="B128" s="90"/>
      <c r="C128" s="75" t="s">
        <v>188</v>
      </c>
      <c r="D128" s="71"/>
      <c r="E128" s="71"/>
      <c r="F128" s="93">
        <f>SUM(G128:R128)</f>
        <v>3254465.6955351527</v>
      </c>
      <c r="G128" s="160">
        <v>0</v>
      </c>
      <c r="H128" s="160">
        <v>451542.61237912526</v>
      </c>
      <c r="I128" s="160">
        <v>746680.41431488027</v>
      </c>
      <c r="J128" s="160">
        <v>31568.344757533196</v>
      </c>
      <c r="K128" s="160">
        <v>227948.18341632947</v>
      </c>
      <c r="L128" s="160">
        <v>426594.49526631495</v>
      </c>
      <c r="M128" s="160">
        <v>167900.64342481547</v>
      </c>
      <c r="N128" s="160">
        <v>181697.46622461066</v>
      </c>
      <c r="O128" s="160">
        <v>397238.22110621224</v>
      </c>
      <c r="P128" s="160">
        <v>471468.66432463634</v>
      </c>
      <c r="Q128" s="160">
        <v>57521.185687326259</v>
      </c>
      <c r="R128" s="160">
        <v>94305.464633367956</v>
      </c>
    </row>
    <row r="129" spans="1:18" ht="12.75" customHeight="1">
      <c r="A129" s="90"/>
      <c r="B129" s="90"/>
      <c r="D129" s="71"/>
      <c r="E129" s="71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1:18" ht="12.75" customHeight="1">
      <c r="A130" s="90"/>
      <c r="B130" s="90" t="s">
        <v>109</v>
      </c>
      <c r="C130" s="71"/>
      <c r="D130" s="71"/>
      <c r="E130" s="71"/>
      <c r="F130" s="93">
        <f>SUM(G130:R130)</f>
        <v>3114564.975535152</v>
      </c>
      <c r="G130" s="160">
        <f t="shared" ref="G130:R130" si="12">SUM(G126:G128)</f>
        <v>-11658.393333333333</v>
      </c>
      <c r="H130" s="160">
        <f t="shared" si="12"/>
        <v>439884.21904579195</v>
      </c>
      <c r="I130" s="160">
        <f t="shared" si="12"/>
        <v>735022.02098154696</v>
      </c>
      <c r="J130" s="160">
        <f t="shared" si="12"/>
        <v>19909.951424199862</v>
      </c>
      <c r="K130" s="160">
        <f t="shared" si="12"/>
        <v>216289.79008299613</v>
      </c>
      <c r="L130" s="160">
        <f t="shared" si="12"/>
        <v>414936.10193298163</v>
      </c>
      <c r="M130" s="160">
        <f t="shared" si="12"/>
        <v>156242.25009148213</v>
      </c>
      <c r="N130" s="160">
        <f t="shared" si="12"/>
        <v>170039.07289127732</v>
      </c>
      <c r="O130" s="160">
        <f t="shared" si="12"/>
        <v>385579.82777287893</v>
      </c>
      <c r="P130" s="160">
        <f t="shared" si="12"/>
        <v>459810.27099130303</v>
      </c>
      <c r="Q130" s="160">
        <f t="shared" si="12"/>
        <v>45862.792353992925</v>
      </c>
      <c r="R130" s="160">
        <f t="shared" si="12"/>
        <v>82647.071300034615</v>
      </c>
    </row>
    <row r="131" spans="1:18" ht="12.75" customHeight="1">
      <c r="A131" s="90"/>
      <c r="B131" s="90"/>
      <c r="C131" s="71"/>
      <c r="D131" s="71"/>
      <c r="E131" s="71"/>
      <c r="F131" s="93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</row>
    <row r="132" spans="1:18" ht="12.75" customHeight="1">
      <c r="A132" s="90"/>
      <c r="B132" s="90" t="s">
        <v>110</v>
      </c>
      <c r="C132" s="71"/>
      <c r="D132" s="71"/>
      <c r="E132" s="71"/>
      <c r="F132" s="93">
        <f>SUM(G132:R132)</f>
        <v>0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</row>
    <row r="133" spans="1:18" ht="12.75" customHeight="1">
      <c r="A133" s="90"/>
      <c r="B133" s="90"/>
      <c r="C133" s="71"/>
      <c r="D133" s="71"/>
      <c r="E133" s="71"/>
      <c r="F133" s="93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</row>
    <row r="134" spans="1:18" ht="12.75" customHeight="1">
      <c r="A134" s="74" t="s">
        <v>111</v>
      </c>
      <c r="B134" s="90"/>
      <c r="C134" s="71"/>
      <c r="D134" s="71"/>
      <c r="E134" s="94" t="s">
        <v>94</v>
      </c>
      <c r="F134" s="93">
        <f>SUM(G134:R134)</f>
        <v>3114564.975535152</v>
      </c>
      <c r="G134" s="160">
        <f t="shared" ref="G134:R134" si="13">SUM(G118,G123,G130:G132)</f>
        <v>-11658.393333333333</v>
      </c>
      <c r="H134" s="160">
        <f t="shared" si="13"/>
        <v>439884.21904579195</v>
      </c>
      <c r="I134" s="160">
        <f t="shared" si="13"/>
        <v>735022.02098154696</v>
      </c>
      <c r="J134" s="160">
        <f t="shared" si="13"/>
        <v>19909.951424199862</v>
      </c>
      <c r="K134" s="160">
        <f t="shared" si="13"/>
        <v>216289.79008299613</v>
      </c>
      <c r="L134" s="160">
        <f t="shared" si="13"/>
        <v>414936.10193298163</v>
      </c>
      <c r="M134" s="160">
        <f t="shared" si="13"/>
        <v>156242.25009148213</v>
      </c>
      <c r="N134" s="160">
        <f t="shared" si="13"/>
        <v>170039.07289127732</v>
      </c>
      <c r="O134" s="160">
        <f t="shared" si="13"/>
        <v>385579.82777287893</v>
      </c>
      <c r="P134" s="160">
        <f t="shared" si="13"/>
        <v>459810.27099130303</v>
      </c>
      <c r="Q134" s="160">
        <f t="shared" si="13"/>
        <v>45862.792353992925</v>
      </c>
      <c r="R134" s="160">
        <f t="shared" si="13"/>
        <v>82647.071300034615</v>
      </c>
    </row>
    <row r="135" spans="1:18" ht="12.75" customHeight="1">
      <c r="A135" s="90"/>
      <c r="B135" s="90"/>
      <c r="C135" s="71"/>
      <c r="D135" s="71"/>
      <c r="E135" s="71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1:18" ht="12.75" customHeight="1">
      <c r="A136" s="74" t="s">
        <v>47</v>
      </c>
      <c r="B136" s="90"/>
      <c r="C136" s="71"/>
      <c r="D136" s="71"/>
      <c r="E136" s="94" t="s">
        <v>94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1:18" ht="12.75" customHeight="1">
      <c r="A137" s="90"/>
      <c r="B137" s="90"/>
      <c r="C137" s="76" t="s">
        <v>48</v>
      </c>
      <c r="D137" s="76"/>
      <c r="F137" s="93">
        <f>SUM(G137:R137)</f>
        <v>0</v>
      </c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</row>
    <row r="138" spans="1:18" ht="12.75" customHeight="1">
      <c r="A138" s="90"/>
      <c r="C138" s="90" t="s">
        <v>121</v>
      </c>
      <c r="D138" s="71"/>
      <c r="E138" s="94"/>
      <c r="F138" s="93">
        <f>SUM(G138:R138)</f>
        <v>0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</row>
    <row r="139" spans="1:18" ht="12.75" customHeight="1">
      <c r="A139" s="90"/>
      <c r="B139" s="90"/>
      <c r="C139" s="71"/>
      <c r="D139" s="71"/>
      <c r="E139" s="94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1:18" ht="12.75" customHeight="1">
      <c r="A140" s="74" t="s">
        <v>112</v>
      </c>
      <c r="B140" s="90"/>
      <c r="C140" s="71"/>
      <c r="D140" s="71"/>
      <c r="E140" s="94"/>
      <c r="F140" s="93">
        <f>SUM(G140:R140)</f>
        <v>0</v>
      </c>
      <c r="G140" s="160">
        <f t="shared" ref="G140:R140" si="14">SUM(G137:G138)</f>
        <v>0</v>
      </c>
      <c r="H140" s="160">
        <f t="shared" si="14"/>
        <v>0</v>
      </c>
      <c r="I140" s="160">
        <f t="shared" si="14"/>
        <v>0</v>
      </c>
      <c r="J140" s="160">
        <f t="shared" si="14"/>
        <v>0</v>
      </c>
      <c r="K140" s="160">
        <f t="shared" si="14"/>
        <v>0</v>
      </c>
      <c r="L140" s="160">
        <f t="shared" si="14"/>
        <v>0</v>
      </c>
      <c r="M140" s="160">
        <f t="shared" si="14"/>
        <v>0</v>
      </c>
      <c r="N140" s="160">
        <f t="shared" si="14"/>
        <v>0</v>
      </c>
      <c r="O140" s="160">
        <f t="shared" si="14"/>
        <v>0</v>
      </c>
      <c r="P140" s="160">
        <f t="shared" si="14"/>
        <v>0</v>
      </c>
      <c r="Q140" s="160">
        <f t="shared" si="14"/>
        <v>0</v>
      </c>
      <c r="R140" s="160">
        <f t="shared" si="14"/>
        <v>0</v>
      </c>
    </row>
    <row r="141" spans="1:18" ht="12.75" customHeight="1">
      <c r="A141" s="90"/>
      <c r="B141" s="90"/>
      <c r="C141" s="71"/>
      <c r="D141" s="71"/>
      <c r="E141" s="94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1:18" ht="12.75" customHeight="1">
      <c r="A142" s="74" t="s">
        <v>49</v>
      </c>
      <c r="B142" s="90"/>
      <c r="C142" s="71"/>
      <c r="D142" s="71"/>
      <c r="E142" s="94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1:18" ht="12.75" customHeight="1">
      <c r="A143" s="90"/>
      <c r="C143" s="90" t="s">
        <v>50</v>
      </c>
      <c r="D143" s="71"/>
      <c r="E143" s="94"/>
      <c r="F143" s="93">
        <f t="shared" ref="F143:F151" si="15">SUM(G143:R143)</f>
        <v>3.637978807091713E-12</v>
      </c>
      <c r="G143" s="160">
        <v>3845.0110223098068</v>
      </c>
      <c r="H143" s="160">
        <v>4345.5401089688639</v>
      </c>
      <c r="I143" s="160">
        <v>4697.050078338606</v>
      </c>
      <c r="J143" s="160">
        <v>3129.4446028374327</v>
      </c>
      <c r="K143" s="160">
        <v>1466.7734721785191</v>
      </c>
      <c r="L143" s="160">
        <v>0</v>
      </c>
      <c r="M143" s="160">
        <v>0</v>
      </c>
      <c r="N143" s="160">
        <v>0</v>
      </c>
      <c r="O143" s="160">
        <v>-17483.819284633228</v>
      </c>
      <c r="P143" s="160">
        <v>0</v>
      </c>
      <c r="Q143" s="160">
        <v>0</v>
      </c>
      <c r="R143" s="160">
        <v>0</v>
      </c>
    </row>
    <row r="144" spans="1:18" ht="12.75" customHeight="1">
      <c r="A144" s="90"/>
      <c r="C144" s="90" t="s">
        <v>51</v>
      </c>
      <c r="D144" s="71"/>
      <c r="E144" s="94"/>
      <c r="F144" s="93">
        <f t="shared" si="15"/>
        <v>0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</row>
    <row r="145" spans="1:18" ht="12.75" customHeight="1">
      <c r="A145" s="90"/>
      <c r="C145" s="90" t="s">
        <v>52</v>
      </c>
      <c r="D145" s="71"/>
      <c r="E145" s="94"/>
      <c r="F145" s="93">
        <f t="shared" si="15"/>
        <v>0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</row>
    <row r="146" spans="1:18" ht="12.75" customHeight="1">
      <c r="A146" s="90"/>
      <c r="C146" s="90" t="s">
        <v>53</v>
      </c>
      <c r="D146" s="71"/>
      <c r="E146" s="94"/>
      <c r="F146" s="93">
        <f t="shared" si="15"/>
        <v>0</v>
      </c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</row>
    <row r="147" spans="1:18" ht="12.75" customHeight="1">
      <c r="A147" s="90"/>
      <c r="C147" s="90" t="s">
        <v>54</v>
      </c>
      <c r="D147" s="71"/>
      <c r="E147" s="94"/>
      <c r="F147" s="93">
        <f t="shared" si="15"/>
        <v>0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</row>
    <row r="148" spans="1:18" ht="12.75" customHeight="1">
      <c r="A148" s="90"/>
      <c r="C148" s="90" t="s">
        <v>55</v>
      </c>
      <c r="D148" s="71"/>
      <c r="E148" s="94"/>
      <c r="F148" s="93">
        <f t="shared" si="15"/>
        <v>0</v>
      </c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</row>
    <row r="149" spans="1:18" ht="12.75" customHeight="1">
      <c r="A149" s="90"/>
      <c r="C149" s="90" t="s">
        <v>17</v>
      </c>
      <c r="D149" s="71"/>
      <c r="E149" s="94"/>
      <c r="F149" s="93">
        <f t="shared" si="15"/>
        <v>2.8254481146205587E-2</v>
      </c>
      <c r="G149" s="160">
        <v>272014.15987281851</v>
      </c>
      <c r="H149" s="160">
        <v>138417.41595145152</v>
      </c>
      <c r="I149" s="160">
        <v>-408184.10997904313</v>
      </c>
      <c r="J149" s="160">
        <v>3846.3829569350964</v>
      </c>
      <c r="K149" s="160">
        <v>7675.5402203475951</v>
      </c>
      <c r="L149" s="160">
        <v>12907.301590367448</v>
      </c>
      <c r="M149" s="160">
        <v>21726.993167799646</v>
      </c>
      <c r="N149" s="160">
        <v>21873.714058532016</v>
      </c>
      <c r="O149" s="160">
        <v>16762.007745540366</v>
      </c>
      <c r="P149" s="160">
        <v>23665.860785174307</v>
      </c>
      <c r="Q149" s="160">
        <v>-110705.23820119248</v>
      </c>
      <c r="R149" s="160">
        <v>8.5750257340631251E-5</v>
      </c>
    </row>
    <row r="150" spans="1:18" ht="12.75" customHeight="1">
      <c r="A150" s="90"/>
      <c r="C150" s="90" t="s">
        <v>203</v>
      </c>
      <c r="D150" s="71"/>
      <c r="E150" s="94" t="s">
        <v>94</v>
      </c>
      <c r="F150" s="93">
        <f t="shared" si="15"/>
        <v>0</v>
      </c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</row>
    <row r="151" spans="1:18" ht="12.75" customHeight="1">
      <c r="A151" s="90"/>
      <c r="C151" s="90" t="s">
        <v>56</v>
      </c>
      <c r="E151" s="94"/>
      <c r="F151" s="93">
        <f t="shared" si="15"/>
        <v>0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</row>
    <row r="152" spans="1:18" ht="12.75" customHeight="1">
      <c r="A152" s="90"/>
      <c r="B152" s="90"/>
      <c r="E152" s="94"/>
      <c r="F152" s="93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</row>
    <row r="153" spans="1:18" ht="12.75" customHeight="1">
      <c r="A153" s="74" t="s">
        <v>113</v>
      </c>
      <c r="B153" s="90"/>
      <c r="C153" s="71"/>
      <c r="D153" s="71"/>
      <c r="E153" s="94"/>
      <c r="F153" s="93">
        <f>SUM(G153:R153)</f>
        <v>2.8254481146205587E-2</v>
      </c>
      <c r="G153" s="160">
        <f t="shared" ref="G153:R153" si="16">SUM(G143:G152)</f>
        <v>275859.17089512834</v>
      </c>
      <c r="H153" s="160">
        <f t="shared" si="16"/>
        <v>142762.95606042037</v>
      </c>
      <c r="I153" s="160">
        <f t="shared" si="16"/>
        <v>-403487.05990070454</v>
      </c>
      <c r="J153" s="160">
        <f t="shared" si="16"/>
        <v>6975.8275597725296</v>
      </c>
      <c r="K153" s="160">
        <f t="shared" si="16"/>
        <v>9142.3136925261133</v>
      </c>
      <c r="L153" s="160">
        <f t="shared" si="16"/>
        <v>12907.301590367448</v>
      </c>
      <c r="M153" s="160">
        <f t="shared" si="16"/>
        <v>21726.993167799646</v>
      </c>
      <c r="N153" s="160">
        <f t="shared" si="16"/>
        <v>21873.714058532016</v>
      </c>
      <c r="O153" s="160">
        <f t="shared" si="16"/>
        <v>-721.81153909286149</v>
      </c>
      <c r="P153" s="160">
        <f t="shared" si="16"/>
        <v>23665.860785174307</v>
      </c>
      <c r="Q153" s="160">
        <f t="shared" si="16"/>
        <v>-110705.23820119248</v>
      </c>
      <c r="R153" s="160">
        <f t="shared" si="16"/>
        <v>8.5750257340631251E-5</v>
      </c>
    </row>
    <row r="154" spans="1:18" ht="12.75" customHeight="1">
      <c r="E154" s="94"/>
      <c r="F154" s="93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</row>
    <row r="155" spans="1:18" ht="12.75" customHeight="1">
      <c r="A155" s="71" t="s">
        <v>57</v>
      </c>
      <c r="B155" s="71"/>
      <c r="E155" s="94"/>
      <c r="F155" s="93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</row>
    <row r="156" spans="1:18" ht="12.75" customHeight="1">
      <c r="A156" s="71"/>
      <c r="B156" s="71"/>
      <c r="C156" s="75" t="s">
        <v>16</v>
      </c>
      <c r="E156" s="94" t="s">
        <v>94</v>
      </c>
      <c r="F156" s="93">
        <f t="shared" ref="F156:F164" si="17">SUM(G156:R156)</f>
        <v>0</v>
      </c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</row>
    <row r="157" spans="1:18" ht="12.75" customHeight="1">
      <c r="A157" s="71"/>
      <c r="B157" s="71"/>
      <c r="C157" s="75" t="s">
        <v>58</v>
      </c>
      <c r="E157" s="94"/>
      <c r="F157" s="93">
        <f t="shared" si="17"/>
        <v>0</v>
      </c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</row>
    <row r="158" spans="1:18" ht="12.75" customHeight="1">
      <c r="C158" s="90" t="s">
        <v>59</v>
      </c>
      <c r="E158" s="94"/>
      <c r="F158" s="93">
        <f t="shared" si="17"/>
        <v>0</v>
      </c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</row>
    <row r="159" spans="1:18" ht="12.75" customHeight="1">
      <c r="C159" s="90" t="s">
        <v>60</v>
      </c>
      <c r="E159" s="94"/>
      <c r="F159" s="93">
        <f t="shared" si="17"/>
        <v>0</v>
      </c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</row>
    <row r="160" spans="1:18" ht="12.75" customHeight="1">
      <c r="C160" s="90" t="s">
        <v>61</v>
      </c>
      <c r="E160" s="94"/>
      <c r="F160" s="93">
        <f t="shared" si="17"/>
        <v>0</v>
      </c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</row>
    <row r="161" spans="1:18" ht="12.75" customHeight="1">
      <c r="C161" s="90" t="s">
        <v>254</v>
      </c>
      <c r="E161" s="94"/>
      <c r="F161" s="93">
        <f t="shared" si="17"/>
        <v>0</v>
      </c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</row>
    <row r="162" spans="1:18" ht="12.75" customHeight="1">
      <c r="C162" s="72" t="s">
        <v>62</v>
      </c>
      <c r="E162" s="94"/>
      <c r="F162" s="93">
        <f t="shared" si="17"/>
        <v>0</v>
      </c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</row>
    <row r="163" spans="1:18" ht="12.75" customHeight="1">
      <c r="C163" s="72" t="s">
        <v>83</v>
      </c>
      <c r="E163" s="94"/>
      <c r="F163" s="93">
        <f t="shared" si="17"/>
        <v>0</v>
      </c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</row>
    <row r="164" spans="1:18" ht="12.75" customHeight="1">
      <c r="C164" s="72" t="s">
        <v>204</v>
      </c>
      <c r="E164" s="94"/>
      <c r="F164" s="93">
        <f t="shared" si="17"/>
        <v>0</v>
      </c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</row>
    <row r="165" spans="1:18" ht="12.75" customHeight="1">
      <c r="B165" s="90"/>
      <c r="E165" s="94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</row>
    <row r="166" spans="1:18" ht="12.75" customHeight="1">
      <c r="A166" s="74" t="s">
        <v>114</v>
      </c>
      <c r="B166" s="90"/>
      <c r="C166" s="71"/>
      <c r="D166" s="71"/>
      <c r="E166" s="94"/>
      <c r="F166" s="93">
        <f>SUM(G166:R166)</f>
        <v>0</v>
      </c>
      <c r="G166" s="160">
        <f t="shared" ref="G166:R166" si="18">SUM(G156:G165)</f>
        <v>0</v>
      </c>
      <c r="H166" s="160">
        <f t="shared" si="18"/>
        <v>0</v>
      </c>
      <c r="I166" s="160">
        <f t="shared" si="18"/>
        <v>0</v>
      </c>
      <c r="J166" s="160">
        <f t="shared" si="18"/>
        <v>0</v>
      </c>
      <c r="K166" s="160">
        <f t="shared" si="18"/>
        <v>0</v>
      </c>
      <c r="L166" s="160">
        <f t="shared" si="18"/>
        <v>0</v>
      </c>
      <c r="M166" s="160">
        <f t="shared" si="18"/>
        <v>0</v>
      </c>
      <c r="N166" s="160">
        <f t="shared" si="18"/>
        <v>0</v>
      </c>
      <c r="O166" s="160">
        <f t="shared" si="18"/>
        <v>0</v>
      </c>
      <c r="P166" s="160">
        <f t="shared" si="18"/>
        <v>0</v>
      </c>
      <c r="Q166" s="160">
        <f t="shared" si="18"/>
        <v>0</v>
      </c>
      <c r="R166" s="160">
        <f t="shared" si="18"/>
        <v>0</v>
      </c>
    </row>
    <row r="167" spans="1:18" ht="12.75" customHeight="1">
      <c r="B167" s="90"/>
      <c r="E167" s="94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</row>
    <row r="168" spans="1:18" ht="12.75" customHeight="1">
      <c r="A168" s="71" t="s">
        <v>122</v>
      </c>
      <c r="B168" s="90"/>
      <c r="E168" s="71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</row>
    <row r="169" spans="1:18" ht="12.75" customHeight="1">
      <c r="C169" s="90" t="s">
        <v>64</v>
      </c>
      <c r="E169" s="71"/>
      <c r="F169" s="93">
        <f>SUM(G169:R169)</f>
        <v>0</v>
      </c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</row>
    <row r="170" spans="1:18" ht="12.75" customHeight="1">
      <c r="C170" s="90" t="s">
        <v>115</v>
      </c>
      <c r="E170" s="71"/>
      <c r="F170" s="93">
        <f>SUM(G170:R170)</f>
        <v>0</v>
      </c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</row>
    <row r="171" spans="1:18" ht="12.75" customHeight="1">
      <c r="B171" s="90"/>
      <c r="E171" s="94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</row>
    <row r="172" spans="1:18" ht="12.75" customHeight="1">
      <c r="A172" s="71" t="s">
        <v>116</v>
      </c>
      <c r="B172" s="90"/>
      <c r="E172" s="76"/>
      <c r="F172" s="93">
        <f>SUM(G172:R172)</f>
        <v>0</v>
      </c>
      <c r="G172" s="93">
        <f t="shared" ref="G172:R172" si="19">SUM(G169:G171)</f>
        <v>0</v>
      </c>
      <c r="H172" s="93">
        <f t="shared" si="19"/>
        <v>0</v>
      </c>
      <c r="I172" s="93">
        <f t="shared" si="19"/>
        <v>0</v>
      </c>
      <c r="J172" s="93">
        <f t="shared" si="19"/>
        <v>0</v>
      </c>
      <c r="K172" s="93">
        <f t="shared" si="19"/>
        <v>0</v>
      </c>
      <c r="L172" s="93">
        <f t="shared" si="19"/>
        <v>0</v>
      </c>
      <c r="M172" s="93">
        <f t="shared" si="19"/>
        <v>0</v>
      </c>
      <c r="N172" s="93">
        <f t="shared" si="19"/>
        <v>0</v>
      </c>
      <c r="O172" s="93">
        <f t="shared" si="19"/>
        <v>0</v>
      </c>
      <c r="P172" s="93">
        <f t="shared" si="19"/>
        <v>0</v>
      </c>
      <c r="Q172" s="93">
        <f t="shared" si="19"/>
        <v>0</v>
      </c>
      <c r="R172" s="93">
        <f t="shared" si="19"/>
        <v>0</v>
      </c>
    </row>
    <row r="173" spans="1:18" ht="12.75" customHeight="1">
      <c r="B173" s="90"/>
      <c r="E173" s="71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</row>
    <row r="174" spans="1:18" ht="12.75" customHeight="1" thickBot="1">
      <c r="A174" s="74" t="s">
        <v>123</v>
      </c>
      <c r="B174" s="74"/>
      <c r="E174" s="94" t="s">
        <v>94</v>
      </c>
      <c r="F174" s="115">
        <f>SUM(G174:R174)</f>
        <v>3118212.9275385649</v>
      </c>
      <c r="G174" s="115">
        <f t="shared" ref="G174:R174" si="20">SUM(G172,G166,G153,G140,G134)-G26</f>
        <v>266439.98290385643</v>
      </c>
      <c r="H174" s="115">
        <f t="shared" si="20"/>
        <v>584453.81482337089</v>
      </c>
      <c r="I174" s="115">
        <f t="shared" si="20"/>
        <v>319018.48204391421</v>
      </c>
      <c r="J174" s="115">
        <f t="shared" si="20"/>
        <v>29058.329927660881</v>
      </c>
      <c r="K174" s="115">
        <f t="shared" si="20"/>
        <v>225853.44528634427</v>
      </c>
      <c r="L174" s="115">
        <f t="shared" si="20"/>
        <v>429207.80819300166</v>
      </c>
      <c r="M174" s="115">
        <f t="shared" si="20"/>
        <v>180727.57316393702</v>
      </c>
      <c r="N174" s="115">
        <f t="shared" si="20"/>
        <v>194066.37127656426</v>
      </c>
      <c r="O174" s="115">
        <f t="shared" si="20"/>
        <v>385788.92277319479</v>
      </c>
      <c r="P174" s="115">
        <f t="shared" si="20"/>
        <v>484241.99647846213</v>
      </c>
      <c r="Q174" s="115">
        <f t="shared" si="20"/>
        <v>-64177.099030078185</v>
      </c>
      <c r="R174" s="115">
        <f t="shared" si="20"/>
        <v>83533.299698336428</v>
      </c>
    </row>
    <row r="175" spans="1:18" ht="12.75" customHeight="1" thickTop="1">
      <c r="B175" s="90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</row>
    <row r="176" spans="1:18" s="163" customFormat="1" ht="12.75" customHeight="1">
      <c r="D176" s="162" t="s">
        <v>117</v>
      </c>
      <c r="F176" s="164">
        <f>SUM(G176:R176)</f>
        <v>0</v>
      </c>
      <c r="G176" s="164">
        <v>0</v>
      </c>
      <c r="H176" s="164">
        <v>0</v>
      </c>
      <c r="I176" s="164">
        <v>0</v>
      </c>
      <c r="J176" s="164">
        <v>0</v>
      </c>
      <c r="K176" s="164">
        <v>0</v>
      </c>
      <c r="L176" s="164">
        <v>0</v>
      </c>
      <c r="M176" s="164">
        <v>0</v>
      </c>
      <c r="N176" s="164">
        <v>0</v>
      </c>
      <c r="O176" s="164">
        <v>0</v>
      </c>
      <c r="P176" s="164">
        <v>0</v>
      </c>
      <c r="Q176" s="164">
        <v>0</v>
      </c>
      <c r="R176" s="164">
        <v>0</v>
      </c>
    </row>
    <row r="177" spans="1:18" ht="12.75" customHeight="1">
      <c r="B177" s="90"/>
      <c r="F177" s="109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1:18" ht="12.75" customHeight="1">
      <c r="B178" s="90"/>
      <c r="E178" s="9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1:18" ht="12.75" customHeight="1">
      <c r="B179" s="90"/>
      <c r="E179" s="91"/>
      <c r="F179" s="88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</row>
    <row r="180" spans="1:18" ht="12.75" customHeight="1">
      <c r="B180" s="90"/>
      <c r="E180" s="91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1:18" s="112" customFormat="1" ht="12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</row>
    <row r="182" spans="1:18" ht="12.75" customHeight="1">
      <c r="A182" s="74"/>
      <c r="C182" s="71"/>
      <c r="D182" s="71"/>
      <c r="E182" s="91"/>
      <c r="F182" s="97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</row>
    <row r="183" spans="1:18" ht="12.75" customHeight="1">
      <c r="B183" s="90"/>
      <c r="E183" s="91"/>
      <c r="F183" s="97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</row>
    <row r="184" spans="1:18" ht="12.75" customHeight="1">
      <c r="A184" s="71"/>
      <c r="B184" s="90"/>
      <c r="E184" s="91"/>
      <c r="F184" s="97"/>
      <c r="G184" s="100"/>
      <c r="H184" s="100"/>
      <c r="I184" s="100"/>
      <c r="J184" s="100"/>
      <c r="K184" s="100"/>
      <c r="L184" s="126"/>
      <c r="M184" s="125"/>
      <c r="N184" s="100"/>
      <c r="O184" s="100"/>
      <c r="P184" s="100"/>
      <c r="Q184" s="100"/>
      <c r="R184" s="100"/>
    </row>
    <row r="185" spans="1:18" ht="12.75" customHeight="1">
      <c r="A185" s="71"/>
      <c r="E185" s="94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</row>
    <row r="186" spans="1:18" ht="12.75" customHeight="1">
      <c r="A186" s="71"/>
      <c r="E186" s="91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</row>
    <row r="187" spans="1:18" ht="12.75" customHeight="1">
      <c r="A187" s="101"/>
      <c r="C187" s="91"/>
      <c r="E187" s="91"/>
      <c r="F187" s="97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</row>
    <row r="188" spans="1:18" ht="12.75" customHeight="1">
      <c r="A188" s="101"/>
      <c r="C188" s="91"/>
      <c r="E188" s="91"/>
      <c r="F188" s="97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</row>
    <row r="189" spans="1:18" ht="12.75" customHeight="1">
      <c r="A189" s="101"/>
      <c r="C189" s="91"/>
      <c r="E189" s="91"/>
      <c r="F189" s="97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1:18" ht="12.75" customHeight="1">
      <c r="C190" s="91"/>
      <c r="E190" s="91"/>
      <c r="F190" s="97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</row>
    <row r="191" spans="1:18" ht="12.75" customHeight="1">
      <c r="B191" s="91"/>
      <c r="F191" s="97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1:18" ht="12.75" customHeight="1">
      <c r="B192" s="91"/>
      <c r="F192" s="97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1:18" ht="12.75" customHeight="1">
      <c r="B193" s="91"/>
      <c r="F193" s="97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1:18" ht="12.75" customHeight="1">
      <c r="B194" s="91"/>
      <c r="F194" s="97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</row>
    <row r="195" spans="1:18" ht="12.75" customHeight="1">
      <c r="B195" s="91"/>
      <c r="F195" s="97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1:18" ht="12.75" customHeight="1">
      <c r="B196" s="91"/>
      <c r="F196" s="97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1:18" ht="12.75" customHeight="1">
      <c r="F197" s="97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</row>
    <row r="198" spans="1:18" ht="12.75" customHeight="1">
      <c r="F198" s="97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</row>
    <row r="199" spans="1:18" ht="12.75" customHeight="1">
      <c r="F199" s="97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1:18" ht="12.75" customHeight="1"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</row>
    <row r="201" spans="1:18" ht="12.75" customHeight="1">
      <c r="A201" s="74"/>
      <c r="C201" s="71"/>
      <c r="D201" s="71"/>
      <c r="E201" s="94"/>
      <c r="F201" s="97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1:18" ht="12.75" customHeight="1">
      <c r="B202" s="90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</row>
    <row r="203" spans="1:18" ht="12.75" customHeight="1">
      <c r="A203" s="74"/>
      <c r="F203" s="97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1:18" ht="12.75" customHeight="1">
      <c r="B204" s="90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</row>
    <row r="205" spans="1:18" ht="12.75" customHeight="1">
      <c r="A205" s="71"/>
      <c r="F205" s="97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1:18" ht="12.75" customHeight="1"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</row>
    <row r="207" spans="1:18" ht="12.75" customHeight="1">
      <c r="C207" s="76"/>
      <c r="F207" s="97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</row>
    <row r="208" spans="1:18" ht="12.75" customHeight="1">
      <c r="C208" s="76" t="s">
        <v>250</v>
      </c>
      <c r="F208" s="97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</row>
    <row r="209" spans="3:18" ht="12.75" customHeight="1">
      <c r="C209" s="76" t="s">
        <v>251</v>
      </c>
      <c r="F209" s="97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</row>
    <row r="210" spans="3:18" ht="12.75" customHeight="1">
      <c r="C210" s="76"/>
      <c r="F210" s="97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</row>
    <row r="211" spans="3:18" ht="12.75" customHeight="1">
      <c r="C211" s="76"/>
      <c r="F211" s="97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</row>
    <row r="212" spans="3:18" ht="12.75" customHeight="1">
      <c r="C212" s="76"/>
      <c r="F212" s="97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</row>
    <row r="213" spans="3:18" ht="12.75" customHeight="1">
      <c r="C213" s="76"/>
      <c r="F213" s="97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</row>
    <row r="214" spans="3:18" ht="12.75" customHeight="1">
      <c r="C214" s="76"/>
      <c r="F214" s="97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</row>
    <row r="215" spans="3:18" ht="12.75" customHeight="1">
      <c r="C215" s="76"/>
      <c r="F215" s="97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</row>
    <row r="216" spans="3:18" ht="12.75" customHeight="1">
      <c r="C216" s="76"/>
      <c r="F216" s="97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</row>
    <row r="217" spans="3:18" ht="12.75" customHeight="1">
      <c r="C217" s="76"/>
      <c r="F217" s="97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</row>
    <row r="218" spans="3:18" ht="12.75" customHeight="1">
      <c r="F218" s="97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</row>
    <row r="219" spans="3:18" ht="12.75" customHeight="1">
      <c r="F219" s="97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</row>
    <row r="220" spans="3:18" ht="12.75" customHeight="1">
      <c r="C220" s="76"/>
      <c r="F220" s="97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</row>
    <row r="221" spans="3:18" ht="12.75" customHeight="1">
      <c r="C221" s="76"/>
      <c r="F221" s="97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</row>
    <row r="222" spans="3:18" ht="12.75" customHeight="1">
      <c r="C222" s="90"/>
      <c r="F222" s="97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</row>
    <row r="223" spans="3:18" ht="12.75" customHeight="1">
      <c r="C223" s="76"/>
      <c r="F223" s="97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</row>
    <row r="224" spans="3:18" ht="12.75" customHeight="1">
      <c r="C224" s="76"/>
      <c r="F224" s="97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</row>
    <row r="225" spans="1:18" ht="12.75" customHeight="1">
      <c r="C225" s="76"/>
      <c r="F225" s="97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</row>
    <row r="226" spans="1:18" ht="12.75" customHeight="1">
      <c r="C226" s="76"/>
      <c r="F226" s="97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</row>
    <row r="227" spans="1:18" ht="12.75" customHeight="1">
      <c r="C227" s="76"/>
      <c r="D227" s="76"/>
      <c r="F227" s="97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</row>
    <row r="228" spans="1:18" ht="12.75" customHeight="1">
      <c r="C228" s="76"/>
      <c r="D228" s="76"/>
      <c r="F228" s="97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</row>
    <row r="229" spans="1:18" ht="12.75" customHeight="1">
      <c r="C229" s="76" t="s">
        <v>252</v>
      </c>
      <c r="D229" s="76"/>
      <c r="F229" s="97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</row>
    <row r="230" spans="1:18" ht="12.75" customHeight="1">
      <c r="C230" s="76"/>
      <c r="D230" s="76"/>
      <c r="F230" s="97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</row>
    <row r="231" spans="1:18" ht="12.75" customHeight="1">
      <c r="C231" s="76"/>
      <c r="D231" s="76"/>
      <c r="F231" s="97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</row>
    <row r="232" spans="1:18" ht="12.75" customHeight="1">
      <c r="C232" s="76"/>
      <c r="D232" s="76"/>
      <c r="F232" s="97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</row>
    <row r="233" spans="1:18" ht="12.75" customHeight="1">
      <c r="C233" s="76"/>
      <c r="D233" s="76"/>
      <c r="F233" s="97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</row>
    <row r="234" spans="1:18" ht="12.75" customHeight="1">
      <c r="C234" s="76"/>
      <c r="D234" s="76"/>
      <c r="F234" s="97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1:18" ht="12.75" customHeight="1">
      <c r="D235" s="76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</row>
    <row r="236" spans="1:18" ht="12.75" customHeight="1">
      <c r="A236" s="74"/>
      <c r="B236" s="95"/>
      <c r="C236" s="71"/>
      <c r="D236" s="71"/>
      <c r="F236" s="97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1:18" ht="12.75" customHeight="1">
      <c r="B237" s="71"/>
      <c r="C237" s="71"/>
      <c r="D237" s="71"/>
      <c r="F237" s="106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</row>
    <row r="238" spans="1:18" ht="12.75" customHeight="1">
      <c r="B238" s="90"/>
      <c r="C238" s="71"/>
      <c r="D238" s="71"/>
      <c r="E238" s="94"/>
      <c r="F238" s="106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1:18" ht="12.75" customHeight="1">
      <c r="C239" s="173"/>
      <c r="D239" s="76"/>
      <c r="E239" s="94"/>
      <c r="F239" s="97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</row>
    <row r="240" spans="1:18" ht="12.75" customHeight="1">
      <c r="C240" s="173"/>
      <c r="D240" s="76"/>
      <c r="F240" s="97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2:18" ht="12.75" customHeight="1">
      <c r="C241" s="173"/>
      <c r="D241" s="76"/>
      <c r="F241" s="97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2:18" ht="12.75" customHeight="1">
      <c r="C242" s="173"/>
      <c r="D242" s="76"/>
      <c r="F242" s="97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</row>
    <row r="243" spans="2:18" ht="12.75" customHeight="1">
      <c r="C243" s="173"/>
      <c r="D243" s="76"/>
      <c r="F243" s="97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</row>
    <row r="244" spans="2:18" ht="12.75" customHeight="1">
      <c r="C244" s="173"/>
      <c r="D244" s="76"/>
      <c r="F244" s="97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2:18" ht="12.75" customHeight="1">
      <c r="C245" s="173"/>
      <c r="D245" s="76"/>
      <c r="F245" s="97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</row>
    <row r="246" spans="2:18" ht="12.75" customHeight="1">
      <c r="C246" s="173"/>
      <c r="D246" s="76"/>
      <c r="F246" s="97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</row>
    <row r="247" spans="2:18" ht="12.75" customHeight="1">
      <c r="C247" s="173"/>
      <c r="D247" s="76"/>
      <c r="F247" s="97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</row>
    <row r="248" spans="2:18" ht="12.75" customHeight="1">
      <c r="C248" s="173"/>
      <c r="D248" s="76"/>
      <c r="F248" s="97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</row>
    <row r="249" spans="2:18" ht="12.75" customHeight="1">
      <c r="C249" s="173"/>
      <c r="F249" s="97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</row>
    <row r="250" spans="2:18" ht="12.75" customHeight="1">
      <c r="C250" s="173"/>
      <c r="F250" s="97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</row>
    <row r="251" spans="2:18" ht="12.75" customHeight="1">
      <c r="C251" s="173"/>
      <c r="F251" s="97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</row>
    <row r="252" spans="2:18" ht="12.75" customHeight="1">
      <c r="C252" s="173"/>
      <c r="F252" s="97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</row>
    <row r="253" spans="2:18" ht="12.75" customHeight="1">
      <c r="C253" s="173"/>
      <c r="F253" s="97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</row>
    <row r="254" spans="2:18" ht="12.75" customHeight="1">
      <c r="C254" s="173"/>
      <c r="F254" s="97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</row>
    <row r="255" spans="2:18" ht="12.75" customHeight="1">
      <c r="C255" s="173"/>
      <c r="F255" s="97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</row>
    <row r="256" spans="2:18" ht="12.75" customHeight="1">
      <c r="B256" s="76"/>
      <c r="C256" s="173"/>
      <c r="F256" s="97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</row>
    <row r="257" spans="2:18" ht="12.75" customHeight="1">
      <c r="B257" s="76"/>
      <c r="C257" s="173"/>
      <c r="F257" s="97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</row>
    <row r="258" spans="2:18" ht="12.75" customHeight="1">
      <c r="B258" s="76"/>
      <c r="C258" s="173"/>
      <c r="F258" s="97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</row>
    <row r="259" spans="2:18" ht="12.75" customHeight="1">
      <c r="B259" s="76"/>
      <c r="C259" s="173"/>
      <c r="F259" s="97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</row>
    <row r="260" spans="2:18" ht="12.75" customHeight="1">
      <c r="B260" s="76"/>
      <c r="C260" s="173"/>
      <c r="F260" s="97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</row>
    <row r="261" spans="2:18" ht="12.75" customHeight="1">
      <c r="B261" s="76"/>
      <c r="C261" s="173"/>
      <c r="F261" s="97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</row>
    <row r="262" spans="2:18" ht="12.75" customHeight="1">
      <c r="C262" s="173"/>
      <c r="E262" s="96"/>
      <c r="F262" s="97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</row>
    <row r="263" spans="2:18" ht="12.75" customHeight="1">
      <c r="B263" s="71"/>
      <c r="C263" s="173"/>
      <c r="D263" s="71"/>
      <c r="E263" s="96"/>
      <c r="F263" s="97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</row>
    <row r="264" spans="2:18" ht="12.75" customHeight="1">
      <c r="B264" s="71"/>
      <c r="C264" s="173"/>
      <c r="D264" s="71"/>
      <c r="E264" s="96"/>
      <c r="F264" s="97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</row>
    <row r="265" spans="2:18" ht="12.75" customHeight="1">
      <c r="B265" s="71"/>
      <c r="C265" s="173"/>
      <c r="D265" s="71"/>
      <c r="E265" s="96"/>
      <c r="F265" s="97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</row>
    <row r="266" spans="2:18" ht="12.75" customHeight="1">
      <c r="B266" s="71"/>
      <c r="C266" s="173"/>
      <c r="D266" s="71"/>
      <c r="E266" s="96"/>
      <c r="F266" s="97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</row>
    <row r="267" spans="2:18" ht="12.75" customHeight="1">
      <c r="B267" s="71"/>
      <c r="C267" s="173"/>
      <c r="D267" s="71"/>
      <c r="E267" s="96"/>
      <c r="F267" s="97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</row>
    <row r="268" spans="2:18" ht="12.75" customHeight="1">
      <c r="B268" s="71"/>
      <c r="C268" s="173"/>
      <c r="D268" s="71"/>
      <c r="E268" s="96"/>
      <c r="F268" s="97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</row>
    <row r="269" spans="2:18" ht="12.75" customHeight="1">
      <c r="B269" s="71"/>
      <c r="C269" s="173"/>
      <c r="D269" s="71"/>
      <c r="E269" s="96"/>
      <c r="F269" s="97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</row>
    <row r="270" spans="2:18" ht="12.75" customHeight="1">
      <c r="B270" s="71"/>
      <c r="C270" s="173"/>
      <c r="D270" s="71"/>
      <c r="E270" s="96"/>
      <c r="F270" s="97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</row>
    <row r="271" spans="2:18" ht="12.75" customHeight="1">
      <c r="B271" s="71"/>
      <c r="C271" s="173"/>
      <c r="D271" s="71"/>
      <c r="E271" s="96"/>
      <c r="F271" s="97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</row>
    <row r="272" spans="2:18" ht="12.75" customHeight="1">
      <c r="B272" s="71"/>
      <c r="C272" s="173"/>
      <c r="D272" s="71"/>
      <c r="E272" s="96"/>
      <c r="F272" s="97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</row>
    <row r="273" spans="1:18" ht="12.75" customHeight="1">
      <c r="B273" s="71"/>
      <c r="C273" s="173"/>
      <c r="D273" s="71"/>
      <c r="E273" s="96"/>
      <c r="F273" s="97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</row>
    <row r="274" spans="1:18" ht="12.75" customHeight="1">
      <c r="B274" s="71"/>
      <c r="C274" s="173"/>
      <c r="D274" s="71"/>
      <c r="E274" s="96"/>
      <c r="F274" s="97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</row>
    <row r="275" spans="1:18" ht="12.75" customHeight="1">
      <c r="B275" s="71"/>
      <c r="C275" s="173"/>
      <c r="D275" s="71"/>
      <c r="F275" s="97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</row>
    <row r="276" spans="1:18" ht="12.75" customHeight="1">
      <c r="B276" s="71"/>
      <c r="C276" s="173" t="s">
        <v>253</v>
      </c>
      <c r="D276" s="71"/>
      <c r="F276" s="97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</row>
    <row r="277" spans="1:18" ht="12.75" customHeight="1">
      <c r="B277" s="71"/>
      <c r="C277" s="173"/>
      <c r="D277" s="71"/>
      <c r="F277" s="97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</row>
    <row r="278" spans="1:18" ht="12.75" customHeight="1">
      <c r="B278" s="71"/>
      <c r="C278" s="173"/>
      <c r="D278" s="71"/>
      <c r="F278" s="97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</row>
    <row r="279" spans="1:18" ht="12.75" customHeight="1">
      <c r="B279" s="71"/>
      <c r="C279" s="173"/>
      <c r="D279" s="71"/>
      <c r="F279" s="97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</row>
    <row r="280" spans="1:18" ht="12.75" customHeight="1">
      <c r="B280" s="71"/>
      <c r="C280" s="173"/>
      <c r="D280" s="71"/>
      <c r="F280" s="97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</row>
    <row r="281" spans="1:18" ht="12.75" customHeight="1">
      <c r="B281" s="71"/>
      <c r="C281" s="173"/>
      <c r="D281" s="71"/>
      <c r="F281" s="97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</row>
    <row r="282" spans="1:18" ht="12.75" customHeight="1">
      <c r="B282" s="71"/>
      <c r="C282" s="173"/>
      <c r="D282" s="71"/>
      <c r="F282" s="97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</row>
    <row r="283" spans="1:18" ht="12.75" customHeight="1">
      <c r="B283" s="71"/>
      <c r="C283" s="173"/>
      <c r="D283" s="71"/>
      <c r="F283" s="97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</row>
    <row r="284" spans="1:18" ht="12.75" customHeight="1">
      <c r="B284" s="71"/>
      <c r="C284" s="71"/>
      <c r="D284" s="71"/>
      <c r="F284" s="106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</row>
    <row r="285" spans="1:18" ht="12.75" customHeight="1">
      <c r="B285" s="90"/>
      <c r="C285" s="71"/>
      <c r="D285" s="71"/>
      <c r="F285" s="97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1:18" ht="12.75" customHeight="1">
      <c r="B286" s="71"/>
      <c r="C286" s="71"/>
      <c r="D286" s="71"/>
      <c r="F286" s="106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</row>
    <row r="287" spans="1:18" ht="12.75" customHeight="1">
      <c r="A287" s="90"/>
      <c r="B287" s="90"/>
      <c r="C287" s="71"/>
      <c r="D287" s="71"/>
      <c r="F287" s="106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</row>
    <row r="288" spans="1:18" ht="12.75" customHeight="1">
      <c r="A288" s="90"/>
      <c r="B288" s="90"/>
      <c r="C288" s="76"/>
      <c r="D288" s="76"/>
      <c r="F288" s="97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</row>
    <row r="289" spans="1:18" ht="12.75" customHeight="1">
      <c r="A289" s="90"/>
      <c r="B289" s="90"/>
      <c r="C289" s="76"/>
      <c r="D289" s="76"/>
      <c r="F289" s="97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</row>
    <row r="290" spans="1:18" ht="12.75" customHeight="1">
      <c r="A290" s="90"/>
      <c r="B290" s="90"/>
      <c r="D290" s="76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</row>
    <row r="291" spans="1:18" ht="12.75" customHeight="1">
      <c r="A291" s="90"/>
      <c r="B291" s="90"/>
      <c r="C291" s="76"/>
      <c r="D291" s="76"/>
      <c r="F291" s="97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1:18" ht="12.75" customHeight="1">
      <c r="A292" s="90"/>
      <c r="B292" s="90"/>
      <c r="C292" s="76"/>
      <c r="D292" s="76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</row>
    <row r="293" spans="1:18" ht="12.75" customHeight="1">
      <c r="A293" s="90"/>
      <c r="B293" s="90"/>
      <c r="C293" s="76"/>
      <c r="D293" s="76"/>
      <c r="F293" s="97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1:18" ht="12.75" customHeight="1">
      <c r="A294" s="90"/>
      <c r="B294" s="90"/>
      <c r="C294" s="71"/>
      <c r="D294" s="71"/>
      <c r="F294" s="106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</row>
    <row r="295" spans="1:18" ht="12.75" customHeight="1">
      <c r="A295" s="90"/>
      <c r="B295" s="90"/>
      <c r="C295" s="71"/>
      <c r="D295" s="71"/>
      <c r="F295" s="106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</row>
    <row r="296" spans="1:18" ht="12.75" customHeight="1">
      <c r="A296" s="90"/>
      <c r="B296" s="90"/>
      <c r="C296" s="76"/>
      <c r="D296" s="71"/>
      <c r="F296" s="97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</row>
    <row r="297" spans="1:18" ht="12.75" customHeight="1">
      <c r="A297" s="90"/>
      <c r="B297" s="90"/>
      <c r="C297" s="76"/>
      <c r="D297" s="71"/>
      <c r="F297" s="97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</row>
    <row r="298" spans="1:18" ht="12.75" customHeight="1">
      <c r="A298" s="90"/>
      <c r="B298" s="90"/>
      <c r="C298" s="71"/>
      <c r="D298" s="71"/>
      <c r="F298" s="97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</row>
    <row r="299" spans="1:18" ht="12.75" customHeight="1">
      <c r="A299" s="90"/>
      <c r="B299" s="90"/>
      <c r="C299" s="71"/>
      <c r="D299" s="71"/>
      <c r="F299" s="106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</row>
    <row r="300" spans="1:18" ht="12.75" customHeight="1">
      <c r="A300" s="90"/>
      <c r="B300" s="90"/>
      <c r="C300" s="71"/>
      <c r="D300" s="71"/>
      <c r="F300" s="106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</row>
    <row r="301" spans="1:18" ht="12.75" customHeight="1">
      <c r="A301" s="90"/>
      <c r="B301" s="90"/>
      <c r="D301" s="71"/>
      <c r="F301" s="97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</row>
    <row r="302" spans="1:18" ht="12.75" customHeight="1">
      <c r="A302" s="90"/>
      <c r="B302" s="90"/>
      <c r="D302" s="71"/>
      <c r="F302" s="97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</row>
    <row r="303" spans="1:18" ht="12.75" customHeight="1">
      <c r="A303" s="90"/>
      <c r="B303" s="90"/>
      <c r="D303" s="71"/>
      <c r="F303" s="97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</row>
    <row r="304" spans="1:18" ht="12.75" customHeight="1">
      <c r="A304" s="90"/>
      <c r="B304" s="90"/>
      <c r="D304" s="71"/>
      <c r="F304" s="106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</row>
    <row r="305" spans="1:18" ht="12.75" customHeight="1">
      <c r="B305" s="90"/>
      <c r="C305" s="71"/>
      <c r="F305" s="97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</row>
    <row r="306" spans="1:18" ht="12.75" customHeight="1">
      <c r="B306" s="90"/>
      <c r="C306" s="71"/>
      <c r="F306" s="97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</row>
    <row r="307" spans="1:18" ht="12.75" customHeight="1">
      <c r="B307" s="90"/>
      <c r="C307" s="71"/>
      <c r="F307" s="97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</row>
    <row r="308" spans="1:18" ht="12.75" customHeight="1">
      <c r="A308" s="90"/>
      <c r="B308" s="90"/>
      <c r="C308" s="71"/>
      <c r="D308" s="71"/>
      <c r="F308" s="106"/>
      <c r="G308" s="93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</row>
    <row r="309" spans="1:18" ht="12.75" customHeight="1">
      <c r="A309" s="74"/>
      <c r="B309" s="90"/>
      <c r="C309" s="71"/>
      <c r="D309" s="71"/>
      <c r="F309" s="97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</row>
    <row r="310" spans="1:18" ht="12.75" customHeight="1">
      <c r="A310" s="90"/>
      <c r="B310" s="90"/>
      <c r="C310" s="71"/>
      <c r="D310" s="71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</row>
    <row r="311" spans="1:18" ht="12.75" customHeight="1">
      <c r="A311" s="74"/>
      <c r="B311" s="90"/>
      <c r="C311" s="71"/>
      <c r="D311" s="71"/>
      <c r="F311" s="106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</row>
    <row r="312" spans="1:18" ht="12.75" customHeight="1">
      <c r="A312" s="90"/>
      <c r="C312" s="90"/>
      <c r="D312" s="71"/>
      <c r="F312" s="97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</row>
    <row r="313" spans="1:18" ht="12.75" customHeight="1">
      <c r="A313" s="90"/>
      <c r="C313" s="90"/>
      <c r="D313" s="71"/>
      <c r="F313" s="97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</row>
    <row r="314" spans="1:18" ht="12.75" customHeight="1">
      <c r="A314" s="90"/>
      <c r="C314" s="90"/>
      <c r="D314" s="71"/>
      <c r="F314" s="97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</row>
    <row r="315" spans="1:18" ht="12.75" customHeight="1">
      <c r="A315" s="90"/>
      <c r="C315" s="90"/>
      <c r="D315" s="71"/>
      <c r="F315" s="97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</row>
    <row r="316" spans="1:18" ht="12.75" customHeight="1">
      <c r="A316" s="90"/>
      <c r="C316" s="90"/>
      <c r="D316" s="71"/>
      <c r="F316" s="97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</row>
    <row r="317" spans="1:18" ht="12.75" customHeight="1">
      <c r="A317" s="90"/>
      <c r="C317" s="90"/>
      <c r="D317" s="71"/>
      <c r="F317" s="97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</row>
    <row r="318" spans="1:18" ht="12.75" customHeight="1">
      <c r="A318" s="90"/>
      <c r="C318" s="90"/>
      <c r="D318" s="71"/>
      <c r="E318" s="94"/>
      <c r="F318" s="97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</row>
    <row r="319" spans="1:18" ht="12.75" customHeight="1">
      <c r="A319" s="90"/>
      <c r="C319" s="90"/>
      <c r="D319" s="71"/>
      <c r="F319" s="97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</row>
    <row r="320" spans="1:18" ht="12.75" customHeight="1">
      <c r="A320" s="90"/>
      <c r="C320" s="90"/>
      <c r="F320" s="97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</row>
    <row r="321" spans="1:18" ht="12.75" customHeight="1">
      <c r="A321" s="90"/>
      <c r="B321" s="90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</row>
    <row r="322" spans="1:18" ht="12.75" customHeight="1">
      <c r="A322" s="71"/>
      <c r="B322" s="71"/>
      <c r="C322" s="71"/>
      <c r="D322" s="71"/>
      <c r="F322" s="97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1:18" ht="12.75" customHeight="1"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</row>
    <row r="324" spans="1:18" ht="12.75" customHeight="1">
      <c r="A324" s="71"/>
      <c r="B324" s="71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</row>
    <row r="325" spans="1:18" ht="12.75" customHeight="1">
      <c r="A325" s="71"/>
      <c r="B325" s="71"/>
      <c r="F325" s="97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</row>
    <row r="326" spans="1:18" ht="12.75" customHeight="1">
      <c r="A326" s="71"/>
      <c r="B326" s="71"/>
      <c r="F326" s="97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</row>
    <row r="327" spans="1:18" ht="12.75" customHeight="1">
      <c r="C327" s="90"/>
      <c r="F327" s="97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</row>
    <row r="328" spans="1:18" ht="12.75" customHeight="1">
      <c r="C328" s="90"/>
      <c r="F328" s="97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</row>
    <row r="329" spans="1:18" ht="12.75" customHeight="1">
      <c r="C329" s="90"/>
      <c r="E329" s="94"/>
      <c r="F329" s="97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</row>
    <row r="330" spans="1:18" ht="12.75" customHeight="1">
      <c r="C330" s="90"/>
      <c r="F330" s="97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</row>
    <row r="331" spans="1:18" ht="12.75" customHeight="1">
      <c r="C331" s="90" t="s">
        <v>254</v>
      </c>
      <c r="F331" s="97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</row>
    <row r="332" spans="1:18" ht="12.75" customHeight="1">
      <c r="C332" s="90"/>
      <c r="F332" s="97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</row>
    <row r="333" spans="1:18" ht="12.75" customHeight="1">
      <c r="C333" s="90"/>
      <c r="E333" s="94"/>
      <c r="F333" s="97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</row>
    <row r="334" spans="1:18" ht="12.75" customHeight="1">
      <c r="B334" s="90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</row>
    <row r="335" spans="1:18" ht="12.75" customHeight="1">
      <c r="A335" s="71"/>
      <c r="B335" s="90"/>
      <c r="F335" s="97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1:18" ht="12.75" customHeight="1">
      <c r="B336" s="90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</row>
    <row r="337" spans="1:19" ht="12.75" customHeight="1">
      <c r="A337" s="71"/>
      <c r="B337" s="90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</row>
    <row r="338" spans="1:19" ht="12.75" customHeight="1">
      <c r="C338" s="90"/>
      <c r="F338" s="97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93"/>
    </row>
    <row r="339" spans="1:19" ht="12.75" customHeight="1">
      <c r="C339" s="90"/>
      <c r="F339" s="97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93"/>
    </row>
    <row r="340" spans="1:19" ht="12.75" customHeight="1">
      <c r="C340" s="90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</row>
    <row r="341" spans="1:19" ht="12.75" customHeight="1">
      <c r="A341" s="71"/>
      <c r="B341" s="90"/>
      <c r="F341" s="97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1:19" ht="12.75" customHeight="1">
      <c r="B342" s="90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</row>
    <row r="343" spans="1:19" ht="12.75" customHeight="1">
      <c r="A343" s="71"/>
      <c r="B343" s="90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</row>
    <row r="344" spans="1:19" ht="12.75" customHeight="1">
      <c r="C344" s="90"/>
      <c r="F344" s="97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</row>
    <row r="345" spans="1:19" ht="12.75" customHeight="1">
      <c r="C345" s="90"/>
      <c r="F345" s="97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</row>
    <row r="346" spans="1:19" ht="12.75" customHeight="1">
      <c r="C346" s="90"/>
      <c r="F346" s="97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</row>
    <row r="347" spans="1:19" ht="12.75" customHeight="1">
      <c r="C347" s="90"/>
      <c r="F347" s="97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1:19" ht="12.75" customHeight="1">
      <c r="C348" s="90"/>
      <c r="F348" s="97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1:19" ht="12.75" customHeight="1">
      <c r="C349" s="90"/>
      <c r="F349" s="97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1:19" ht="12.75" customHeight="1">
      <c r="C350" s="90"/>
      <c r="F350" s="97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1:19" ht="12.75" customHeight="1">
      <c r="C351" s="90" t="s">
        <v>255</v>
      </c>
      <c r="F351" s="97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1:19" ht="12.75" customHeight="1">
      <c r="C352" s="90" t="s">
        <v>256</v>
      </c>
      <c r="F352" s="97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1:18" ht="12.75" customHeight="1">
      <c r="C353" s="90"/>
      <c r="F353" s="97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1:18" ht="12.75" customHeight="1">
      <c r="C354" s="90"/>
      <c r="F354" s="97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1:18" ht="12.75" customHeight="1">
      <c r="C355" s="90"/>
      <c r="F355" s="97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1:18" ht="12.75" customHeight="1">
      <c r="C356" s="90"/>
      <c r="F356" s="97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1:18" ht="12.75" customHeight="1">
      <c r="C357" s="90"/>
      <c r="F357" s="97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1:18" ht="12.75" customHeight="1">
      <c r="C358" s="90"/>
      <c r="F358" s="97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1:18" ht="12.75" customHeight="1">
      <c r="C359" s="77"/>
      <c r="F359" s="97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1:18" ht="12.75" customHeight="1">
      <c r="C360" s="77"/>
      <c r="F360" s="97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1:18" ht="12.75" customHeight="1">
      <c r="C361" s="77"/>
      <c r="E361" s="94"/>
      <c r="F361" s="97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1:18" ht="12.75" customHeight="1">
      <c r="B362" s="90"/>
      <c r="F362" s="97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1:18" ht="12.75" customHeight="1">
      <c r="C363" s="90"/>
      <c r="F363" s="97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1:18" ht="12.75" customHeight="1">
      <c r="B364" s="90"/>
      <c r="C364" s="183"/>
      <c r="F364" s="97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1:18" ht="12.75" customHeight="1">
      <c r="B365" s="90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</row>
    <row r="366" spans="1:18" ht="12.75" customHeight="1">
      <c r="A366" s="71"/>
      <c r="B366" s="90"/>
      <c r="E366" s="94"/>
      <c r="F366" s="97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1:18" ht="12.75" customHeight="1">
      <c r="B367" s="90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</row>
    <row r="368" spans="1:18" ht="12.75" customHeight="1">
      <c r="A368" s="71"/>
      <c r="E368" s="94"/>
      <c r="F368" s="97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 ht="12.75" customHeight="1">
      <c r="B369" s="90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</row>
    <row r="371" spans="2:18" s="163" customFormat="1" ht="12.75" customHeight="1">
      <c r="D371" s="162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</row>
    <row r="372" spans="2:18" s="163" customFormat="1" ht="12.75" customHeight="1">
      <c r="D372" s="162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</row>
  </sheetData>
  <conditionalFormatting sqref="F176:R176">
    <cfRule type="cellIs" dxfId="2" priority="3" operator="notBetween">
      <formula>-1</formula>
      <formula>1</formula>
    </cfRule>
  </conditionalFormatting>
  <conditionalFormatting sqref="F371:R372">
    <cfRule type="cellIs" dxfId="1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61" max="16383" man="1"/>
    <brk id="139" max="16383" man="1"/>
    <brk id="177" max="16383" man="1"/>
    <brk id="204" max="16383" man="1"/>
    <brk id="286" max="16383" man="1"/>
    <brk id="310" max="16383" man="1"/>
  </rowBreaks>
  <customProperties>
    <customPr name="_pios_id" r:id="rId2"/>
  </customProperties>
  <ignoredErrors>
    <ignoredError sqref="F17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73"/>
  <sheetViews>
    <sheetView zoomScaleNormal="100" zoomScaleSheetLayoutView="8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75" customWidth="1"/>
    <col min="4" max="4" width="46.5703125" style="75" customWidth="1"/>
    <col min="5" max="5" width="1.42578125" style="75" customWidth="1"/>
    <col min="6" max="6" width="14.85546875" style="75" customWidth="1"/>
    <col min="7" max="18" width="14.42578125" style="75" customWidth="1"/>
    <col min="19" max="16384" width="9.42578125" style="75"/>
  </cols>
  <sheetData>
    <row r="1" spans="1:18" s="69" customFormat="1" ht="12.75" customHeight="1">
      <c r="A1" s="1" t="str">
        <f>+'Workpaper Index'!$C$4</f>
        <v>Washington Power Cost Adjustment Mechanism</v>
      </c>
    </row>
    <row r="2" spans="1:18" s="69" customFormat="1" ht="12.75" customHeight="1">
      <c r="A2" s="1" t="str">
        <f>+'Workpaper Index'!$B$5&amp;" "&amp;'Workpaper Index'!$C$5</f>
        <v>Deferral Period: January 1, 2023 - December 31, 2023</v>
      </c>
    </row>
    <row r="3" spans="1:18" s="69" customFormat="1" ht="12.75" customHeight="1">
      <c r="A3" s="1" t="str">
        <f>+'Workpaper Index'!$B$14&amp;": "&amp;'Workpaper Index'!$C$14</f>
        <v>(3.3): Actual WIJAM Net Power Costs</v>
      </c>
    </row>
    <row r="4" spans="1:18" s="79" customFormat="1" ht="12.75" customHeight="1">
      <c r="A4" s="78"/>
    </row>
    <row r="5" spans="1:18" s="80" customFormat="1" ht="12.75" customHeight="1">
      <c r="B5" s="81"/>
      <c r="C5" s="82"/>
      <c r="D5" s="83"/>
      <c r="F5" s="84" t="s">
        <v>4</v>
      </c>
      <c r="G5" s="85">
        <f>'Exhibit JP-2 PCAM Calculation'!$D$11</f>
        <v>44927</v>
      </c>
      <c r="H5" s="85">
        <f t="shared" ref="H5:R5" si="0">+EDATE(G5,1)</f>
        <v>44958</v>
      </c>
      <c r="I5" s="85">
        <f t="shared" si="0"/>
        <v>44986</v>
      </c>
      <c r="J5" s="85">
        <f t="shared" si="0"/>
        <v>45017</v>
      </c>
      <c r="K5" s="85">
        <f t="shared" si="0"/>
        <v>45047</v>
      </c>
      <c r="L5" s="85">
        <f t="shared" si="0"/>
        <v>45078</v>
      </c>
      <c r="M5" s="85">
        <f t="shared" si="0"/>
        <v>45108</v>
      </c>
      <c r="N5" s="85">
        <f t="shared" si="0"/>
        <v>45139</v>
      </c>
      <c r="O5" s="85">
        <f t="shared" si="0"/>
        <v>45170</v>
      </c>
      <c r="P5" s="85">
        <f t="shared" si="0"/>
        <v>45200</v>
      </c>
      <c r="Q5" s="85">
        <f t="shared" si="0"/>
        <v>45231</v>
      </c>
      <c r="R5" s="85">
        <f t="shared" si="0"/>
        <v>45261</v>
      </c>
    </row>
    <row r="6" spans="1:18" ht="12.75" customHeight="1">
      <c r="D6" s="70"/>
      <c r="E6" s="76"/>
      <c r="F6" s="70"/>
    </row>
    <row r="7" spans="1:18" ht="12.75" customHeight="1">
      <c r="B7" s="86"/>
      <c r="C7" s="87"/>
      <c r="D7" s="70"/>
      <c r="E7" s="73">
        <v>7</v>
      </c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80" customFormat="1" ht="12.75" customHeight="1">
      <c r="A8" s="75"/>
      <c r="B8" s="90"/>
      <c r="C8" s="75"/>
      <c r="D8" s="75"/>
      <c r="E8" s="83"/>
      <c r="F8" s="88" t="s">
        <v>195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2.75" customHeight="1">
      <c r="A9" s="71" t="s">
        <v>10</v>
      </c>
    </row>
    <row r="10" spans="1:18" ht="12.75" customHeight="1">
      <c r="A10" s="71"/>
      <c r="B10" s="75" t="s">
        <v>11</v>
      </c>
    </row>
    <row r="11" spans="1:18" ht="12.75" customHeight="1">
      <c r="C11" s="91" t="s">
        <v>12</v>
      </c>
      <c r="F11" s="92">
        <f>SUM(G11:R11)</f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</row>
    <row r="12" spans="1:18" ht="12.75" customHeight="1">
      <c r="C12" s="91" t="s">
        <v>13</v>
      </c>
      <c r="F12" s="93">
        <f>SUM(G12:R12)</f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</row>
    <row r="13" spans="1:18" ht="12.75" customHeight="1">
      <c r="C13" s="91" t="s">
        <v>243</v>
      </c>
      <c r="F13" s="93">
        <f>SUM(G13:R13)</f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</row>
    <row r="14" spans="1:18" ht="12.75" customHeight="1">
      <c r="C14" s="91" t="s">
        <v>14</v>
      </c>
      <c r="F14" s="93">
        <f>SUM(G14:R14)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18" ht="12.75" customHeight="1">
      <c r="C15" s="91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8" ht="12.75" customHeight="1">
      <c r="B16" s="91" t="s">
        <v>89</v>
      </c>
      <c r="F16" s="93">
        <f>SUM(G16:R16)</f>
        <v>0</v>
      </c>
      <c r="G16" s="93">
        <f t="shared" ref="G16:R16" si="1">SUM(G11:G15)</f>
        <v>0</v>
      </c>
      <c r="H16" s="93">
        <f t="shared" si="1"/>
        <v>0</v>
      </c>
      <c r="I16" s="93">
        <f t="shared" si="1"/>
        <v>0</v>
      </c>
      <c r="J16" s="93">
        <f t="shared" si="1"/>
        <v>0</v>
      </c>
      <c r="K16" s="93">
        <f t="shared" si="1"/>
        <v>0</v>
      </c>
      <c r="L16" s="93">
        <f t="shared" si="1"/>
        <v>0</v>
      </c>
      <c r="M16" s="93">
        <f t="shared" si="1"/>
        <v>0</v>
      </c>
      <c r="N16" s="93">
        <f t="shared" si="1"/>
        <v>0</v>
      </c>
      <c r="O16" s="93">
        <f t="shared" si="1"/>
        <v>0</v>
      </c>
      <c r="P16" s="93">
        <f t="shared" si="1"/>
        <v>0</v>
      </c>
      <c r="Q16" s="93">
        <f t="shared" si="1"/>
        <v>0</v>
      </c>
      <c r="R16" s="93">
        <f t="shared" si="1"/>
        <v>0</v>
      </c>
    </row>
    <row r="17" spans="1:18" ht="12.75" customHeight="1">
      <c r="B17" s="91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1:18" ht="12.75" customHeight="1">
      <c r="B18" s="91" t="s">
        <v>15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1:18" ht="12.75" customHeight="1">
      <c r="B19" s="91"/>
      <c r="C19" s="75" t="s">
        <v>15</v>
      </c>
      <c r="F19" s="93">
        <f>SUM(G19:R19)</f>
        <v>1058263.7023184362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448682.4450133692</v>
      </c>
      <c r="P19" s="93">
        <v>609581.25730506703</v>
      </c>
      <c r="Q19" s="93">
        <v>0</v>
      </c>
      <c r="R19" s="93">
        <v>0</v>
      </c>
    </row>
    <row r="20" spans="1:18" ht="12.75" customHeight="1">
      <c r="B20" s="91"/>
      <c r="C20" s="75" t="s">
        <v>186</v>
      </c>
      <c r="F20" s="93">
        <f>SUM(G20:R20)</f>
        <v>1324783.4393806248</v>
      </c>
      <c r="G20" s="93">
        <v>219496.17168636253</v>
      </c>
      <c r="H20" s="93">
        <v>113421.48053053359</v>
      </c>
      <c r="I20" s="93">
        <v>145980.79832711921</v>
      </c>
      <c r="J20" s="93">
        <v>134052.20393334294</v>
      </c>
      <c r="K20" s="93">
        <v>21388.362711208665</v>
      </c>
      <c r="L20" s="93">
        <v>56271.511676889488</v>
      </c>
      <c r="M20" s="93">
        <v>151990.35414837973</v>
      </c>
      <c r="N20" s="93">
        <v>112089.2182752731</v>
      </c>
      <c r="O20" s="93">
        <v>80962.736336972885</v>
      </c>
      <c r="P20" s="93">
        <v>121368.16877695487</v>
      </c>
      <c r="Q20" s="93">
        <v>71538.397031595348</v>
      </c>
      <c r="R20" s="93">
        <v>96224.035945992422</v>
      </c>
    </row>
    <row r="21" spans="1:18" ht="12.75" customHeight="1">
      <c r="B21" s="91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1:18" ht="12.75" customHeight="1">
      <c r="B22" s="75" t="s">
        <v>90</v>
      </c>
      <c r="F22" s="93">
        <f>SUM(G22:R22)</f>
        <v>2383047.1416990613</v>
      </c>
      <c r="G22" s="158">
        <f t="shared" ref="G22:R22" si="2">SUM(G19:G20)</f>
        <v>219496.17168636253</v>
      </c>
      <c r="H22" s="158">
        <f t="shared" si="2"/>
        <v>113421.48053053359</v>
      </c>
      <c r="I22" s="158">
        <f t="shared" si="2"/>
        <v>145980.79832711921</v>
      </c>
      <c r="J22" s="158">
        <f t="shared" si="2"/>
        <v>134052.20393334294</v>
      </c>
      <c r="K22" s="158">
        <f t="shared" si="2"/>
        <v>21388.362711208665</v>
      </c>
      <c r="L22" s="158">
        <f t="shared" si="2"/>
        <v>56271.511676889488</v>
      </c>
      <c r="M22" s="158">
        <f t="shared" si="2"/>
        <v>151990.35414837973</v>
      </c>
      <c r="N22" s="158">
        <f t="shared" si="2"/>
        <v>112089.2182752731</v>
      </c>
      <c r="O22" s="158">
        <f t="shared" si="2"/>
        <v>529645.18135034211</v>
      </c>
      <c r="P22" s="158">
        <f t="shared" si="2"/>
        <v>730949.42608202191</v>
      </c>
      <c r="Q22" s="158">
        <f t="shared" si="2"/>
        <v>71538.397031595348</v>
      </c>
      <c r="R22" s="158">
        <f t="shared" si="2"/>
        <v>96224.035945992422</v>
      </c>
    </row>
    <row r="23" spans="1:18" ht="12.75" customHeight="1">
      <c r="F23" s="93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  <row r="24" spans="1:18" ht="12.75" customHeight="1">
      <c r="B24" s="75" t="s">
        <v>91</v>
      </c>
      <c r="F24" s="93">
        <f>SUM(G24:R24)</f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</row>
    <row r="25" spans="1:18" ht="12.75" customHeight="1"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18" ht="12.75" customHeight="1">
      <c r="A26" s="74" t="s">
        <v>92</v>
      </c>
      <c r="C26" s="71"/>
      <c r="D26" s="71"/>
      <c r="F26" s="93">
        <f>SUM(G26:R26)</f>
        <v>2383047.1416990613</v>
      </c>
      <c r="G26" s="158">
        <f t="shared" ref="G26:R26" si="3">SUM(G16,G22:G24)</f>
        <v>219496.17168636253</v>
      </c>
      <c r="H26" s="158">
        <f t="shared" si="3"/>
        <v>113421.48053053359</v>
      </c>
      <c r="I26" s="158">
        <f t="shared" si="3"/>
        <v>145980.79832711921</v>
      </c>
      <c r="J26" s="158">
        <f t="shared" si="3"/>
        <v>134052.20393334294</v>
      </c>
      <c r="K26" s="158">
        <f t="shared" si="3"/>
        <v>21388.362711208665</v>
      </c>
      <c r="L26" s="158">
        <f t="shared" si="3"/>
        <v>56271.511676889488</v>
      </c>
      <c r="M26" s="158">
        <f t="shared" si="3"/>
        <v>151990.35414837973</v>
      </c>
      <c r="N26" s="158">
        <f t="shared" si="3"/>
        <v>112089.2182752731</v>
      </c>
      <c r="O26" s="158">
        <f t="shared" si="3"/>
        <v>529645.18135034211</v>
      </c>
      <c r="P26" s="158">
        <f t="shared" si="3"/>
        <v>730949.42608202191</v>
      </c>
      <c r="Q26" s="158">
        <f t="shared" si="3"/>
        <v>71538.397031595348</v>
      </c>
      <c r="R26" s="158">
        <f t="shared" si="3"/>
        <v>96224.035945992422</v>
      </c>
    </row>
    <row r="27" spans="1:18" ht="12.75" customHeight="1">
      <c r="F27" s="97"/>
      <c r="G27" s="97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1:18" ht="12.75" customHeight="1">
      <c r="F28" s="97"/>
      <c r="G28" s="97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1:18" ht="12.75" customHeight="1">
      <c r="A29" s="71" t="s">
        <v>18</v>
      </c>
      <c r="F29" s="97"/>
      <c r="G29" s="97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</row>
    <row r="30" spans="1:18" ht="12.75" customHeight="1">
      <c r="B30" s="75" t="s">
        <v>19</v>
      </c>
      <c r="F30" s="97"/>
      <c r="G30" s="97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18" ht="12.75" customHeight="1">
      <c r="C31" s="76" t="s">
        <v>213</v>
      </c>
      <c r="F31" s="93">
        <f t="shared" ref="F31:F59" si="4">SUM(G31:R31)</f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</row>
    <row r="32" spans="1:18" ht="12.75" customHeight="1">
      <c r="C32" s="76" t="s">
        <v>250</v>
      </c>
      <c r="F32" s="93">
        <f t="shared" si="4"/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</row>
    <row r="33" spans="3:18" ht="12.75" customHeight="1">
      <c r="C33" s="76" t="s">
        <v>251</v>
      </c>
      <c r="F33" s="93">
        <f t="shared" si="4"/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</row>
    <row r="34" spans="3:18" ht="12.75" customHeight="1">
      <c r="C34" s="76" t="s">
        <v>200</v>
      </c>
      <c r="F34" s="93">
        <f>SUM(G34:R34)</f>
        <v>953134.47503803752</v>
      </c>
      <c r="G34" s="93">
        <v>100966.63429267672</v>
      </c>
      <c r="H34" s="93">
        <v>97675.113311249108</v>
      </c>
      <c r="I34" s="93">
        <v>111719.45713181647</v>
      </c>
      <c r="J34" s="93">
        <v>81345.423373282218</v>
      </c>
      <c r="K34" s="93">
        <v>63395.963145332418</v>
      </c>
      <c r="L34" s="93">
        <v>49101.552400074295</v>
      </c>
      <c r="M34" s="93">
        <v>48834.830335029801</v>
      </c>
      <c r="N34" s="93">
        <v>57567.413962480721</v>
      </c>
      <c r="O34" s="93">
        <v>66378.974214484086</v>
      </c>
      <c r="P34" s="93">
        <v>56531.736385217082</v>
      </c>
      <c r="Q34" s="93">
        <v>109265.38625477841</v>
      </c>
      <c r="R34" s="93">
        <v>110351.99023161626</v>
      </c>
    </row>
    <row r="35" spans="3:18" ht="12.75" customHeight="1">
      <c r="C35" s="76" t="s">
        <v>201</v>
      </c>
      <c r="F35" s="93">
        <f>SUM(G35:R35)</f>
        <v>755884.14533341525</v>
      </c>
      <c r="G35" s="93">
        <v>80941.065841481832</v>
      </c>
      <c r="H35" s="93">
        <v>78077.824055841309</v>
      </c>
      <c r="I35" s="93">
        <v>73681.756336682927</v>
      </c>
      <c r="J35" s="93">
        <v>62672.026359846059</v>
      </c>
      <c r="K35" s="93">
        <v>50760.153605414518</v>
      </c>
      <c r="L35" s="93">
        <v>41949.518893982073</v>
      </c>
      <c r="M35" s="93">
        <v>40499.702152128441</v>
      </c>
      <c r="N35" s="93">
        <v>47413.935962153904</v>
      </c>
      <c r="O35" s="93">
        <v>53928.959979407155</v>
      </c>
      <c r="P35" s="93">
        <v>44823.093303119953</v>
      </c>
      <c r="Q35" s="93">
        <v>90810.210194562751</v>
      </c>
      <c r="R35" s="93">
        <v>90325.898648794289</v>
      </c>
    </row>
    <row r="36" spans="3:18" ht="12.75" customHeight="1">
      <c r="C36" s="76" t="s">
        <v>93</v>
      </c>
      <c r="F36" s="93">
        <f t="shared" si="4"/>
        <v>303540.68417685467</v>
      </c>
      <c r="G36" s="158">
        <v>24722.426830500874</v>
      </c>
      <c r="H36" s="158">
        <v>34080.788867939853</v>
      </c>
      <c r="I36" s="158">
        <v>44586.115449934725</v>
      </c>
      <c r="J36" s="158">
        <v>35732.050753234464</v>
      </c>
      <c r="K36" s="158">
        <v>26672.364372573797</v>
      </c>
      <c r="L36" s="158">
        <v>27198.466087163761</v>
      </c>
      <c r="M36" s="158">
        <v>25244.43558181361</v>
      </c>
      <c r="N36" s="158">
        <v>24137.239101136256</v>
      </c>
      <c r="O36" s="158">
        <v>19121.660456466845</v>
      </c>
      <c r="P36" s="158">
        <v>10818.904525373611</v>
      </c>
      <c r="Q36" s="158">
        <v>15462.880178547422</v>
      </c>
      <c r="R36" s="158">
        <v>15763.351972169459</v>
      </c>
    </row>
    <row r="37" spans="3:18" ht="12.75" customHeight="1">
      <c r="C37" s="76" t="s">
        <v>202</v>
      </c>
      <c r="F37" s="93">
        <f>SUM(G37:R37)</f>
        <v>295205.64576210239</v>
      </c>
      <c r="G37" s="158">
        <v>12005.466883870262</v>
      </c>
      <c r="H37" s="158">
        <v>17331.526470777269</v>
      </c>
      <c r="I37" s="158">
        <v>20706.508614891489</v>
      </c>
      <c r="J37" s="158">
        <v>30141.353115294223</v>
      </c>
      <c r="K37" s="158">
        <v>32342.766066618864</v>
      </c>
      <c r="L37" s="158">
        <v>33828.695915731951</v>
      </c>
      <c r="M37" s="158">
        <v>37522.753528488938</v>
      </c>
      <c r="N37" s="158">
        <v>29278.314391996875</v>
      </c>
      <c r="O37" s="158">
        <v>27107.406360208097</v>
      </c>
      <c r="P37" s="158">
        <v>25554.002591430595</v>
      </c>
      <c r="Q37" s="158">
        <v>15425.303695686292</v>
      </c>
      <c r="R37" s="158">
        <v>13961.548127107477</v>
      </c>
    </row>
    <row r="38" spans="3:18" ht="12.75" customHeight="1">
      <c r="C38" s="76" t="s">
        <v>214</v>
      </c>
      <c r="F38" s="93">
        <f>SUM(G38:R38)</f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</row>
    <row r="39" spans="3:18" ht="12.75" customHeight="1">
      <c r="C39" s="76" t="s">
        <v>22</v>
      </c>
      <c r="F39" s="93">
        <f>SUM(G39:R39)</f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</row>
    <row r="40" spans="3:18" ht="12.75" customHeight="1">
      <c r="C40" s="76" t="s">
        <v>95</v>
      </c>
      <c r="E40" s="94" t="s">
        <v>94</v>
      </c>
      <c r="F40" s="93">
        <f t="shared" si="4"/>
        <v>145427.51350337383</v>
      </c>
      <c r="G40" s="158">
        <v>12565.098437670596</v>
      </c>
      <c r="H40" s="158">
        <v>12565.098437670596</v>
      </c>
      <c r="I40" s="158">
        <v>12565.098437670596</v>
      </c>
      <c r="J40" s="158">
        <v>12565.098437670596</v>
      </c>
      <c r="K40" s="158">
        <v>12565.098437670596</v>
      </c>
      <c r="L40" s="158">
        <v>12565.098437670596</v>
      </c>
      <c r="M40" s="158">
        <v>12565.098437670596</v>
      </c>
      <c r="N40" s="158">
        <v>12565.098437670596</v>
      </c>
      <c r="O40" s="158">
        <v>12565.098437670596</v>
      </c>
      <c r="P40" s="158">
        <v>10780.542521446161</v>
      </c>
      <c r="Q40" s="158">
        <v>10780.542521446161</v>
      </c>
      <c r="R40" s="158">
        <v>10780.542521446161</v>
      </c>
    </row>
    <row r="41" spans="3:18" ht="12.75" customHeight="1">
      <c r="C41" s="76" t="s">
        <v>242</v>
      </c>
      <c r="E41" s="94"/>
      <c r="F41" s="93">
        <f t="shared" ref="F41" si="5">SUM(G41:R41)</f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</row>
    <row r="42" spans="3:18" ht="12.75" customHeight="1">
      <c r="C42" s="75" t="s">
        <v>208</v>
      </c>
      <c r="F42" s="93">
        <f t="shared" si="4"/>
        <v>530950.63789211644</v>
      </c>
      <c r="G42" s="158">
        <v>27591.919110448474</v>
      </c>
      <c r="H42" s="158">
        <v>38382.935148284771</v>
      </c>
      <c r="I42" s="158">
        <v>42407.903695814595</v>
      </c>
      <c r="J42" s="158">
        <v>52879.883732039161</v>
      </c>
      <c r="K42" s="158">
        <v>54525.385752392867</v>
      </c>
      <c r="L42" s="158">
        <v>54050.942512109636</v>
      </c>
      <c r="M42" s="158">
        <v>61416.91673321354</v>
      </c>
      <c r="N42" s="158">
        <v>50281.95171082281</v>
      </c>
      <c r="O42" s="158">
        <v>46764.801582290609</v>
      </c>
      <c r="P42" s="158">
        <v>45108.014312651248</v>
      </c>
      <c r="Q42" s="158">
        <v>31652.453643846758</v>
      </c>
      <c r="R42" s="158">
        <v>25887.529958201987</v>
      </c>
    </row>
    <row r="43" spans="3:18" ht="12.75" customHeight="1">
      <c r="C43" s="76" t="s">
        <v>23</v>
      </c>
      <c r="F43" s="93">
        <f t="shared" si="4"/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</row>
    <row r="44" spans="3:18" ht="12.75" customHeight="1">
      <c r="C44" s="76" t="s">
        <v>96</v>
      </c>
      <c r="F44" s="93">
        <f t="shared" si="4"/>
        <v>24473.447904427896</v>
      </c>
      <c r="G44" s="158">
        <v>2540.9779999808788</v>
      </c>
      <c r="H44" s="158">
        <v>2493.5479150382616</v>
      </c>
      <c r="I44" s="158">
        <v>2348.4152601126093</v>
      </c>
      <c r="J44" s="158">
        <v>2110.5420470272547</v>
      </c>
      <c r="K44" s="158">
        <v>1965.4666579897698</v>
      </c>
      <c r="L44" s="158">
        <v>1961.4549503646674</v>
      </c>
      <c r="M44" s="158">
        <v>1936.074553956395</v>
      </c>
      <c r="N44" s="158">
        <v>1846.1671095342506</v>
      </c>
      <c r="O44" s="158">
        <v>1770.689895066829</v>
      </c>
      <c r="P44" s="158">
        <v>1893.3603922906636</v>
      </c>
      <c r="Q44" s="158">
        <v>1945.989291242817</v>
      </c>
      <c r="R44" s="158">
        <v>1660.7618318234993</v>
      </c>
    </row>
    <row r="45" spans="3:18" ht="12.75" customHeight="1">
      <c r="C45" s="90" t="s">
        <v>209</v>
      </c>
      <c r="F45" s="93">
        <f t="shared" si="4"/>
        <v>526117.19804794225</v>
      </c>
      <c r="G45" s="158">
        <v>20958.417387621226</v>
      </c>
      <c r="H45" s="158">
        <v>32438.611364553242</v>
      </c>
      <c r="I45" s="158">
        <v>31233.595460526456</v>
      </c>
      <c r="J45" s="158">
        <v>58508.201963051688</v>
      </c>
      <c r="K45" s="158">
        <v>58262.258129051559</v>
      </c>
      <c r="L45" s="158">
        <v>60735.328072026648</v>
      </c>
      <c r="M45" s="158">
        <v>62202.606266591087</v>
      </c>
      <c r="N45" s="158">
        <v>54036.982791073904</v>
      </c>
      <c r="O45" s="158">
        <v>50608.522046045277</v>
      </c>
      <c r="P45" s="158">
        <v>45503.534324953442</v>
      </c>
      <c r="Q45" s="158">
        <v>27097.928855716462</v>
      </c>
      <c r="R45" s="158">
        <v>24531.211386731236</v>
      </c>
    </row>
    <row r="46" spans="3:18" ht="12.75" customHeight="1">
      <c r="C46" s="90" t="s">
        <v>215</v>
      </c>
      <c r="F46" s="93">
        <f t="shared" si="4"/>
        <v>210120.42016550468</v>
      </c>
      <c r="G46" s="158">
        <v>7875.5663349079969</v>
      </c>
      <c r="H46" s="158">
        <v>10809.766746894211</v>
      </c>
      <c r="I46" s="158">
        <v>13318.545840458179</v>
      </c>
      <c r="J46" s="158">
        <v>19479.850848317714</v>
      </c>
      <c r="K46" s="158">
        <v>26424.305570028257</v>
      </c>
      <c r="L46" s="158">
        <v>29473.752808087153</v>
      </c>
      <c r="M46" s="158">
        <v>33390.629670111761</v>
      </c>
      <c r="N46" s="158">
        <v>23363.123468075268</v>
      </c>
      <c r="O46" s="158">
        <v>18503.128502921976</v>
      </c>
      <c r="P46" s="158">
        <v>14792.220789503539</v>
      </c>
      <c r="Q46" s="158">
        <v>7523.3014147557033</v>
      </c>
      <c r="R46" s="158">
        <v>5166.22817144293</v>
      </c>
    </row>
    <row r="47" spans="3:18" ht="12.75" customHeight="1">
      <c r="C47" s="76" t="s">
        <v>24</v>
      </c>
      <c r="F47" s="93">
        <f>SUM(G47:R47)</f>
        <v>631472.4965438972</v>
      </c>
      <c r="G47" s="158">
        <v>52622.708045324769</v>
      </c>
      <c r="H47" s="158">
        <v>52622.708045324769</v>
      </c>
      <c r="I47" s="158">
        <v>52622.708045324769</v>
      </c>
      <c r="J47" s="158">
        <v>52622.708045324769</v>
      </c>
      <c r="K47" s="158">
        <v>52622.708045324769</v>
      </c>
      <c r="L47" s="158">
        <v>52622.708045324769</v>
      </c>
      <c r="M47" s="158">
        <v>52622.708045324769</v>
      </c>
      <c r="N47" s="158">
        <v>52622.708045324769</v>
      </c>
      <c r="O47" s="158">
        <v>52622.708045324769</v>
      </c>
      <c r="P47" s="158">
        <v>52622.708045324769</v>
      </c>
      <c r="Q47" s="158">
        <v>52622.708045324769</v>
      </c>
      <c r="R47" s="158">
        <v>52622.708045324769</v>
      </c>
    </row>
    <row r="48" spans="3:18" ht="12.75" customHeight="1">
      <c r="C48" s="76" t="s">
        <v>149</v>
      </c>
      <c r="F48" s="93">
        <f t="shared" si="4"/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</row>
    <row r="49" spans="1:18" ht="12.75" customHeight="1">
      <c r="C49" s="76" t="s">
        <v>231</v>
      </c>
      <c r="F49" s="93">
        <f t="shared" si="4"/>
        <v>1594158.508431897</v>
      </c>
      <c r="G49" s="158">
        <v>132846.53953182584</v>
      </c>
      <c r="H49" s="158">
        <v>132846.54262727924</v>
      </c>
      <c r="I49" s="158">
        <v>132846.54262727924</v>
      </c>
      <c r="J49" s="158">
        <v>132846.54262727924</v>
      </c>
      <c r="K49" s="158">
        <v>132846.54262727924</v>
      </c>
      <c r="L49" s="158">
        <v>132846.54262727924</v>
      </c>
      <c r="M49" s="158">
        <v>132846.54262727924</v>
      </c>
      <c r="N49" s="158">
        <v>132846.54262727924</v>
      </c>
      <c r="O49" s="158">
        <v>132846.54262727924</v>
      </c>
      <c r="P49" s="158">
        <v>132846.54262727924</v>
      </c>
      <c r="Q49" s="158">
        <v>132846.54262727924</v>
      </c>
      <c r="R49" s="158">
        <v>132846.54262727924</v>
      </c>
    </row>
    <row r="50" spans="1:18" ht="12.75" customHeight="1">
      <c r="C50" s="76" t="s">
        <v>150</v>
      </c>
      <c r="F50" s="93">
        <f t="shared" si="4"/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</row>
    <row r="51" spans="1:18" ht="12.75" customHeight="1">
      <c r="C51" s="76" t="s">
        <v>25</v>
      </c>
      <c r="D51" s="76"/>
      <c r="F51" s="93">
        <f t="shared" si="4"/>
        <v>14557.000497697451</v>
      </c>
      <c r="G51" s="158">
        <v>4141.7229502344435</v>
      </c>
      <c r="H51" s="158">
        <v>946.8434134057278</v>
      </c>
      <c r="I51" s="158">
        <v>946.8434134057278</v>
      </c>
      <c r="J51" s="158">
        <v>946.8434134057278</v>
      </c>
      <c r="K51" s="158">
        <v>946.8434134057278</v>
      </c>
      <c r="L51" s="158">
        <v>946.8434134057278</v>
      </c>
      <c r="M51" s="158">
        <v>946.8434134057278</v>
      </c>
      <c r="N51" s="158">
        <v>946.8434134057278</v>
      </c>
      <c r="O51" s="158">
        <v>946.8434134057278</v>
      </c>
      <c r="P51" s="158">
        <v>946.8434134057278</v>
      </c>
      <c r="Q51" s="158">
        <v>946.8434134057278</v>
      </c>
      <c r="R51" s="158">
        <v>946.8434134057278</v>
      </c>
    </row>
    <row r="52" spans="1:18" ht="12.75" customHeight="1">
      <c r="C52" s="91" t="s">
        <v>210</v>
      </c>
      <c r="D52" s="76"/>
      <c r="F52" s="93">
        <f t="shared" si="4"/>
        <v>140546.86451030933</v>
      </c>
      <c r="G52" s="158">
        <v>5305.6504886823104</v>
      </c>
      <c r="H52" s="158">
        <v>7304.4722049392813</v>
      </c>
      <c r="I52" s="158">
        <v>9165.5702340180396</v>
      </c>
      <c r="J52" s="158">
        <v>13182.059560782387</v>
      </c>
      <c r="K52" s="158">
        <v>17311.061654391113</v>
      </c>
      <c r="L52" s="158">
        <v>19559.875283850935</v>
      </c>
      <c r="M52" s="158">
        <v>21978.194394558283</v>
      </c>
      <c r="N52" s="158">
        <v>15160.734518491534</v>
      </c>
      <c r="O52" s="158">
        <v>12456.773157607331</v>
      </c>
      <c r="P52" s="158">
        <v>10044.196112983755</v>
      </c>
      <c r="Q52" s="158">
        <v>5613.4136228220395</v>
      </c>
      <c r="R52" s="158">
        <v>3464.8632771823413</v>
      </c>
    </row>
    <row r="53" spans="1:18" ht="12.75" customHeight="1">
      <c r="C53" s="91" t="s">
        <v>252</v>
      </c>
      <c r="D53" s="76"/>
      <c r="F53" s="93">
        <f t="shared" ref="F53" si="6">SUM(G53:R53)</f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</row>
    <row r="54" spans="1:18" ht="12.75" customHeight="1">
      <c r="C54" s="76" t="s">
        <v>211</v>
      </c>
      <c r="D54" s="76"/>
      <c r="F54" s="93">
        <f t="shared" si="4"/>
        <v>416509.88646127901</v>
      </c>
      <c r="G54" s="158">
        <v>17336.965182426426</v>
      </c>
      <c r="H54" s="158">
        <v>28675.102611263381</v>
      </c>
      <c r="I54" s="158">
        <v>30143.789237131379</v>
      </c>
      <c r="J54" s="158">
        <v>44347.879294936531</v>
      </c>
      <c r="K54" s="158">
        <v>40902.138955085182</v>
      </c>
      <c r="L54" s="158">
        <v>40397.256573651153</v>
      </c>
      <c r="M54" s="158">
        <v>51296.349593588944</v>
      </c>
      <c r="N54" s="158">
        <v>40027.081360042954</v>
      </c>
      <c r="O54" s="158">
        <v>40840.30417767851</v>
      </c>
      <c r="P54" s="158">
        <v>36951.114598719287</v>
      </c>
      <c r="Q54" s="158">
        <v>23883.646401749069</v>
      </c>
      <c r="R54" s="158">
        <v>21708.258475006252</v>
      </c>
    </row>
    <row r="55" spans="1:18" ht="12.75" customHeight="1">
      <c r="C55" s="91" t="s">
        <v>216</v>
      </c>
      <c r="D55" s="76"/>
      <c r="F55" s="93">
        <f t="shared" si="4"/>
        <v>1641.8568191697889</v>
      </c>
      <c r="G55" s="158">
        <v>169.74546443713561</v>
      </c>
      <c r="H55" s="158">
        <v>175.92244179933272</v>
      </c>
      <c r="I55" s="158">
        <v>149.38543437843975</v>
      </c>
      <c r="J55" s="158">
        <v>184.0959090533124</v>
      </c>
      <c r="K55" s="158">
        <v>110.69922200614923</v>
      </c>
      <c r="L55" s="158">
        <v>84.085343617850427</v>
      </c>
      <c r="M55" s="158">
        <v>110.14316472790539</v>
      </c>
      <c r="N55" s="158">
        <v>126.64815169221301</v>
      </c>
      <c r="O55" s="158">
        <v>112.35805437755108</v>
      </c>
      <c r="P55" s="158">
        <v>111.43632118893757</v>
      </c>
      <c r="Q55" s="158">
        <v>139.49350587179953</v>
      </c>
      <c r="R55" s="158">
        <v>167.84380601916214</v>
      </c>
    </row>
    <row r="56" spans="1:18" ht="12.75" customHeight="1">
      <c r="C56" s="76" t="s">
        <v>217</v>
      </c>
      <c r="D56" s="76"/>
      <c r="F56" s="93">
        <f t="shared" si="4"/>
        <v>0</v>
      </c>
      <c r="G56" s="158">
        <v>0</v>
      </c>
      <c r="H56" s="158">
        <v>0</v>
      </c>
      <c r="I56" s="158">
        <v>0</v>
      </c>
      <c r="J56" s="158">
        <v>0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8">
        <v>0</v>
      </c>
      <c r="R56" s="158">
        <v>0</v>
      </c>
    </row>
    <row r="57" spans="1:18" ht="12.75" customHeight="1">
      <c r="C57" s="76" t="s">
        <v>26</v>
      </c>
      <c r="D57" s="76"/>
      <c r="F57" s="93">
        <f t="shared" si="4"/>
        <v>1461715.4434537855</v>
      </c>
      <c r="G57" s="158">
        <v>182328.2120634655</v>
      </c>
      <c r="H57" s="158">
        <v>214190.24802391641</v>
      </c>
      <c r="I57" s="158">
        <v>144489.57138335067</v>
      </c>
      <c r="J57" s="158">
        <v>140387.72105936662</v>
      </c>
      <c r="K57" s="158">
        <v>71025.860367730813</v>
      </c>
      <c r="L57" s="158">
        <v>73918.947741329917</v>
      </c>
      <c r="M57" s="158">
        <v>68686.687357650342</v>
      </c>
      <c r="N57" s="158">
        <v>72120.29042466369</v>
      </c>
      <c r="O57" s="158">
        <v>74637.805661626538</v>
      </c>
      <c r="P57" s="158">
        <v>70886.571154988254</v>
      </c>
      <c r="Q57" s="158">
        <v>186063.1760930942</v>
      </c>
      <c r="R57" s="158">
        <v>162980.35212260249</v>
      </c>
    </row>
    <row r="58" spans="1:18" ht="12.75" customHeight="1">
      <c r="C58" s="76" t="s">
        <v>97</v>
      </c>
      <c r="D58" s="76"/>
      <c r="F58" s="93">
        <f t="shared" si="4"/>
        <v>3006494.2985338122</v>
      </c>
      <c r="G58" s="158">
        <v>357085.88222375436</v>
      </c>
      <c r="H58" s="158">
        <v>428109.77388311352</v>
      </c>
      <c r="I58" s="158">
        <v>288125.13425487728</v>
      </c>
      <c r="J58" s="158">
        <v>274706.16881020152</v>
      </c>
      <c r="K58" s="158">
        <v>179464.69710406117</v>
      </c>
      <c r="L58" s="158">
        <v>157540.30401143577</v>
      </c>
      <c r="M58" s="158">
        <v>120841.01228661396</v>
      </c>
      <c r="N58" s="158">
        <v>151544.30318067703</v>
      </c>
      <c r="O58" s="158">
        <v>161259.87125578106</v>
      </c>
      <c r="P58" s="158">
        <v>162590.32731397427</v>
      </c>
      <c r="Q58" s="158">
        <v>365875.43689743447</v>
      </c>
      <c r="R58" s="158">
        <v>359351.3873118881</v>
      </c>
    </row>
    <row r="59" spans="1:18" ht="12.75" customHeight="1">
      <c r="C59" s="76" t="s">
        <v>98</v>
      </c>
      <c r="D59" s="76"/>
      <c r="F59" s="93">
        <f t="shared" si="4"/>
        <v>662143.15362033865</v>
      </c>
      <c r="G59" s="158">
        <v>45202.010077170504</v>
      </c>
      <c r="H59" s="158">
        <v>67097.955952917298</v>
      </c>
      <c r="I59" s="158">
        <v>101546.27032634258</v>
      </c>
      <c r="J59" s="158">
        <v>66747.201614031233</v>
      </c>
      <c r="K59" s="158">
        <v>42653.257072075925</v>
      </c>
      <c r="L59" s="158">
        <v>32337.176451615756</v>
      </c>
      <c r="M59" s="158">
        <v>50812.320507944569</v>
      </c>
      <c r="N59" s="158">
        <v>53956.371767118646</v>
      </c>
      <c r="O59" s="158">
        <v>43241.493823053759</v>
      </c>
      <c r="P59" s="158">
        <v>46790.057386698951</v>
      </c>
      <c r="Q59" s="158">
        <v>58345.716970148089</v>
      </c>
      <c r="R59" s="158">
        <v>53413.321671221318</v>
      </c>
    </row>
    <row r="60" spans="1:18" ht="12.75" customHeight="1">
      <c r="D60" s="76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1:18" ht="12.75" customHeight="1">
      <c r="A61" s="74"/>
      <c r="B61" s="95" t="s">
        <v>118</v>
      </c>
      <c r="C61" s="71"/>
      <c r="D61" s="71"/>
      <c r="F61" s="93">
        <f>SUM(G61:R61)</f>
        <v>11674093.676695963</v>
      </c>
      <c r="G61" s="158">
        <f t="shared" ref="G61:R61" si="7">SUM(G31:G60)</f>
        <v>1087207.0091464801</v>
      </c>
      <c r="H61" s="158">
        <f t="shared" si="7"/>
        <v>1255824.7815222074</v>
      </c>
      <c r="I61" s="158">
        <f t="shared" si="7"/>
        <v>1112603.2111840162</v>
      </c>
      <c r="J61" s="158">
        <f t="shared" si="7"/>
        <v>1081405.6509641449</v>
      </c>
      <c r="K61" s="158">
        <f t="shared" si="7"/>
        <v>864797.57019843278</v>
      </c>
      <c r="L61" s="158">
        <f t="shared" si="7"/>
        <v>821118.54956872179</v>
      </c>
      <c r="M61" s="158">
        <f t="shared" si="7"/>
        <v>823753.84865009796</v>
      </c>
      <c r="N61" s="158">
        <f t="shared" si="7"/>
        <v>819841.75042364048</v>
      </c>
      <c r="O61" s="158">
        <f t="shared" si="7"/>
        <v>815713.94169069594</v>
      </c>
      <c r="P61" s="158">
        <f t="shared" si="7"/>
        <v>769595.20612054935</v>
      </c>
      <c r="Q61" s="158">
        <f t="shared" si="7"/>
        <v>1136300.9736277121</v>
      </c>
      <c r="R61" s="158">
        <f t="shared" si="7"/>
        <v>1085931.1835992627</v>
      </c>
    </row>
    <row r="62" spans="1:18" ht="12.75" customHeight="1">
      <c r="B62" s="71"/>
      <c r="C62" s="71"/>
      <c r="D62" s="71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1:18" ht="12.75" customHeight="1">
      <c r="B63" s="90" t="s">
        <v>27</v>
      </c>
      <c r="C63" s="71"/>
      <c r="D63" s="71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1:18" ht="12.75" customHeight="1">
      <c r="C64" s="76" t="s">
        <v>28</v>
      </c>
      <c r="D64" s="76"/>
      <c r="E64" s="96"/>
      <c r="F64" s="93">
        <f t="shared" ref="F64:F108" si="8">SUM(G64:R64)</f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</row>
    <row r="65" spans="3:18" ht="12.75" customHeight="1">
      <c r="C65" s="76" t="s">
        <v>29</v>
      </c>
      <c r="D65" s="76"/>
      <c r="E65" s="96"/>
      <c r="F65" s="93">
        <f t="shared" si="8"/>
        <v>0</v>
      </c>
      <c r="G65" s="158">
        <v>0</v>
      </c>
      <c r="H65" s="158">
        <v>0</v>
      </c>
      <c r="I65" s="158">
        <v>0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8">
        <v>0</v>
      </c>
      <c r="R65" s="158">
        <v>0</v>
      </c>
    </row>
    <row r="66" spans="3:18" ht="12.75" customHeight="1">
      <c r="C66" s="76" t="s">
        <v>30</v>
      </c>
      <c r="D66" s="76"/>
      <c r="F66" s="93">
        <f t="shared" si="8"/>
        <v>0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v>0</v>
      </c>
      <c r="R66" s="158">
        <v>0</v>
      </c>
    </row>
    <row r="67" spans="3:18" ht="12.75" customHeight="1">
      <c r="C67" s="76" t="s">
        <v>31</v>
      </c>
      <c r="D67" s="76"/>
      <c r="F67" s="93">
        <f t="shared" si="8"/>
        <v>0</v>
      </c>
      <c r="G67" s="158">
        <v>0</v>
      </c>
      <c r="H67" s="158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8">
        <v>0</v>
      </c>
      <c r="R67" s="158">
        <v>0</v>
      </c>
    </row>
    <row r="68" spans="3:18" ht="12.75" customHeight="1">
      <c r="C68" s="76" t="s">
        <v>32</v>
      </c>
      <c r="D68" s="76"/>
      <c r="F68" s="93">
        <f t="shared" si="8"/>
        <v>352244.16</v>
      </c>
      <c r="G68" s="158">
        <v>0</v>
      </c>
      <c r="H68" s="158">
        <v>0</v>
      </c>
      <c r="I68" s="158">
        <v>0</v>
      </c>
      <c r="J68" s="158">
        <v>483.85</v>
      </c>
      <c r="K68" s="158">
        <v>14857.73</v>
      </c>
      <c r="L68" s="158">
        <v>94795.39</v>
      </c>
      <c r="M68" s="158">
        <v>100742.7</v>
      </c>
      <c r="N68" s="158">
        <v>94895.38</v>
      </c>
      <c r="O68" s="158">
        <v>46009.19</v>
      </c>
      <c r="P68" s="158">
        <v>459.92</v>
      </c>
      <c r="Q68" s="158">
        <v>0</v>
      </c>
      <c r="R68" s="158">
        <v>0</v>
      </c>
    </row>
    <row r="69" spans="3:18" ht="12.75" customHeight="1">
      <c r="C69" s="76" t="s">
        <v>33</v>
      </c>
      <c r="D69" s="76"/>
      <c r="F69" s="93">
        <f t="shared" si="8"/>
        <v>0</v>
      </c>
      <c r="G69" s="158">
        <v>0</v>
      </c>
      <c r="H69" s="158">
        <v>0</v>
      </c>
      <c r="I69" s="158">
        <v>0</v>
      </c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8">
        <v>0</v>
      </c>
      <c r="R69" s="158">
        <v>0</v>
      </c>
    </row>
    <row r="70" spans="3:18" ht="12.75" customHeight="1">
      <c r="C70" s="76" t="s">
        <v>34</v>
      </c>
      <c r="F70" s="93">
        <f t="shared" si="8"/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8">
        <v>0</v>
      </c>
    </row>
    <row r="71" spans="3:18" ht="12.75" customHeight="1">
      <c r="C71" s="76" t="s">
        <v>151</v>
      </c>
      <c r="F71" s="93">
        <f t="shared" ref="F71:F73" si="9">SUM(G71:R71)</f>
        <v>0</v>
      </c>
      <c r="G71" s="158">
        <v>0</v>
      </c>
      <c r="H71" s="158">
        <v>0</v>
      </c>
      <c r="I71" s="158">
        <v>0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</row>
    <row r="72" spans="3:18" ht="12.75" customHeight="1">
      <c r="C72" s="76" t="s">
        <v>244</v>
      </c>
      <c r="F72" s="93">
        <f t="shared" si="9"/>
        <v>0</v>
      </c>
      <c r="G72" s="158">
        <v>0</v>
      </c>
      <c r="H72" s="158">
        <v>0</v>
      </c>
      <c r="I72" s="158">
        <v>0</v>
      </c>
      <c r="J72" s="15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8">
        <v>0</v>
      </c>
      <c r="R72" s="158">
        <v>0</v>
      </c>
    </row>
    <row r="73" spans="3:18" ht="12.75" customHeight="1">
      <c r="C73" s="76" t="s">
        <v>99</v>
      </c>
      <c r="F73" s="93">
        <f t="shared" si="9"/>
        <v>0</v>
      </c>
      <c r="G73" s="158">
        <v>0</v>
      </c>
      <c r="H73" s="158">
        <v>0</v>
      </c>
      <c r="I73" s="158">
        <v>0</v>
      </c>
      <c r="J73" s="158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58">
        <v>0</v>
      </c>
      <c r="Q73" s="158">
        <v>0</v>
      </c>
      <c r="R73" s="158">
        <v>0</v>
      </c>
    </row>
    <row r="74" spans="3:18" ht="12.75" customHeight="1">
      <c r="C74" s="76" t="s">
        <v>152</v>
      </c>
      <c r="F74" s="93">
        <f>SUM(G74:R74)</f>
        <v>0</v>
      </c>
      <c r="G74" s="158">
        <v>0</v>
      </c>
      <c r="H74" s="158">
        <v>0</v>
      </c>
      <c r="I74" s="158"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8">
        <v>0</v>
      </c>
      <c r="R74" s="158">
        <v>0</v>
      </c>
    </row>
    <row r="75" spans="3:18" ht="12.75" customHeight="1">
      <c r="C75" s="76" t="s">
        <v>153</v>
      </c>
      <c r="F75" s="93">
        <f t="shared" si="8"/>
        <v>0</v>
      </c>
      <c r="G75" s="158">
        <v>0</v>
      </c>
      <c r="H75" s="158">
        <v>0</v>
      </c>
      <c r="I75" s="158">
        <v>0</v>
      </c>
      <c r="J75" s="158">
        <v>0</v>
      </c>
      <c r="K75" s="158">
        <v>0</v>
      </c>
      <c r="L75" s="158">
        <v>0</v>
      </c>
      <c r="M75" s="158">
        <v>0</v>
      </c>
      <c r="N75" s="158">
        <v>0</v>
      </c>
      <c r="O75" s="158">
        <v>0</v>
      </c>
      <c r="P75" s="158">
        <v>0</v>
      </c>
      <c r="Q75" s="158">
        <v>0</v>
      </c>
      <c r="R75" s="158">
        <v>0</v>
      </c>
    </row>
    <row r="76" spans="3:18" ht="12.75" customHeight="1">
      <c r="C76" s="76" t="s">
        <v>154</v>
      </c>
      <c r="F76" s="93">
        <f t="shared" si="8"/>
        <v>0</v>
      </c>
      <c r="G76" s="158">
        <v>0</v>
      </c>
      <c r="H76" s="158">
        <v>0</v>
      </c>
      <c r="I76" s="158">
        <v>0</v>
      </c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0</v>
      </c>
      <c r="R76" s="158">
        <v>0</v>
      </c>
    </row>
    <row r="77" spans="3:18" ht="12.75" customHeight="1">
      <c r="C77" s="76" t="s">
        <v>155</v>
      </c>
      <c r="F77" s="93">
        <f t="shared" si="8"/>
        <v>0</v>
      </c>
      <c r="G77" s="158">
        <v>0</v>
      </c>
      <c r="H77" s="158">
        <v>0</v>
      </c>
      <c r="I77" s="158">
        <v>0</v>
      </c>
      <c r="J77" s="158">
        <v>0</v>
      </c>
      <c r="K77" s="158">
        <v>0</v>
      </c>
      <c r="L77" s="158">
        <v>0</v>
      </c>
      <c r="M77" s="158">
        <v>0</v>
      </c>
      <c r="N77" s="158">
        <v>0</v>
      </c>
      <c r="O77" s="158">
        <v>0</v>
      </c>
      <c r="P77" s="158">
        <v>0</v>
      </c>
      <c r="Q77" s="158">
        <v>0</v>
      </c>
      <c r="R77" s="158">
        <v>0</v>
      </c>
    </row>
    <row r="78" spans="3:18" ht="12.75" customHeight="1">
      <c r="C78" s="76" t="s">
        <v>35</v>
      </c>
      <c r="F78" s="93">
        <f t="shared" si="8"/>
        <v>0</v>
      </c>
      <c r="G78" s="158">
        <v>0</v>
      </c>
      <c r="H78" s="158">
        <v>0</v>
      </c>
      <c r="I78" s="158">
        <v>0</v>
      </c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8">
        <v>0</v>
      </c>
      <c r="R78" s="158">
        <v>0</v>
      </c>
    </row>
    <row r="79" spans="3:18" ht="12.75" customHeight="1">
      <c r="C79" s="76" t="s">
        <v>36</v>
      </c>
      <c r="F79" s="93">
        <f t="shared" si="8"/>
        <v>0</v>
      </c>
      <c r="G79" s="158">
        <v>0</v>
      </c>
      <c r="H79" s="158">
        <v>0</v>
      </c>
      <c r="I79" s="158">
        <v>0</v>
      </c>
      <c r="J79" s="158">
        <v>0</v>
      </c>
      <c r="K79" s="158">
        <v>0</v>
      </c>
      <c r="L79" s="158">
        <v>0</v>
      </c>
      <c r="M79" s="158">
        <v>0</v>
      </c>
      <c r="N79" s="158">
        <v>0</v>
      </c>
      <c r="O79" s="158">
        <v>0</v>
      </c>
      <c r="P79" s="158">
        <v>0</v>
      </c>
      <c r="Q79" s="158">
        <v>0</v>
      </c>
      <c r="R79" s="158">
        <v>0</v>
      </c>
    </row>
    <row r="80" spans="3:18" ht="12.75" customHeight="1">
      <c r="C80" s="76" t="s">
        <v>156</v>
      </c>
      <c r="F80" s="93">
        <f t="shared" si="8"/>
        <v>0</v>
      </c>
      <c r="G80" s="158">
        <v>0</v>
      </c>
      <c r="H80" s="158">
        <v>0</v>
      </c>
      <c r="I80" s="158">
        <v>0</v>
      </c>
      <c r="J80" s="158">
        <v>0</v>
      </c>
      <c r="K80" s="158">
        <v>0</v>
      </c>
      <c r="L80" s="158">
        <v>0</v>
      </c>
      <c r="M80" s="158">
        <v>0</v>
      </c>
      <c r="N80" s="158">
        <v>0</v>
      </c>
      <c r="O80" s="158">
        <v>0</v>
      </c>
      <c r="P80" s="158">
        <v>0</v>
      </c>
      <c r="Q80" s="158">
        <v>0</v>
      </c>
      <c r="R80" s="158">
        <v>0</v>
      </c>
    </row>
    <row r="81" spans="2:18" ht="12.75" customHeight="1">
      <c r="C81" s="76" t="s">
        <v>157</v>
      </c>
      <c r="D81" s="76"/>
      <c r="F81" s="93">
        <f t="shared" si="8"/>
        <v>0</v>
      </c>
      <c r="G81" s="158">
        <v>0</v>
      </c>
      <c r="H81" s="158">
        <v>0</v>
      </c>
      <c r="I81" s="158">
        <v>0</v>
      </c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8">
        <v>0</v>
      </c>
      <c r="R81" s="158">
        <v>0</v>
      </c>
    </row>
    <row r="82" spans="2:18" ht="12.75" customHeight="1">
      <c r="C82" s="113" t="s">
        <v>158</v>
      </c>
      <c r="D82" s="76"/>
      <c r="F82" s="93">
        <f t="shared" si="8"/>
        <v>0</v>
      </c>
      <c r="G82" s="158">
        <v>0</v>
      </c>
      <c r="H82" s="158">
        <v>0</v>
      </c>
      <c r="I82" s="158">
        <v>0</v>
      </c>
      <c r="J82" s="15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8">
        <v>0</v>
      </c>
      <c r="R82" s="158">
        <v>0</v>
      </c>
    </row>
    <row r="83" spans="2:18" ht="12.75" customHeight="1">
      <c r="C83" s="76" t="s">
        <v>159</v>
      </c>
      <c r="D83" s="76"/>
      <c r="F83" s="93">
        <f t="shared" si="8"/>
        <v>0</v>
      </c>
      <c r="G83" s="158">
        <v>0</v>
      </c>
      <c r="H83" s="158">
        <v>0</v>
      </c>
      <c r="I83" s="158">
        <v>0</v>
      </c>
      <c r="J83" s="158">
        <v>0</v>
      </c>
      <c r="K83" s="158">
        <v>0</v>
      </c>
      <c r="L83" s="158">
        <v>0</v>
      </c>
      <c r="M83" s="158">
        <v>0</v>
      </c>
      <c r="N83" s="158">
        <v>0</v>
      </c>
      <c r="O83" s="158">
        <v>0</v>
      </c>
      <c r="P83" s="158">
        <v>0</v>
      </c>
      <c r="Q83" s="158">
        <v>0</v>
      </c>
      <c r="R83" s="158">
        <v>0</v>
      </c>
    </row>
    <row r="84" spans="2:18" ht="12.75" customHeight="1">
      <c r="C84" s="76" t="s">
        <v>100</v>
      </c>
      <c r="D84" s="76"/>
      <c r="F84" s="93">
        <f t="shared" si="8"/>
        <v>0</v>
      </c>
      <c r="G84" s="158">
        <v>0</v>
      </c>
      <c r="H84" s="158">
        <v>0</v>
      </c>
      <c r="I84" s="158">
        <v>0</v>
      </c>
      <c r="J84" s="158">
        <v>0</v>
      </c>
      <c r="K84" s="158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0</v>
      </c>
    </row>
    <row r="85" spans="2:18" ht="12.75" customHeight="1">
      <c r="C85" s="76" t="s">
        <v>101</v>
      </c>
      <c r="D85" s="76"/>
      <c r="F85" s="93">
        <f t="shared" si="8"/>
        <v>0</v>
      </c>
      <c r="G85" s="158">
        <v>0</v>
      </c>
      <c r="H85" s="158">
        <v>0</v>
      </c>
      <c r="I85" s="158">
        <v>0</v>
      </c>
      <c r="J85" s="158">
        <v>0</v>
      </c>
      <c r="K85" s="158">
        <v>0</v>
      </c>
      <c r="L85" s="158">
        <v>0</v>
      </c>
      <c r="M85" s="158">
        <v>0</v>
      </c>
      <c r="N85" s="158">
        <v>0</v>
      </c>
      <c r="O85" s="158">
        <v>0</v>
      </c>
      <c r="P85" s="158">
        <v>0</v>
      </c>
      <c r="Q85" s="158">
        <v>0</v>
      </c>
      <c r="R85" s="158">
        <v>0</v>
      </c>
    </row>
    <row r="86" spans="2:18" ht="12.75" customHeight="1">
      <c r="C86" s="76" t="s">
        <v>37</v>
      </c>
      <c r="D86" s="76"/>
      <c r="F86" s="93">
        <f t="shared" si="8"/>
        <v>0</v>
      </c>
      <c r="G86" s="158">
        <v>0</v>
      </c>
      <c r="H86" s="158">
        <v>0</v>
      </c>
      <c r="I86" s="158">
        <v>0</v>
      </c>
      <c r="J86" s="158">
        <v>0</v>
      </c>
      <c r="K86" s="158">
        <v>0</v>
      </c>
      <c r="L86" s="158">
        <v>0</v>
      </c>
      <c r="M86" s="158">
        <v>0</v>
      </c>
      <c r="N86" s="158">
        <v>0</v>
      </c>
      <c r="O86" s="158">
        <v>0</v>
      </c>
      <c r="P86" s="158">
        <v>0</v>
      </c>
      <c r="Q86" s="158">
        <v>0</v>
      </c>
      <c r="R86" s="158">
        <v>0</v>
      </c>
    </row>
    <row r="87" spans="2:18" ht="12.75" customHeight="1">
      <c r="C87" s="76" t="s">
        <v>38</v>
      </c>
      <c r="F87" s="93">
        <f t="shared" si="8"/>
        <v>0</v>
      </c>
      <c r="G87" s="158">
        <v>0</v>
      </c>
      <c r="H87" s="158">
        <v>0</v>
      </c>
      <c r="I87" s="158">
        <v>0</v>
      </c>
      <c r="J87" s="158">
        <v>0</v>
      </c>
      <c r="K87" s="158">
        <v>0</v>
      </c>
      <c r="L87" s="158">
        <v>0</v>
      </c>
      <c r="M87" s="158">
        <v>0</v>
      </c>
      <c r="N87" s="158">
        <v>0</v>
      </c>
      <c r="O87" s="158">
        <v>0</v>
      </c>
      <c r="P87" s="158">
        <v>0</v>
      </c>
      <c r="Q87" s="158">
        <v>0</v>
      </c>
      <c r="R87" s="158">
        <v>0</v>
      </c>
    </row>
    <row r="88" spans="2:18" ht="12.75" customHeight="1">
      <c r="B88" s="71"/>
      <c r="C88" s="77" t="s">
        <v>218</v>
      </c>
      <c r="D88" s="71"/>
      <c r="F88" s="93">
        <f t="shared" si="8"/>
        <v>0</v>
      </c>
      <c r="G88" s="158">
        <v>0</v>
      </c>
      <c r="H88" s="158">
        <v>0</v>
      </c>
      <c r="I88" s="158">
        <v>0</v>
      </c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</row>
    <row r="89" spans="2:18" ht="12.75" customHeight="1">
      <c r="B89" s="71"/>
      <c r="C89" s="77" t="s">
        <v>219</v>
      </c>
      <c r="D89" s="71"/>
      <c r="F89" s="93">
        <f t="shared" si="8"/>
        <v>0</v>
      </c>
      <c r="G89" s="158">
        <v>0</v>
      </c>
      <c r="H89" s="158">
        <v>0</v>
      </c>
      <c r="I89" s="158">
        <v>0</v>
      </c>
      <c r="J89" s="158">
        <v>0</v>
      </c>
      <c r="K89" s="158">
        <v>0</v>
      </c>
      <c r="L89" s="158">
        <v>0</v>
      </c>
      <c r="M89" s="158">
        <v>0</v>
      </c>
      <c r="N89" s="158">
        <v>0</v>
      </c>
      <c r="O89" s="158">
        <v>0</v>
      </c>
      <c r="P89" s="158">
        <v>0</v>
      </c>
      <c r="Q89" s="158">
        <v>0</v>
      </c>
      <c r="R89" s="158">
        <v>0</v>
      </c>
    </row>
    <row r="90" spans="2:18" ht="12.75" customHeight="1">
      <c r="B90" s="71"/>
      <c r="C90" s="77" t="s">
        <v>220</v>
      </c>
      <c r="D90" s="71"/>
      <c r="F90" s="93">
        <f t="shared" si="8"/>
        <v>0</v>
      </c>
      <c r="G90" s="158">
        <v>0</v>
      </c>
      <c r="H90" s="158">
        <v>0</v>
      </c>
      <c r="I90" s="158">
        <v>0</v>
      </c>
      <c r="J90" s="158">
        <v>0</v>
      </c>
      <c r="K90" s="158">
        <v>0</v>
      </c>
      <c r="L90" s="158">
        <v>0</v>
      </c>
      <c r="M90" s="158">
        <v>0</v>
      </c>
      <c r="N90" s="158">
        <v>0</v>
      </c>
      <c r="O90" s="158">
        <v>0</v>
      </c>
      <c r="P90" s="158">
        <v>0</v>
      </c>
      <c r="Q90" s="158">
        <v>0</v>
      </c>
      <c r="R90" s="158">
        <v>0</v>
      </c>
    </row>
    <row r="91" spans="2:18" ht="12.75" customHeight="1">
      <c r="B91" s="71"/>
      <c r="C91" s="77" t="s">
        <v>221</v>
      </c>
      <c r="D91" s="71"/>
      <c r="F91" s="93">
        <f t="shared" si="8"/>
        <v>0</v>
      </c>
      <c r="G91" s="158">
        <v>0</v>
      </c>
      <c r="H91" s="158">
        <v>0</v>
      </c>
      <c r="I91" s="158">
        <v>0</v>
      </c>
      <c r="J91" s="158">
        <v>0</v>
      </c>
      <c r="K91" s="158">
        <v>0</v>
      </c>
      <c r="L91" s="158">
        <v>0</v>
      </c>
      <c r="M91" s="158">
        <v>0</v>
      </c>
      <c r="N91" s="158">
        <v>0</v>
      </c>
      <c r="O91" s="158">
        <v>0</v>
      </c>
      <c r="P91" s="158">
        <v>0</v>
      </c>
      <c r="Q91" s="158">
        <v>0</v>
      </c>
      <c r="R91" s="158">
        <v>0</v>
      </c>
    </row>
    <row r="92" spans="2:18" ht="12.75" customHeight="1">
      <c r="B92" s="71"/>
      <c r="C92" s="77" t="s">
        <v>160</v>
      </c>
      <c r="D92" s="71"/>
      <c r="F92" s="93">
        <f t="shared" si="8"/>
        <v>0</v>
      </c>
      <c r="G92" s="158">
        <v>0</v>
      </c>
      <c r="H92" s="158">
        <v>0</v>
      </c>
      <c r="I92" s="158">
        <v>0</v>
      </c>
      <c r="J92" s="158">
        <v>0</v>
      </c>
      <c r="K92" s="158">
        <v>0</v>
      </c>
      <c r="L92" s="158">
        <v>0</v>
      </c>
      <c r="M92" s="158">
        <v>0</v>
      </c>
      <c r="N92" s="158">
        <v>0</v>
      </c>
      <c r="O92" s="158">
        <v>0</v>
      </c>
      <c r="P92" s="158">
        <v>0</v>
      </c>
      <c r="Q92" s="158">
        <v>0</v>
      </c>
      <c r="R92" s="158">
        <v>0</v>
      </c>
    </row>
    <row r="93" spans="2:18" ht="12.75" customHeight="1">
      <c r="B93" s="71"/>
      <c r="C93" s="77" t="s">
        <v>161</v>
      </c>
      <c r="D93" s="71"/>
      <c r="F93" s="93">
        <f t="shared" si="8"/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8">
        <v>0</v>
      </c>
      <c r="R93" s="158">
        <v>0</v>
      </c>
    </row>
    <row r="94" spans="2:18" ht="12.75" customHeight="1">
      <c r="B94" s="71"/>
      <c r="C94" s="77" t="s">
        <v>102</v>
      </c>
      <c r="D94" s="71"/>
      <c r="F94" s="93">
        <f t="shared" si="8"/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58">
        <v>0</v>
      </c>
      <c r="R94" s="158">
        <v>0</v>
      </c>
    </row>
    <row r="95" spans="2:18" ht="12.75" customHeight="1">
      <c r="B95" s="71"/>
      <c r="C95" s="77" t="s">
        <v>103</v>
      </c>
      <c r="D95" s="71"/>
      <c r="F95" s="93">
        <f t="shared" si="8"/>
        <v>0</v>
      </c>
      <c r="G95" s="158">
        <v>0</v>
      </c>
      <c r="H95" s="158">
        <v>0</v>
      </c>
      <c r="I95" s="158">
        <v>0</v>
      </c>
      <c r="J95" s="158">
        <v>0</v>
      </c>
      <c r="K95" s="158">
        <v>0</v>
      </c>
      <c r="L95" s="158">
        <v>0</v>
      </c>
      <c r="M95" s="158">
        <v>0</v>
      </c>
      <c r="N95" s="158">
        <v>0</v>
      </c>
      <c r="O95" s="158">
        <v>0</v>
      </c>
      <c r="P95" s="158">
        <v>0</v>
      </c>
      <c r="Q95" s="158">
        <v>0</v>
      </c>
      <c r="R95" s="158">
        <v>0</v>
      </c>
    </row>
    <row r="96" spans="2:18" ht="12.75" customHeight="1">
      <c r="B96" s="71"/>
      <c r="C96" s="77" t="s">
        <v>39</v>
      </c>
      <c r="D96" s="71"/>
      <c r="F96" s="93">
        <f t="shared" si="8"/>
        <v>0</v>
      </c>
      <c r="G96" s="158">
        <v>0</v>
      </c>
      <c r="H96" s="158">
        <v>0</v>
      </c>
      <c r="I96" s="158">
        <v>0</v>
      </c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8">
        <v>0</v>
      </c>
      <c r="R96" s="158">
        <v>0</v>
      </c>
    </row>
    <row r="97" spans="1:18" ht="12.75" customHeight="1">
      <c r="B97" s="71"/>
      <c r="C97" s="77" t="s">
        <v>196</v>
      </c>
      <c r="D97" s="71"/>
      <c r="F97" s="93">
        <f>SUM(G97:R97)</f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0</v>
      </c>
    </row>
    <row r="98" spans="1:18" ht="12.75" customHeight="1">
      <c r="B98" s="71"/>
      <c r="C98" s="77" t="s">
        <v>197</v>
      </c>
      <c r="D98" s="71"/>
      <c r="F98" s="93">
        <f>SUM(G98:R98)</f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8">
        <v>0</v>
      </c>
      <c r="R98" s="158">
        <v>0</v>
      </c>
    </row>
    <row r="99" spans="1:18" ht="12.75" customHeight="1">
      <c r="B99" s="71"/>
      <c r="C99" s="77" t="s">
        <v>198</v>
      </c>
      <c r="D99" s="71"/>
      <c r="F99" s="93">
        <f>SUM(G99:R99)</f>
        <v>0</v>
      </c>
      <c r="G99" s="158">
        <v>0</v>
      </c>
      <c r="H99" s="158">
        <v>0</v>
      </c>
      <c r="I99" s="158">
        <v>0</v>
      </c>
      <c r="J99" s="158">
        <v>0</v>
      </c>
      <c r="K99" s="158">
        <v>0</v>
      </c>
      <c r="L99" s="158">
        <v>0</v>
      </c>
      <c r="M99" s="158">
        <v>0</v>
      </c>
      <c r="N99" s="158">
        <v>0</v>
      </c>
      <c r="O99" s="158">
        <v>0</v>
      </c>
      <c r="P99" s="158">
        <v>0</v>
      </c>
      <c r="Q99" s="158">
        <v>0</v>
      </c>
      <c r="R99" s="158">
        <v>0</v>
      </c>
    </row>
    <row r="100" spans="1:18" ht="12.75" customHeight="1">
      <c r="B100" s="71"/>
      <c r="C100" s="77" t="s">
        <v>253</v>
      </c>
      <c r="D100" s="71"/>
      <c r="F100" s="93">
        <f>SUM(G100:R100)</f>
        <v>0</v>
      </c>
      <c r="G100" s="158">
        <v>0</v>
      </c>
      <c r="H100" s="158">
        <v>0</v>
      </c>
      <c r="I100" s="158">
        <v>0</v>
      </c>
      <c r="J100" s="158">
        <v>0</v>
      </c>
      <c r="K100" s="158">
        <v>0</v>
      </c>
      <c r="L100" s="158">
        <v>0</v>
      </c>
      <c r="M100" s="158">
        <v>0</v>
      </c>
      <c r="N100" s="158">
        <v>0</v>
      </c>
      <c r="O100" s="158">
        <v>0</v>
      </c>
      <c r="P100" s="158">
        <v>0</v>
      </c>
      <c r="Q100" s="158">
        <v>0</v>
      </c>
      <c r="R100" s="158">
        <v>0</v>
      </c>
    </row>
    <row r="101" spans="1:18" ht="12.75" customHeight="1">
      <c r="B101" s="71"/>
      <c r="C101" s="77" t="s">
        <v>40</v>
      </c>
      <c r="D101" s="71"/>
      <c r="F101" s="93">
        <f t="shared" si="8"/>
        <v>0</v>
      </c>
      <c r="G101" s="158">
        <v>0</v>
      </c>
      <c r="H101" s="158">
        <v>0</v>
      </c>
      <c r="I101" s="158">
        <v>0</v>
      </c>
      <c r="J101" s="158">
        <v>0</v>
      </c>
      <c r="K101" s="158">
        <v>0</v>
      </c>
      <c r="L101" s="158">
        <v>0</v>
      </c>
      <c r="M101" s="158">
        <v>0</v>
      </c>
      <c r="N101" s="158">
        <v>0</v>
      </c>
      <c r="O101" s="158">
        <v>0</v>
      </c>
      <c r="P101" s="158">
        <v>0</v>
      </c>
      <c r="Q101" s="158">
        <v>0</v>
      </c>
      <c r="R101" s="158">
        <v>0</v>
      </c>
    </row>
    <row r="102" spans="1:18" ht="12.75" customHeight="1">
      <c r="B102" s="71"/>
      <c r="C102" s="76" t="s">
        <v>104</v>
      </c>
      <c r="D102" s="71"/>
      <c r="F102" s="93">
        <f t="shared" si="8"/>
        <v>0</v>
      </c>
      <c r="G102" s="158">
        <v>0</v>
      </c>
      <c r="H102" s="158">
        <v>0</v>
      </c>
      <c r="I102" s="158">
        <v>0</v>
      </c>
      <c r="J102" s="15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  <c r="Q102" s="158">
        <v>0</v>
      </c>
      <c r="R102" s="158">
        <v>0</v>
      </c>
    </row>
    <row r="103" spans="1:18" ht="12.75" customHeight="1">
      <c r="B103" s="71"/>
      <c r="C103" s="76" t="s">
        <v>192</v>
      </c>
      <c r="D103" s="71"/>
      <c r="F103" s="93">
        <f t="shared" si="8"/>
        <v>0</v>
      </c>
      <c r="G103" s="158">
        <v>0</v>
      </c>
      <c r="H103" s="158">
        <v>0</v>
      </c>
      <c r="I103" s="158">
        <v>0</v>
      </c>
      <c r="J103" s="158">
        <v>0</v>
      </c>
      <c r="K103" s="158">
        <v>0</v>
      </c>
      <c r="L103" s="158">
        <v>0</v>
      </c>
      <c r="M103" s="158">
        <v>0</v>
      </c>
      <c r="N103" s="158">
        <v>0</v>
      </c>
      <c r="O103" s="158">
        <v>0</v>
      </c>
      <c r="P103" s="158">
        <v>0</v>
      </c>
      <c r="Q103" s="158">
        <v>0</v>
      </c>
      <c r="R103" s="158">
        <v>0</v>
      </c>
    </row>
    <row r="104" spans="1:18" ht="12.75" customHeight="1">
      <c r="B104" s="71"/>
      <c r="C104" s="76" t="s">
        <v>41</v>
      </c>
      <c r="D104" s="71"/>
      <c r="F104" s="93">
        <f t="shared" si="8"/>
        <v>0</v>
      </c>
      <c r="G104" s="158">
        <v>0</v>
      </c>
      <c r="H104" s="158">
        <v>0</v>
      </c>
      <c r="I104" s="158">
        <v>0</v>
      </c>
      <c r="J104" s="158">
        <v>0</v>
      </c>
      <c r="K104" s="158">
        <v>0</v>
      </c>
      <c r="L104" s="158">
        <v>0</v>
      </c>
      <c r="M104" s="158">
        <v>0</v>
      </c>
      <c r="N104" s="158">
        <v>0</v>
      </c>
      <c r="O104" s="158">
        <v>0</v>
      </c>
      <c r="P104" s="158">
        <v>0</v>
      </c>
      <c r="Q104" s="158">
        <v>0</v>
      </c>
      <c r="R104" s="158">
        <v>0</v>
      </c>
    </row>
    <row r="105" spans="1:18" ht="12.75" customHeight="1">
      <c r="B105" s="71"/>
      <c r="C105" s="76" t="s">
        <v>162</v>
      </c>
      <c r="D105" s="71"/>
      <c r="F105" s="93">
        <f t="shared" si="8"/>
        <v>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  <c r="Q105" s="158">
        <v>0</v>
      </c>
      <c r="R105" s="158">
        <v>0</v>
      </c>
    </row>
    <row r="106" spans="1:18" ht="12.75" customHeight="1">
      <c r="B106" s="71"/>
      <c r="C106" s="76" t="s">
        <v>105</v>
      </c>
      <c r="D106" s="71"/>
      <c r="F106" s="93">
        <f t="shared" si="8"/>
        <v>0</v>
      </c>
      <c r="G106" s="158">
        <v>0</v>
      </c>
      <c r="H106" s="158">
        <v>0</v>
      </c>
      <c r="I106" s="158">
        <v>0</v>
      </c>
      <c r="J106" s="158">
        <v>0</v>
      </c>
      <c r="K106" s="158">
        <v>0</v>
      </c>
      <c r="L106" s="158">
        <v>0</v>
      </c>
      <c r="M106" s="158">
        <v>0</v>
      </c>
      <c r="N106" s="158">
        <v>0</v>
      </c>
      <c r="O106" s="158">
        <v>0</v>
      </c>
      <c r="P106" s="158">
        <v>0</v>
      </c>
      <c r="Q106" s="158">
        <v>0</v>
      </c>
      <c r="R106" s="158">
        <v>0</v>
      </c>
    </row>
    <row r="107" spans="1:18" ht="12.75" customHeight="1">
      <c r="B107" s="71"/>
      <c r="C107" s="76" t="s">
        <v>189</v>
      </c>
      <c r="D107" s="71"/>
      <c r="F107" s="93">
        <f>SUM(G107:R107)</f>
        <v>0</v>
      </c>
      <c r="G107" s="158">
        <v>0</v>
      </c>
      <c r="H107" s="158">
        <v>0</v>
      </c>
      <c r="I107" s="158">
        <v>0</v>
      </c>
      <c r="J107" s="158">
        <v>0</v>
      </c>
      <c r="K107" s="158">
        <v>0</v>
      </c>
      <c r="L107" s="158">
        <v>0</v>
      </c>
      <c r="M107" s="158">
        <v>0</v>
      </c>
      <c r="N107" s="158">
        <v>0</v>
      </c>
      <c r="O107" s="158">
        <v>0</v>
      </c>
      <c r="P107" s="158">
        <v>0</v>
      </c>
      <c r="Q107" s="158">
        <v>0</v>
      </c>
      <c r="R107" s="158">
        <v>0</v>
      </c>
    </row>
    <row r="108" spans="1:18" ht="12.75" customHeight="1">
      <c r="B108" s="71"/>
      <c r="C108" s="76" t="s">
        <v>190</v>
      </c>
      <c r="D108" s="71"/>
      <c r="F108" s="93">
        <f t="shared" si="8"/>
        <v>0</v>
      </c>
      <c r="G108" s="158">
        <v>0</v>
      </c>
      <c r="H108" s="158">
        <v>0</v>
      </c>
      <c r="I108" s="158">
        <v>0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  <c r="Q108" s="158">
        <v>0</v>
      </c>
      <c r="R108" s="158">
        <v>0</v>
      </c>
    </row>
    <row r="109" spans="1:18" ht="12.75" customHeight="1">
      <c r="B109" s="71"/>
      <c r="C109" s="71"/>
      <c r="D109" s="71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1:18" ht="12.75" customHeight="1">
      <c r="B110" s="90" t="s">
        <v>119</v>
      </c>
      <c r="C110" s="71"/>
      <c r="D110" s="71"/>
      <c r="F110" s="93">
        <f>SUM(G110:R110)</f>
        <v>352244.16</v>
      </c>
      <c r="G110" s="158">
        <f t="shared" ref="G110:R110" si="10">SUM(G64:G108)</f>
        <v>0</v>
      </c>
      <c r="H110" s="158">
        <f t="shared" si="10"/>
        <v>0</v>
      </c>
      <c r="I110" s="158">
        <f t="shared" si="10"/>
        <v>0</v>
      </c>
      <c r="J110" s="158">
        <f t="shared" si="10"/>
        <v>483.85</v>
      </c>
      <c r="K110" s="158">
        <f t="shared" si="10"/>
        <v>14857.73</v>
      </c>
      <c r="L110" s="158">
        <f t="shared" si="10"/>
        <v>94795.39</v>
      </c>
      <c r="M110" s="158">
        <f t="shared" si="10"/>
        <v>100742.7</v>
      </c>
      <c r="N110" s="158">
        <f t="shared" si="10"/>
        <v>94895.38</v>
      </c>
      <c r="O110" s="158">
        <f t="shared" si="10"/>
        <v>46009.19</v>
      </c>
      <c r="P110" s="158">
        <f t="shared" si="10"/>
        <v>459.92</v>
      </c>
      <c r="Q110" s="158">
        <f t="shared" si="10"/>
        <v>0</v>
      </c>
      <c r="R110" s="158">
        <f t="shared" si="10"/>
        <v>0</v>
      </c>
    </row>
    <row r="111" spans="1:18" ht="12.75" customHeight="1">
      <c r="B111" s="71"/>
      <c r="C111" s="71"/>
      <c r="D111" s="71"/>
      <c r="E111" s="71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1:18" ht="12.75" customHeight="1">
      <c r="A112" s="90"/>
      <c r="B112" s="90" t="s">
        <v>42</v>
      </c>
      <c r="C112" s="71"/>
      <c r="D112" s="71"/>
      <c r="E112" s="94" t="s">
        <v>94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1:18" ht="12.75" customHeight="1">
      <c r="A113" s="90"/>
      <c r="B113" s="90"/>
      <c r="C113" s="76" t="s">
        <v>106</v>
      </c>
      <c r="D113" s="76"/>
      <c r="F113" s="93">
        <f>SUM(G113:R113)</f>
        <v>421526.66116976051</v>
      </c>
      <c r="G113" s="158">
        <v>12996.493996230427</v>
      </c>
      <c r="H113" s="158">
        <v>12996.493996230427</v>
      </c>
      <c r="I113" s="158">
        <v>12996.493996230427</v>
      </c>
      <c r="J113" s="158">
        <v>37958.353510836496</v>
      </c>
      <c r="K113" s="158">
        <v>12996.493996230427</v>
      </c>
      <c r="L113" s="158">
        <v>122363.25476913464</v>
      </c>
      <c r="M113" s="158">
        <v>34869.846150811267</v>
      </c>
      <c r="N113" s="158">
        <v>34869.846150811267</v>
      </c>
      <c r="O113" s="158">
        <v>34869.846150811267</v>
      </c>
      <c r="P113" s="158">
        <v>34869.846150811267</v>
      </c>
      <c r="Q113" s="158">
        <v>34869.846150811267</v>
      </c>
      <c r="R113" s="158">
        <v>34869.846150811267</v>
      </c>
    </row>
    <row r="114" spans="1:18" ht="12.75" customHeight="1">
      <c r="A114" s="90"/>
      <c r="B114" s="90"/>
      <c r="C114" s="76" t="s">
        <v>43</v>
      </c>
      <c r="D114" s="76"/>
      <c r="E114" s="96"/>
      <c r="F114" s="93">
        <f>SUM(G114:R114)</f>
        <v>-1509876.2886763525</v>
      </c>
      <c r="G114" s="158">
        <v>-108153.30010772491</v>
      </c>
      <c r="H114" s="158">
        <v>-108153.30010772491</v>
      </c>
      <c r="I114" s="158">
        <v>-108153.30010772491</v>
      </c>
      <c r="J114" s="158">
        <v>-108153.30010772491</v>
      </c>
      <c r="K114" s="158">
        <v>-108153.30010772491</v>
      </c>
      <c r="L114" s="158">
        <v>-204533.61255484013</v>
      </c>
      <c r="M114" s="158">
        <v>-127429.36259714795</v>
      </c>
      <c r="N114" s="158">
        <v>-127429.36259714795</v>
      </c>
      <c r="O114" s="158">
        <v>-127429.36259714795</v>
      </c>
      <c r="P114" s="158">
        <v>-127429.36259714795</v>
      </c>
      <c r="Q114" s="158">
        <v>-127429.36259714795</v>
      </c>
      <c r="R114" s="158">
        <v>-127429.36259714795</v>
      </c>
    </row>
    <row r="115" spans="1:18" ht="12.75" customHeight="1">
      <c r="A115" s="90"/>
      <c r="B115" s="90"/>
      <c r="D115" s="76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1:18" ht="12.75" customHeight="1">
      <c r="A116" s="90"/>
      <c r="B116" s="90" t="s">
        <v>120</v>
      </c>
      <c r="C116" s="76"/>
      <c r="D116" s="76"/>
      <c r="F116" s="93">
        <f>SUM(G116:R116)</f>
        <v>-1088349.6275065918</v>
      </c>
      <c r="G116" s="158">
        <f t="shared" ref="G116:R116" si="11">SUM(G113:G114)</f>
        <v>-95156.806111494487</v>
      </c>
      <c r="H116" s="158">
        <f t="shared" si="11"/>
        <v>-95156.806111494487</v>
      </c>
      <c r="I116" s="158">
        <f t="shared" si="11"/>
        <v>-95156.806111494487</v>
      </c>
      <c r="J116" s="158">
        <f t="shared" si="11"/>
        <v>-70194.946596888418</v>
      </c>
      <c r="K116" s="158">
        <f t="shared" si="11"/>
        <v>-95156.806111494487</v>
      </c>
      <c r="L116" s="158">
        <f t="shared" si="11"/>
        <v>-82170.357785705492</v>
      </c>
      <c r="M116" s="158">
        <f t="shared" si="11"/>
        <v>-92559.516446336682</v>
      </c>
      <c r="N116" s="158">
        <f t="shared" si="11"/>
        <v>-92559.516446336682</v>
      </c>
      <c r="O116" s="158">
        <f t="shared" si="11"/>
        <v>-92559.516446336682</v>
      </c>
      <c r="P116" s="158">
        <f t="shared" si="11"/>
        <v>-92559.516446336682</v>
      </c>
      <c r="Q116" s="158">
        <f t="shared" si="11"/>
        <v>-92559.516446336682</v>
      </c>
      <c r="R116" s="158">
        <f t="shared" si="11"/>
        <v>-92559.516446336682</v>
      </c>
    </row>
    <row r="117" spans="1:18" ht="12.75" customHeight="1">
      <c r="A117" s="90"/>
      <c r="B117" s="90"/>
      <c r="C117" s="76"/>
      <c r="D117" s="76"/>
      <c r="F117" s="93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</row>
    <row r="118" spans="1:18" ht="12.75" customHeight="1">
      <c r="A118" s="90"/>
      <c r="B118" s="90" t="s">
        <v>44</v>
      </c>
      <c r="C118" s="76"/>
      <c r="D118" s="76"/>
      <c r="F118" s="93">
        <f>SUM(G118:R118)</f>
        <v>10937988.20918937</v>
      </c>
      <c r="G118" s="158">
        <f t="shared" ref="G118:R118" si="12">G116+G110+G61</f>
        <v>992050.20303498558</v>
      </c>
      <c r="H118" s="158">
        <f t="shared" si="12"/>
        <v>1160667.9754107129</v>
      </c>
      <c r="I118" s="158">
        <f t="shared" si="12"/>
        <v>1017446.4050725217</v>
      </c>
      <c r="J118" s="158">
        <f t="shared" si="12"/>
        <v>1011694.5543672565</v>
      </c>
      <c r="K118" s="158">
        <f t="shared" si="12"/>
        <v>784498.49408693833</v>
      </c>
      <c r="L118" s="158">
        <f t="shared" si="12"/>
        <v>833743.58178301633</v>
      </c>
      <c r="M118" s="158">
        <f t="shared" si="12"/>
        <v>831937.03220376128</v>
      </c>
      <c r="N118" s="158">
        <f t="shared" si="12"/>
        <v>822177.61397730384</v>
      </c>
      <c r="O118" s="158">
        <f t="shared" si="12"/>
        <v>769163.61524435924</v>
      </c>
      <c r="P118" s="158">
        <f t="shared" si="12"/>
        <v>677495.60967421264</v>
      </c>
      <c r="Q118" s="158">
        <f t="shared" si="12"/>
        <v>1043741.4571813755</v>
      </c>
      <c r="R118" s="158">
        <f t="shared" si="12"/>
        <v>993371.66715292609</v>
      </c>
    </row>
    <row r="119" spans="1:18" ht="12.75" customHeight="1">
      <c r="A119" s="90"/>
      <c r="B119" s="90"/>
      <c r="C119" s="71"/>
      <c r="D119" s="71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1:18" ht="12.75" customHeight="1">
      <c r="A120" s="90"/>
      <c r="B120" s="90" t="s">
        <v>45</v>
      </c>
      <c r="C120" s="71"/>
      <c r="D120" s="71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1:18" ht="12.75" customHeight="1">
      <c r="A121" s="90"/>
      <c r="B121" s="90"/>
      <c r="C121" s="76" t="s">
        <v>107</v>
      </c>
      <c r="D121" s="71"/>
      <c r="E121" s="71"/>
      <c r="F121" s="93">
        <f>SUM(G121:R121)</f>
        <v>0</v>
      </c>
      <c r="G121" s="158">
        <v>0</v>
      </c>
      <c r="H121" s="158">
        <v>0</v>
      </c>
      <c r="I121" s="158">
        <v>0</v>
      </c>
      <c r="J121" s="158">
        <v>0</v>
      </c>
      <c r="K121" s="158">
        <v>0</v>
      </c>
      <c r="L121" s="158">
        <v>0</v>
      </c>
      <c r="M121" s="158">
        <v>0</v>
      </c>
      <c r="N121" s="158">
        <v>0</v>
      </c>
      <c r="O121" s="158">
        <v>0</v>
      </c>
      <c r="P121" s="158">
        <v>0</v>
      </c>
      <c r="Q121" s="158">
        <v>0</v>
      </c>
      <c r="R121" s="158">
        <v>0</v>
      </c>
    </row>
    <row r="122" spans="1:18" ht="12.75" customHeight="1">
      <c r="A122" s="90"/>
      <c r="B122" s="90"/>
      <c r="C122" s="71"/>
      <c r="D122" s="71"/>
      <c r="E122" s="71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1:18" ht="12.75" customHeight="1">
      <c r="A123" s="90"/>
      <c r="B123" s="90" t="s">
        <v>108</v>
      </c>
      <c r="C123" s="71"/>
      <c r="D123" s="71"/>
      <c r="E123" s="71"/>
      <c r="F123" s="93">
        <f>SUM(G123:R123)</f>
        <v>0</v>
      </c>
      <c r="G123" s="93">
        <f t="shared" ref="G123:R123" si="13">SUM(G121:G122)</f>
        <v>0</v>
      </c>
      <c r="H123" s="93">
        <f t="shared" si="13"/>
        <v>0</v>
      </c>
      <c r="I123" s="93">
        <f t="shared" si="13"/>
        <v>0</v>
      </c>
      <c r="J123" s="93">
        <f t="shared" si="13"/>
        <v>0</v>
      </c>
      <c r="K123" s="93">
        <f t="shared" si="13"/>
        <v>0</v>
      </c>
      <c r="L123" s="93">
        <f t="shared" si="13"/>
        <v>0</v>
      </c>
      <c r="M123" s="93">
        <f t="shared" si="13"/>
        <v>0</v>
      </c>
      <c r="N123" s="93">
        <f t="shared" si="13"/>
        <v>0</v>
      </c>
      <c r="O123" s="93">
        <f t="shared" si="13"/>
        <v>0</v>
      </c>
      <c r="P123" s="93">
        <f t="shared" si="13"/>
        <v>0</v>
      </c>
      <c r="Q123" s="93">
        <f t="shared" si="13"/>
        <v>0</v>
      </c>
      <c r="R123" s="93">
        <f t="shared" si="13"/>
        <v>0</v>
      </c>
    </row>
    <row r="124" spans="1:18" ht="12.75" customHeight="1">
      <c r="A124" s="90"/>
      <c r="B124" s="90"/>
      <c r="C124" s="71"/>
      <c r="D124" s="71"/>
      <c r="E124" s="71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1:18" ht="12.75" customHeight="1">
      <c r="A125" s="90"/>
      <c r="B125" s="90" t="s">
        <v>46</v>
      </c>
      <c r="C125" s="71"/>
      <c r="D125" s="71"/>
      <c r="E125" s="71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1:18" ht="12.75" customHeight="1">
      <c r="A126" s="90"/>
      <c r="B126" s="90"/>
      <c r="C126" s="75" t="s">
        <v>46</v>
      </c>
      <c r="D126" s="71"/>
      <c r="E126" s="71"/>
      <c r="F126" s="93">
        <f>SUM(G126:R126)</f>
        <v>126138105.17092565</v>
      </c>
      <c r="G126" s="158">
        <v>18579560.341639005</v>
      </c>
      <c r="H126" s="158">
        <v>17520394.532758646</v>
      </c>
      <c r="I126" s="158">
        <v>12139917.579624444</v>
      </c>
      <c r="J126" s="158">
        <v>9259464.7958319969</v>
      </c>
      <c r="K126" s="158">
        <v>4393792.8761466993</v>
      </c>
      <c r="L126" s="158">
        <v>5091974.8178504175</v>
      </c>
      <c r="M126" s="158">
        <v>12069043.175033709</v>
      </c>
      <c r="N126" s="158">
        <v>13931849.449119942</v>
      </c>
      <c r="O126" s="158">
        <v>7656116.6259773849</v>
      </c>
      <c r="P126" s="158">
        <v>1033521.4109058985</v>
      </c>
      <c r="Q126" s="158">
        <v>13661420.114701603</v>
      </c>
      <c r="R126" s="158">
        <v>10801049.451335918</v>
      </c>
    </row>
    <row r="127" spans="1:18" ht="12.75" customHeight="1">
      <c r="A127" s="90"/>
      <c r="B127" s="90"/>
      <c r="C127" s="75" t="s">
        <v>187</v>
      </c>
      <c r="D127" s="71"/>
      <c r="E127" s="71"/>
      <c r="F127" s="93">
        <f>SUM(G127:R127)</f>
        <v>-2705995.4258853095</v>
      </c>
      <c r="G127" s="158">
        <v>-2394825.3838688121</v>
      </c>
      <c r="H127" s="158">
        <v>524723.45621855406</v>
      </c>
      <c r="I127" s="158">
        <v>1968300.6237508771</v>
      </c>
      <c r="J127" s="158">
        <v>517345.03517927148</v>
      </c>
      <c r="K127" s="158">
        <v>309767.86662428034</v>
      </c>
      <c r="L127" s="158">
        <v>220750.94081312013</v>
      </c>
      <c r="M127" s="158">
        <v>-180009.40713685218</v>
      </c>
      <c r="N127" s="158">
        <v>-1482505.3652518368</v>
      </c>
      <c r="O127" s="158">
        <v>-691352.69245450967</v>
      </c>
      <c r="P127" s="158">
        <v>-688332.94609196286</v>
      </c>
      <c r="Q127" s="158">
        <v>-466765.97101564391</v>
      </c>
      <c r="R127" s="158">
        <v>-343091.58265179559</v>
      </c>
    </row>
    <row r="128" spans="1:18" ht="12.75" customHeight="1">
      <c r="A128" s="90"/>
      <c r="B128" s="90"/>
      <c r="C128" s="75" t="s">
        <v>188</v>
      </c>
      <c r="D128" s="71"/>
      <c r="E128" s="71"/>
      <c r="F128" s="93">
        <f>SUM(G128:R128)</f>
        <v>4073718.6839378481</v>
      </c>
      <c r="G128" s="158">
        <v>310009.37699512724</v>
      </c>
      <c r="H128" s="158">
        <v>562129.37108405202</v>
      </c>
      <c r="I128" s="158">
        <v>829960.43106766033</v>
      </c>
      <c r="J128" s="158">
        <v>-7183.8950080869463</v>
      </c>
      <c r="K128" s="158">
        <v>321654.19492327241</v>
      </c>
      <c r="L128" s="158">
        <v>503337.23710883519</v>
      </c>
      <c r="M128" s="158">
        <v>266790.3329479617</v>
      </c>
      <c r="N128" s="158">
        <v>-114593.2466217093</v>
      </c>
      <c r="O128" s="158">
        <v>536203.09533546178</v>
      </c>
      <c r="P128" s="158">
        <v>538129.34105096397</v>
      </c>
      <c r="Q128" s="158">
        <v>139199.53823100755</v>
      </c>
      <c r="R128" s="158">
        <v>188082.90682330215</v>
      </c>
    </row>
    <row r="129" spans="1:18" ht="12.75" customHeight="1">
      <c r="A129" s="90"/>
      <c r="B129" s="90"/>
      <c r="D129" s="71"/>
      <c r="E129" s="71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1:18" ht="12.75" customHeight="1">
      <c r="A130" s="90"/>
      <c r="B130" s="90" t="s">
        <v>109</v>
      </c>
      <c r="C130" s="71"/>
      <c r="D130" s="71"/>
      <c r="E130" s="71"/>
      <c r="F130" s="93">
        <f>SUM(G130:R130)</f>
        <v>127505828.42897819</v>
      </c>
      <c r="G130" s="158">
        <f t="shared" ref="G130:R130" si="14">SUM(G126:G128)</f>
        <v>16494744.334765321</v>
      </c>
      <c r="H130" s="158">
        <f t="shared" si="14"/>
        <v>18607247.360061254</v>
      </c>
      <c r="I130" s="158">
        <f t="shared" si="14"/>
        <v>14938178.634442981</v>
      </c>
      <c r="J130" s="158">
        <f t="shared" si="14"/>
        <v>9769625.9360031821</v>
      </c>
      <c r="K130" s="158">
        <f t="shared" si="14"/>
        <v>5025214.9376942515</v>
      </c>
      <c r="L130" s="158">
        <f t="shared" si="14"/>
        <v>5816062.9957723729</v>
      </c>
      <c r="M130" s="158">
        <f t="shared" si="14"/>
        <v>12155824.100844819</v>
      </c>
      <c r="N130" s="158">
        <f t="shared" si="14"/>
        <v>12334750.837246396</v>
      </c>
      <c r="O130" s="158">
        <f t="shared" si="14"/>
        <v>7500967.0288583376</v>
      </c>
      <c r="P130" s="158">
        <f t="shared" si="14"/>
        <v>883317.80586489965</v>
      </c>
      <c r="Q130" s="158">
        <f t="shared" si="14"/>
        <v>13333853.681916967</v>
      </c>
      <c r="R130" s="158">
        <f t="shared" si="14"/>
        <v>10646040.775507424</v>
      </c>
    </row>
    <row r="131" spans="1:18" ht="12.75" customHeight="1">
      <c r="A131" s="90"/>
      <c r="B131" s="90"/>
      <c r="C131" s="71"/>
      <c r="D131" s="71"/>
      <c r="E131" s="71"/>
      <c r="F131" s="93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</row>
    <row r="132" spans="1:18" ht="12.75" customHeight="1">
      <c r="A132" s="90"/>
      <c r="B132" s="90" t="s">
        <v>110</v>
      </c>
      <c r="C132" s="71"/>
      <c r="D132" s="71"/>
      <c r="E132" s="71"/>
      <c r="F132" s="93">
        <f>SUM(G132:R132)</f>
        <v>0</v>
      </c>
      <c r="G132" s="158">
        <v>0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8">
        <v>0</v>
      </c>
      <c r="R132" s="158">
        <v>0</v>
      </c>
    </row>
    <row r="133" spans="1:18" ht="12.75" customHeight="1">
      <c r="A133" s="90"/>
      <c r="B133" s="90"/>
      <c r="C133" s="71"/>
      <c r="D133" s="71"/>
      <c r="E133" s="71"/>
      <c r="F133" s="93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</row>
    <row r="134" spans="1:18" ht="12.75" customHeight="1">
      <c r="A134" s="74" t="s">
        <v>111</v>
      </c>
      <c r="B134" s="90"/>
      <c r="C134" s="71"/>
      <c r="D134" s="71"/>
      <c r="E134" s="94" t="s">
        <v>94</v>
      </c>
      <c r="F134" s="93">
        <f>SUM(G134:R134)</f>
        <v>138443816.63816759</v>
      </c>
      <c r="G134" s="158">
        <f t="shared" ref="G134:R134" si="15">SUM(G118,G123,G130:G132)</f>
        <v>17486794.537800305</v>
      </c>
      <c r="H134" s="158">
        <f t="shared" si="15"/>
        <v>19767915.335471965</v>
      </c>
      <c r="I134" s="158">
        <f t="shared" si="15"/>
        <v>15955625.039515503</v>
      </c>
      <c r="J134" s="158">
        <f t="shared" si="15"/>
        <v>10781320.490370439</v>
      </c>
      <c r="K134" s="158">
        <f t="shared" si="15"/>
        <v>5809713.4317811895</v>
      </c>
      <c r="L134" s="158">
        <f t="shared" si="15"/>
        <v>6649806.5775553891</v>
      </c>
      <c r="M134" s="158">
        <f t="shared" si="15"/>
        <v>12987761.133048581</v>
      </c>
      <c r="N134" s="158">
        <f t="shared" si="15"/>
        <v>13156928.451223699</v>
      </c>
      <c r="O134" s="158">
        <f t="shared" si="15"/>
        <v>8270130.6441026963</v>
      </c>
      <c r="P134" s="158">
        <f t="shared" si="15"/>
        <v>1560813.4155391124</v>
      </c>
      <c r="Q134" s="158">
        <f t="shared" si="15"/>
        <v>14377595.139098343</v>
      </c>
      <c r="R134" s="158">
        <f t="shared" si="15"/>
        <v>11639412.44266035</v>
      </c>
    </row>
    <row r="135" spans="1:18" ht="12.75" customHeight="1">
      <c r="A135" s="90"/>
      <c r="B135" s="90"/>
      <c r="C135" s="71"/>
      <c r="D135" s="71"/>
      <c r="E135" s="71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1:18" ht="12.75" customHeight="1">
      <c r="A136" s="74" t="s">
        <v>47</v>
      </c>
      <c r="B136" s="90"/>
      <c r="C136" s="71"/>
      <c r="D136" s="71"/>
      <c r="E136" s="94" t="s">
        <v>94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1:18" ht="12.75" customHeight="1">
      <c r="A137" s="90"/>
      <c r="C137" s="90" t="s">
        <v>48</v>
      </c>
      <c r="D137" s="71"/>
      <c r="E137" s="94"/>
      <c r="F137" s="93">
        <f>SUM(G137:R137)</f>
        <v>11649207.804218274</v>
      </c>
      <c r="G137" s="93">
        <v>980329.83633216936</v>
      </c>
      <c r="H137" s="93">
        <v>950962.10589897947</v>
      </c>
      <c r="I137" s="93">
        <v>940706.99797215057</v>
      </c>
      <c r="J137" s="93">
        <v>954300.28387585992</v>
      </c>
      <c r="K137" s="93">
        <v>961971.51236611092</v>
      </c>
      <c r="L137" s="93">
        <v>1011879.0960716753</v>
      </c>
      <c r="M137" s="93">
        <v>1019307.7895959995</v>
      </c>
      <c r="N137" s="93">
        <v>1024840.7430982206</v>
      </c>
      <c r="O137" s="93">
        <v>1004485.3803970717</v>
      </c>
      <c r="P137" s="93">
        <v>894991.47074624652</v>
      </c>
      <c r="Q137" s="93">
        <v>948203.15458205156</v>
      </c>
      <c r="R137" s="93">
        <v>957229.43328173726</v>
      </c>
    </row>
    <row r="138" spans="1:18" ht="12.75" customHeight="1">
      <c r="A138" s="90"/>
      <c r="C138" s="90" t="s">
        <v>121</v>
      </c>
      <c r="D138" s="71"/>
      <c r="E138" s="94"/>
      <c r="F138" s="93">
        <f>SUM(G138:R138)</f>
        <v>1060182.1042486925</v>
      </c>
      <c r="G138" s="158">
        <v>84280.382504245077</v>
      </c>
      <c r="H138" s="158">
        <v>45666.752848851538</v>
      </c>
      <c r="I138" s="158">
        <v>40132.842078958514</v>
      </c>
      <c r="J138" s="158">
        <v>41339.141531024739</v>
      </c>
      <c r="K138" s="158">
        <v>82404.381747299049</v>
      </c>
      <c r="L138" s="158">
        <v>96541.432557957305</v>
      </c>
      <c r="M138" s="158">
        <v>133533.05462743758</v>
      </c>
      <c r="N138" s="158">
        <v>141055.55697681732</v>
      </c>
      <c r="O138" s="158">
        <v>104809.88143557943</v>
      </c>
      <c r="P138" s="158">
        <v>74784.49394009987</v>
      </c>
      <c r="Q138" s="158">
        <v>100024.58181465905</v>
      </c>
      <c r="R138" s="158">
        <v>115609.60218576297</v>
      </c>
    </row>
    <row r="139" spans="1:18" ht="12.75" customHeight="1">
      <c r="A139" s="90"/>
      <c r="B139" s="90"/>
      <c r="C139" s="71"/>
      <c r="D139" s="71"/>
      <c r="E139" s="94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1:18" ht="12.75" customHeight="1">
      <c r="A140" s="74" t="s">
        <v>112</v>
      </c>
      <c r="B140" s="90"/>
      <c r="C140" s="71"/>
      <c r="D140" s="71"/>
      <c r="E140" s="94"/>
      <c r="F140" s="93">
        <f>SUM(G140:R140)</f>
        <v>12709389.908466965</v>
      </c>
      <c r="G140" s="158">
        <f>SUM(G137:G138)</f>
        <v>1064610.2188364144</v>
      </c>
      <c r="H140" s="158">
        <f>SUM(H137:H138)</f>
        <v>996628.85874783096</v>
      </c>
      <c r="I140" s="158">
        <f>SUM(I137:I138)</f>
        <v>980839.84005110909</v>
      </c>
      <c r="J140" s="158">
        <f t="shared" ref="J140:R140" si="16">SUM(J137:J138)</f>
        <v>995639.42540688463</v>
      </c>
      <c r="K140" s="158">
        <f t="shared" si="16"/>
        <v>1044375.89411341</v>
      </c>
      <c r="L140" s="158">
        <f t="shared" si="16"/>
        <v>1108420.5286296327</v>
      </c>
      <c r="M140" s="158">
        <f t="shared" si="16"/>
        <v>1152840.8442234371</v>
      </c>
      <c r="N140" s="158">
        <f t="shared" si="16"/>
        <v>1165896.3000750379</v>
      </c>
      <c r="O140" s="158">
        <f t="shared" si="16"/>
        <v>1109295.2618326512</v>
      </c>
      <c r="P140" s="158">
        <f t="shared" si="16"/>
        <v>969775.96468634636</v>
      </c>
      <c r="Q140" s="158">
        <f t="shared" si="16"/>
        <v>1048227.7363967106</v>
      </c>
      <c r="R140" s="158">
        <f t="shared" si="16"/>
        <v>1072839.0354675003</v>
      </c>
    </row>
    <row r="141" spans="1:18" ht="12.75" customHeight="1">
      <c r="A141" s="90"/>
      <c r="B141" s="90"/>
      <c r="C141" s="71"/>
      <c r="D141" s="71"/>
      <c r="E141" s="94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1:18" ht="12.75" customHeight="1">
      <c r="A142" s="74" t="s">
        <v>49</v>
      </c>
      <c r="B142" s="90"/>
      <c r="C142" s="71"/>
      <c r="D142" s="71"/>
      <c r="E142" s="94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1:18" ht="12.75" customHeight="1">
      <c r="A143" s="90"/>
      <c r="C143" s="90" t="s">
        <v>50</v>
      </c>
      <c r="D143" s="71"/>
      <c r="E143" s="94"/>
      <c r="F143" s="93">
        <f t="shared" ref="F143:F151" si="17">SUM(G143:R143)</f>
        <v>2255550.5442171698</v>
      </c>
      <c r="G143" s="158">
        <v>188765.12157185105</v>
      </c>
      <c r="H143" s="158">
        <v>167806.22264693707</v>
      </c>
      <c r="I143" s="158">
        <v>228398.09621338677</v>
      </c>
      <c r="J143" s="158">
        <v>170254.90082538573</v>
      </c>
      <c r="K143" s="158">
        <v>165705.4438700756</v>
      </c>
      <c r="L143" s="158">
        <v>145924.21856037731</v>
      </c>
      <c r="M143" s="158">
        <v>276662.53762071312</v>
      </c>
      <c r="N143" s="158">
        <v>219297.75133781804</v>
      </c>
      <c r="O143" s="158">
        <v>164445.54561800303</v>
      </c>
      <c r="P143" s="158">
        <v>139559.72903648304</v>
      </c>
      <c r="Q143" s="158">
        <v>198747.61524263432</v>
      </c>
      <c r="R143" s="158">
        <v>189983.36167350458</v>
      </c>
    </row>
    <row r="144" spans="1:18" ht="12.75" customHeight="1">
      <c r="A144" s="90"/>
      <c r="C144" s="90" t="s">
        <v>51</v>
      </c>
      <c r="D144" s="71"/>
      <c r="E144" s="94"/>
      <c r="F144" s="93">
        <f t="shared" si="17"/>
        <v>0</v>
      </c>
      <c r="G144" s="158">
        <v>0</v>
      </c>
      <c r="H144" s="158">
        <v>0</v>
      </c>
      <c r="I144" s="158">
        <v>0</v>
      </c>
      <c r="J144" s="158">
        <v>0</v>
      </c>
      <c r="K144" s="158">
        <v>0</v>
      </c>
      <c r="L144" s="158">
        <v>0</v>
      </c>
      <c r="M144" s="158">
        <v>0</v>
      </c>
      <c r="N144" s="158">
        <v>0</v>
      </c>
      <c r="O144" s="158">
        <v>0</v>
      </c>
      <c r="P144" s="158">
        <v>0</v>
      </c>
      <c r="Q144" s="158">
        <v>0</v>
      </c>
      <c r="R144" s="158">
        <v>0</v>
      </c>
    </row>
    <row r="145" spans="1:18" ht="12.75" customHeight="1">
      <c r="A145" s="90"/>
      <c r="C145" s="90" t="s">
        <v>52</v>
      </c>
      <c r="D145" s="71"/>
      <c r="E145" s="94"/>
      <c r="F145" s="93">
        <f t="shared" si="17"/>
        <v>0</v>
      </c>
      <c r="G145" s="158">
        <v>0</v>
      </c>
      <c r="H145" s="158">
        <v>0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0</v>
      </c>
      <c r="R145" s="158">
        <v>0</v>
      </c>
    </row>
    <row r="146" spans="1:18" ht="12.75" customHeight="1">
      <c r="A146" s="90"/>
      <c r="C146" s="90" t="s">
        <v>53</v>
      </c>
      <c r="D146" s="71"/>
      <c r="E146" s="94"/>
      <c r="F146" s="93">
        <f t="shared" si="17"/>
        <v>0</v>
      </c>
      <c r="G146" s="158">
        <v>0</v>
      </c>
      <c r="H146" s="158">
        <v>0</v>
      </c>
      <c r="I146" s="158">
        <v>0</v>
      </c>
      <c r="J146" s="158">
        <v>0</v>
      </c>
      <c r="K146" s="158">
        <v>0</v>
      </c>
      <c r="L146" s="158">
        <v>0</v>
      </c>
      <c r="M146" s="158">
        <v>0</v>
      </c>
      <c r="N146" s="158">
        <v>0</v>
      </c>
      <c r="O146" s="158">
        <v>0</v>
      </c>
      <c r="P146" s="158">
        <v>0</v>
      </c>
      <c r="Q146" s="158">
        <v>0</v>
      </c>
      <c r="R146" s="158">
        <v>0</v>
      </c>
    </row>
    <row r="147" spans="1:18" ht="12.75" customHeight="1">
      <c r="A147" s="90"/>
      <c r="C147" s="90" t="s">
        <v>54</v>
      </c>
      <c r="D147" s="71"/>
      <c r="E147" s="94"/>
      <c r="F147" s="93">
        <f t="shared" si="17"/>
        <v>0</v>
      </c>
      <c r="G147" s="158">
        <v>0</v>
      </c>
      <c r="H147" s="158">
        <v>0</v>
      </c>
      <c r="I147" s="158">
        <v>0</v>
      </c>
      <c r="J147" s="158">
        <v>0</v>
      </c>
      <c r="K147" s="158">
        <v>0</v>
      </c>
      <c r="L147" s="158">
        <v>0</v>
      </c>
      <c r="M147" s="158">
        <v>0</v>
      </c>
      <c r="N147" s="158">
        <v>0</v>
      </c>
      <c r="O147" s="158">
        <v>0</v>
      </c>
      <c r="P147" s="158">
        <v>0</v>
      </c>
      <c r="Q147" s="158">
        <v>0</v>
      </c>
      <c r="R147" s="158">
        <v>0</v>
      </c>
    </row>
    <row r="148" spans="1:18" ht="12.75" customHeight="1">
      <c r="A148" s="90"/>
      <c r="C148" s="90" t="s">
        <v>55</v>
      </c>
      <c r="D148" s="71"/>
      <c r="E148" s="94"/>
      <c r="F148" s="93">
        <f t="shared" si="17"/>
        <v>0</v>
      </c>
      <c r="G148" s="158">
        <v>0</v>
      </c>
      <c r="H148" s="158">
        <v>0</v>
      </c>
      <c r="I148" s="158">
        <v>0</v>
      </c>
      <c r="J148" s="158">
        <v>0</v>
      </c>
      <c r="K148" s="158">
        <v>0</v>
      </c>
      <c r="L148" s="158">
        <v>0</v>
      </c>
      <c r="M148" s="158">
        <v>0</v>
      </c>
      <c r="N148" s="158">
        <v>0</v>
      </c>
      <c r="O148" s="158">
        <v>0</v>
      </c>
      <c r="P148" s="158">
        <v>0</v>
      </c>
      <c r="Q148" s="158">
        <v>0</v>
      </c>
      <c r="R148" s="158">
        <v>0</v>
      </c>
    </row>
    <row r="149" spans="1:18" ht="12.75" customHeight="1">
      <c r="A149" s="90"/>
      <c r="C149" s="90" t="s">
        <v>17</v>
      </c>
      <c r="D149" s="71"/>
      <c r="E149" s="94"/>
      <c r="F149" s="93">
        <f t="shared" si="17"/>
        <v>42460578.062173985</v>
      </c>
      <c r="G149" s="158">
        <v>3592305.23874267</v>
      </c>
      <c r="H149" s="158">
        <v>1778205.1724817902</v>
      </c>
      <c r="I149" s="158">
        <v>1122560.9443708656</v>
      </c>
      <c r="J149" s="158">
        <v>959027.61677912809</v>
      </c>
      <c r="K149" s="158">
        <v>2137765.606484008</v>
      </c>
      <c r="L149" s="158">
        <v>3876984.0377892624</v>
      </c>
      <c r="M149" s="158">
        <v>5089234.3540968904</v>
      </c>
      <c r="N149" s="158">
        <v>5276365.2673335895</v>
      </c>
      <c r="O149" s="158">
        <v>7117952.0417187409</v>
      </c>
      <c r="P149" s="158">
        <v>5005666.7956239777</v>
      </c>
      <c r="Q149" s="158">
        <v>3110498.9549596482</v>
      </c>
      <c r="R149" s="158">
        <v>3394012.0317934141</v>
      </c>
    </row>
    <row r="150" spans="1:18" ht="12.75" customHeight="1">
      <c r="A150" s="90"/>
      <c r="C150" s="90" t="s">
        <v>203</v>
      </c>
      <c r="D150" s="71"/>
      <c r="E150" s="94" t="s">
        <v>94</v>
      </c>
      <c r="F150" s="93">
        <f t="shared" si="17"/>
        <v>0</v>
      </c>
      <c r="G150" s="158">
        <v>0</v>
      </c>
      <c r="H150" s="158">
        <v>0</v>
      </c>
      <c r="I150" s="158">
        <v>0</v>
      </c>
      <c r="J150" s="158">
        <v>0</v>
      </c>
      <c r="K150" s="158">
        <v>0</v>
      </c>
      <c r="L150" s="158">
        <v>0</v>
      </c>
      <c r="M150" s="158">
        <v>0</v>
      </c>
      <c r="N150" s="158">
        <v>0</v>
      </c>
      <c r="O150" s="158">
        <v>0</v>
      </c>
      <c r="P150" s="158">
        <v>0</v>
      </c>
      <c r="Q150" s="158">
        <v>0</v>
      </c>
      <c r="R150" s="158">
        <v>0</v>
      </c>
    </row>
    <row r="151" spans="1:18" ht="12.75" customHeight="1">
      <c r="A151" s="90"/>
      <c r="C151" s="90" t="s">
        <v>56</v>
      </c>
      <c r="E151" s="94"/>
      <c r="F151" s="93">
        <f t="shared" si="17"/>
        <v>0</v>
      </c>
      <c r="G151" s="158">
        <v>0</v>
      </c>
      <c r="H151" s="158">
        <v>0</v>
      </c>
      <c r="I151" s="158">
        <v>0</v>
      </c>
      <c r="J151" s="158">
        <v>0</v>
      </c>
      <c r="K151" s="158">
        <v>0</v>
      </c>
      <c r="L151" s="158">
        <v>0</v>
      </c>
      <c r="M151" s="158">
        <v>0</v>
      </c>
      <c r="N151" s="158">
        <v>0</v>
      </c>
      <c r="O151" s="158">
        <v>0</v>
      </c>
      <c r="P151" s="158">
        <v>0</v>
      </c>
      <c r="Q151" s="158">
        <v>0</v>
      </c>
      <c r="R151" s="158">
        <v>0</v>
      </c>
    </row>
    <row r="152" spans="1:18" ht="12.75" customHeight="1">
      <c r="A152" s="90"/>
      <c r="B152" s="90"/>
      <c r="E152" s="94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</row>
    <row r="153" spans="1:18" ht="12.75" customHeight="1">
      <c r="A153" s="71" t="s">
        <v>113</v>
      </c>
      <c r="B153" s="71"/>
      <c r="C153" s="71"/>
      <c r="D153" s="71"/>
      <c r="E153" s="94"/>
      <c r="F153" s="93">
        <f>SUM(G153:R153)</f>
        <v>44716128.606391154</v>
      </c>
      <c r="G153" s="158">
        <f t="shared" ref="G153:R153" si="18">SUM(G143:G152)</f>
        <v>3781070.360314521</v>
      </c>
      <c r="H153" s="158">
        <f t="shared" si="18"/>
        <v>1946011.3951287272</v>
      </c>
      <c r="I153" s="158">
        <f t="shared" si="18"/>
        <v>1350959.0405842524</v>
      </c>
      <c r="J153" s="158">
        <f t="shared" si="18"/>
        <v>1129282.5176045138</v>
      </c>
      <c r="K153" s="158">
        <f t="shared" si="18"/>
        <v>2303471.0503540835</v>
      </c>
      <c r="L153" s="158">
        <f t="shared" si="18"/>
        <v>4022908.2563496395</v>
      </c>
      <c r="M153" s="158">
        <f t="shared" si="18"/>
        <v>5365896.8917176034</v>
      </c>
      <c r="N153" s="158">
        <f t="shared" si="18"/>
        <v>5495663.0186714074</v>
      </c>
      <c r="O153" s="158">
        <f t="shared" si="18"/>
        <v>7282397.5873367442</v>
      </c>
      <c r="P153" s="158">
        <f t="shared" si="18"/>
        <v>5145226.5246604607</v>
      </c>
      <c r="Q153" s="158">
        <f t="shared" si="18"/>
        <v>3309246.5702022826</v>
      </c>
      <c r="R153" s="158">
        <f t="shared" si="18"/>
        <v>3583995.3934669187</v>
      </c>
    </row>
    <row r="154" spans="1:18" ht="12.75" customHeight="1">
      <c r="E154" s="94"/>
      <c r="F154" s="93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</row>
    <row r="155" spans="1:18" ht="12.75" customHeight="1">
      <c r="A155" s="71" t="s">
        <v>57</v>
      </c>
      <c r="B155" s="71"/>
      <c r="E155" s="94"/>
      <c r="F155" s="93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</row>
    <row r="156" spans="1:18" ht="12.75" customHeight="1">
      <c r="A156" s="71"/>
      <c r="B156" s="71"/>
      <c r="C156" s="75" t="s">
        <v>16</v>
      </c>
      <c r="E156" s="94" t="s">
        <v>94</v>
      </c>
      <c r="F156" s="93">
        <f t="shared" ref="F156:F162" si="19">SUM(G156:R156)</f>
        <v>26104380.053854872</v>
      </c>
      <c r="G156" s="93">
        <v>4888647.7929435959</v>
      </c>
      <c r="H156" s="93">
        <v>3773506.3786480026</v>
      </c>
      <c r="I156" s="93">
        <v>3551739.9809537008</v>
      </c>
      <c r="J156" s="93">
        <v>1186065.4722749237</v>
      </c>
      <c r="K156" s="93">
        <v>1392509.9571454683</v>
      </c>
      <c r="L156" s="93">
        <v>1109519.694630499</v>
      </c>
      <c r="M156" s="93">
        <v>1241071.9819587891</v>
      </c>
      <c r="N156" s="93">
        <v>1622729.6274814887</v>
      </c>
      <c r="O156" s="93">
        <v>1645468.4086592668</v>
      </c>
      <c r="P156" s="93">
        <v>1889390.7991322835</v>
      </c>
      <c r="Q156" s="93">
        <v>1844546.9814371848</v>
      </c>
      <c r="R156" s="93">
        <v>1959182.9785896649</v>
      </c>
    </row>
    <row r="157" spans="1:18" ht="12.75" customHeight="1">
      <c r="A157" s="71"/>
      <c r="B157" s="71"/>
      <c r="C157" s="75" t="s">
        <v>58</v>
      </c>
      <c r="E157" s="94"/>
      <c r="F157" s="93">
        <f t="shared" si="19"/>
        <v>0</v>
      </c>
      <c r="G157" s="158">
        <v>0</v>
      </c>
      <c r="H157" s="158">
        <v>0</v>
      </c>
      <c r="I157" s="158">
        <v>0</v>
      </c>
      <c r="J157" s="158">
        <v>0</v>
      </c>
      <c r="K157" s="158">
        <v>0</v>
      </c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  <c r="Q157" s="158">
        <v>0</v>
      </c>
      <c r="R157" s="158">
        <v>0</v>
      </c>
    </row>
    <row r="158" spans="1:18" ht="12.75" customHeight="1">
      <c r="C158" s="90" t="s">
        <v>59</v>
      </c>
      <c r="E158" s="94"/>
      <c r="F158" s="93">
        <f t="shared" si="19"/>
        <v>0</v>
      </c>
      <c r="G158" s="158">
        <v>0</v>
      </c>
      <c r="H158" s="158">
        <v>0</v>
      </c>
      <c r="I158" s="158">
        <v>0</v>
      </c>
      <c r="J158" s="158">
        <v>0</v>
      </c>
      <c r="K158" s="158">
        <v>0</v>
      </c>
      <c r="L158" s="158">
        <v>0</v>
      </c>
      <c r="M158" s="158">
        <v>0</v>
      </c>
      <c r="N158" s="158">
        <v>0</v>
      </c>
      <c r="O158" s="158">
        <v>0</v>
      </c>
      <c r="P158" s="158">
        <v>0</v>
      </c>
      <c r="Q158" s="158">
        <v>0</v>
      </c>
      <c r="R158" s="158">
        <v>0</v>
      </c>
    </row>
    <row r="159" spans="1:18" ht="12.75" customHeight="1">
      <c r="C159" s="90" t="s">
        <v>60</v>
      </c>
      <c r="E159" s="94"/>
      <c r="F159" s="93">
        <f t="shared" si="19"/>
        <v>0</v>
      </c>
      <c r="G159" s="158">
        <v>0</v>
      </c>
      <c r="H159" s="158">
        <v>0</v>
      </c>
      <c r="I159" s="158">
        <v>0</v>
      </c>
      <c r="J159" s="158">
        <v>0</v>
      </c>
      <c r="K159" s="158">
        <v>0</v>
      </c>
      <c r="L159" s="158">
        <v>0</v>
      </c>
      <c r="M159" s="158">
        <v>0</v>
      </c>
      <c r="N159" s="158">
        <v>0</v>
      </c>
      <c r="O159" s="158">
        <v>0</v>
      </c>
      <c r="P159" s="158">
        <v>0</v>
      </c>
      <c r="Q159" s="158">
        <v>0</v>
      </c>
      <c r="R159" s="158">
        <v>0</v>
      </c>
    </row>
    <row r="160" spans="1:18" ht="12.75" customHeight="1">
      <c r="C160" s="90" t="s">
        <v>61</v>
      </c>
      <c r="E160" s="94"/>
      <c r="F160" s="93">
        <f t="shared" si="19"/>
        <v>7366706.7481359346</v>
      </c>
      <c r="G160" s="158">
        <v>1949634.9692908721</v>
      </c>
      <c r="H160" s="158">
        <v>898429.97720369615</v>
      </c>
      <c r="I160" s="158">
        <v>864395.5528183562</v>
      </c>
      <c r="J160" s="158">
        <v>663457.17660386662</v>
      </c>
      <c r="K160" s="158">
        <v>359028.51756617188</v>
      </c>
      <c r="L160" s="158">
        <v>437228.41271491966</v>
      </c>
      <c r="M160" s="158">
        <v>617889.42973721225</v>
      </c>
      <c r="N160" s="158">
        <v>683216.56652648083</v>
      </c>
      <c r="O160" s="158">
        <v>520542.66088753752</v>
      </c>
      <c r="P160" s="158">
        <v>572823.36147879891</v>
      </c>
      <c r="Q160" s="158">
        <v>-195296.43126131018</v>
      </c>
      <c r="R160" s="158">
        <v>-4643.4454306675007</v>
      </c>
    </row>
    <row r="161" spans="1:18" ht="12.75" customHeight="1">
      <c r="C161" s="90" t="s">
        <v>254</v>
      </c>
      <c r="E161" s="94"/>
      <c r="F161" s="93">
        <f t="shared" ref="F161" si="20">SUM(G161:R161)</f>
        <v>33325.867022817234</v>
      </c>
      <c r="G161" s="158">
        <v>0</v>
      </c>
      <c r="H161" s="158">
        <v>0</v>
      </c>
      <c r="I161" s="158">
        <v>0</v>
      </c>
      <c r="J161" s="158">
        <v>0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58">
        <v>0</v>
      </c>
      <c r="Q161" s="158">
        <v>0</v>
      </c>
      <c r="R161" s="158">
        <v>33325.867022817234</v>
      </c>
    </row>
    <row r="162" spans="1:18" ht="12.75" customHeight="1">
      <c r="C162" s="72" t="s">
        <v>62</v>
      </c>
      <c r="E162" s="94"/>
      <c r="F162" s="93">
        <f t="shared" si="19"/>
        <v>0</v>
      </c>
      <c r="G162" s="158">
        <v>0</v>
      </c>
      <c r="H162" s="158">
        <v>0</v>
      </c>
      <c r="I162" s="158">
        <v>0</v>
      </c>
      <c r="J162" s="158">
        <v>0</v>
      </c>
      <c r="K162" s="158">
        <v>0</v>
      </c>
      <c r="L162" s="158">
        <v>0</v>
      </c>
      <c r="M162" s="158">
        <v>0</v>
      </c>
      <c r="N162" s="158">
        <v>0</v>
      </c>
      <c r="O162" s="158">
        <v>0</v>
      </c>
      <c r="P162" s="158">
        <v>0</v>
      </c>
      <c r="Q162" s="158">
        <v>0</v>
      </c>
      <c r="R162" s="158">
        <v>0</v>
      </c>
    </row>
    <row r="163" spans="1:18" ht="12.75" customHeight="1">
      <c r="C163" s="72" t="s">
        <v>83</v>
      </c>
      <c r="E163" s="94"/>
      <c r="F163" s="93">
        <f>SUM(G163:R163)</f>
        <v>0</v>
      </c>
      <c r="G163" s="158">
        <v>0</v>
      </c>
      <c r="H163" s="158">
        <v>0</v>
      </c>
      <c r="I163" s="158">
        <v>0</v>
      </c>
      <c r="J163" s="158">
        <v>0</v>
      </c>
      <c r="K163" s="158">
        <v>0</v>
      </c>
      <c r="L163" s="158">
        <v>0</v>
      </c>
      <c r="M163" s="158">
        <v>0</v>
      </c>
      <c r="N163" s="158">
        <v>0</v>
      </c>
      <c r="O163" s="158">
        <v>0</v>
      </c>
      <c r="P163" s="158">
        <v>0</v>
      </c>
      <c r="Q163" s="158">
        <v>0</v>
      </c>
      <c r="R163" s="158">
        <v>0</v>
      </c>
    </row>
    <row r="164" spans="1:18" ht="12.75" customHeight="1">
      <c r="C164" s="72" t="s">
        <v>204</v>
      </c>
      <c r="E164" s="94"/>
      <c r="F164" s="93">
        <f>SUM(G164:R164)</f>
        <v>0</v>
      </c>
      <c r="G164" s="158">
        <v>0</v>
      </c>
      <c r="H164" s="158">
        <v>0</v>
      </c>
      <c r="I164" s="158">
        <v>0</v>
      </c>
      <c r="J164" s="158">
        <v>0</v>
      </c>
      <c r="K164" s="158">
        <v>0</v>
      </c>
      <c r="L164" s="158">
        <v>0</v>
      </c>
      <c r="M164" s="158">
        <v>0</v>
      </c>
      <c r="N164" s="158">
        <v>0</v>
      </c>
      <c r="O164" s="158">
        <v>0</v>
      </c>
      <c r="P164" s="158">
        <v>0</v>
      </c>
      <c r="Q164" s="158">
        <v>0</v>
      </c>
      <c r="R164" s="158">
        <v>0</v>
      </c>
    </row>
    <row r="165" spans="1:18" ht="12.75" customHeight="1">
      <c r="B165" s="90"/>
      <c r="E165" s="94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</row>
    <row r="166" spans="1:18" ht="12.75" customHeight="1">
      <c r="A166" s="74" t="s">
        <v>114</v>
      </c>
      <c r="B166" s="90"/>
      <c r="C166" s="71"/>
      <c r="D166" s="71"/>
      <c r="E166" s="94"/>
      <c r="F166" s="93">
        <f>SUM(G166:R166)</f>
        <v>33504412.669013623</v>
      </c>
      <c r="G166" s="158">
        <f>SUM(G156:G165)</f>
        <v>6838282.762234468</v>
      </c>
      <c r="H166" s="158">
        <f>SUM(H156:H165)</f>
        <v>4671936.3558516987</v>
      </c>
      <c r="I166" s="158">
        <f>SUM(I156:I165)</f>
        <v>4416135.5337720569</v>
      </c>
      <c r="J166" s="158">
        <f t="shared" ref="J166:R166" si="21">SUM(J156:J165)</f>
        <v>1849522.6488787904</v>
      </c>
      <c r="K166" s="158">
        <f t="shared" si="21"/>
        <v>1751538.4747116403</v>
      </c>
      <c r="L166" s="158">
        <f t="shared" si="21"/>
        <v>1546748.1073454185</v>
      </c>
      <c r="M166" s="158">
        <f t="shared" si="21"/>
        <v>1858961.4116960014</v>
      </c>
      <c r="N166" s="158">
        <f t="shared" si="21"/>
        <v>2305946.1940079695</v>
      </c>
      <c r="O166" s="158">
        <f t="shared" si="21"/>
        <v>2166011.0695468043</v>
      </c>
      <c r="P166" s="158">
        <f t="shared" si="21"/>
        <v>2462214.1606110823</v>
      </c>
      <c r="Q166" s="158">
        <f t="shared" si="21"/>
        <v>1649250.5501758747</v>
      </c>
      <c r="R166" s="158">
        <f t="shared" si="21"/>
        <v>1987865.4001818146</v>
      </c>
    </row>
    <row r="167" spans="1:18" ht="12.75" customHeight="1">
      <c r="B167" s="90"/>
      <c r="E167" s="94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</row>
    <row r="168" spans="1:18" ht="12.75" customHeight="1">
      <c r="A168" s="71" t="s">
        <v>122</v>
      </c>
      <c r="B168" s="90"/>
      <c r="E168" s="71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</row>
    <row r="169" spans="1:18" ht="12.75" customHeight="1">
      <c r="C169" s="90" t="s">
        <v>64</v>
      </c>
      <c r="E169" s="71"/>
      <c r="F169" s="93">
        <f>SUM(G169:R169)</f>
        <v>566288.84095175599</v>
      </c>
      <c r="G169" s="93">
        <v>33267.049883447435</v>
      </c>
      <c r="H169" s="93">
        <v>19086.442709107512</v>
      </c>
      <c r="I169" s="93">
        <v>34230.628159782143</v>
      </c>
      <c r="J169" s="93">
        <v>37353.260429055066</v>
      </c>
      <c r="K169" s="93">
        <v>190718.638973889</v>
      </c>
      <c r="L169" s="93">
        <v>60863.712002390166</v>
      </c>
      <c r="M169" s="93">
        <v>33010.880992956088</v>
      </c>
      <c r="N169" s="93">
        <v>39784.872190587346</v>
      </c>
      <c r="O169" s="93">
        <v>40400.451081574844</v>
      </c>
      <c r="P169" s="93">
        <v>35472.059751639645</v>
      </c>
      <c r="Q169" s="93">
        <v>35268.88038042323</v>
      </c>
      <c r="R169" s="93">
        <v>6831.9643969034196</v>
      </c>
    </row>
    <row r="170" spans="1:18" ht="12.75" customHeight="1">
      <c r="C170" s="90" t="s">
        <v>115</v>
      </c>
      <c r="E170" s="71"/>
      <c r="F170" s="93">
        <v>0</v>
      </c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</row>
    <row r="171" spans="1:18" ht="12.75" customHeight="1">
      <c r="B171" s="90"/>
      <c r="E171" s="94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</row>
    <row r="172" spans="1:18" ht="12.75" customHeight="1">
      <c r="A172" s="71" t="s">
        <v>116</v>
      </c>
      <c r="B172" s="90"/>
      <c r="E172" s="76"/>
      <c r="F172" s="93">
        <f>SUM(G172:R172)</f>
        <v>566288.84095175599</v>
      </c>
      <c r="G172" s="93">
        <f>SUM(G169:G171)</f>
        <v>33267.049883447435</v>
      </c>
      <c r="H172" s="93">
        <f>SUM(H169:H171)</f>
        <v>19086.442709107512</v>
      </c>
      <c r="I172" s="93">
        <f>SUM(I169:I171)</f>
        <v>34230.628159782143</v>
      </c>
      <c r="J172" s="93">
        <f t="shared" ref="J172:R172" si="22">SUM(J169:J171)</f>
        <v>37353.260429055066</v>
      </c>
      <c r="K172" s="93">
        <f t="shared" si="22"/>
        <v>190718.638973889</v>
      </c>
      <c r="L172" s="93">
        <f t="shared" si="22"/>
        <v>60863.712002390166</v>
      </c>
      <c r="M172" s="93">
        <f t="shared" si="22"/>
        <v>33010.880992956088</v>
      </c>
      <c r="N172" s="93">
        <f t="shared" si="22"/>
        <v>39784.872190587346</v>
      </c>
      <c r="O172" s="93">
        <f t="shared" si="22"/>
        <v>40400.451081574844</v>
      </c>
      <c r="P172" s="93">
        <f t="shared" si="22"/>
        <v>35472.059751639645</v>
      </c>
      <c r="Q172" s="93">
        <f t="shared" si="22"/>
        <v>35268.88038042323</v>
      </c>
      <c r="R172" s="93">
        <f t="shared" si="22"/>
        <v>6831.9643969034196</v>
      </c>
    </row>
    <row r="173" spans="1:18" ht="12.75" customHeight="1">
      <c r="B173" s="90"/>
      <c r="E173" s="71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</row>
    <row r="174" spans="1:18" ht="12.75" customHeight="1" thickBot="1">
      <c r="A174" s="74" t="s">
        <v>123</v>
      </c>
      <c r="B174" s="74"/>
      <c r="E174" s="94" t="s">
        <v>94</v>
      </c>
      <c r="F174" s="124">
        <f>SUM(G174:R174)</f>
        <v>227556989.521292</v>
      </c>
      <c r="G174" s="124">
        <f t="shared" ref="G174:R174" si="23">SUM(G172,G166,G153,G140,G134)-G26</f>
        <v>28984528.757382791</v>
      </c>
      <c r="H174" s="124">
        <f t="shared" si="23"/>
        <v>27288156.907378796</v>
      </c>
      <c r="I174" s="124">
        <f t="shared" si="23"/>
        <v>22591809.283755586</v>
      </c>
      <c r="J174" s="124">
        <f t="shared" si="23"/>
        <v>14659066.138756339</v>
      </c>
      <c r="K174" s="124">
        <f t="shared" si="23"/>
        <v>11078429.127223006</v>
      </c>
      <c r="L174" s="124">
        <f t="shared" si="23"/>
        <v>13332475.670205582</v>
      </c>
      <c r="M174" s="124">
        <f t="shared" si="23"/>
        <v>21246480.807530198</v>
      </c>
      <c r="N174" s="124">
        <f t="shared" si="23"/>
        <v>22052129.617893428</v>
      </c>
      <c r="O174" s="124">
        <f t="shared" si="23"/>
        <v>18338589.832550127</v>
      </c>
      <c r="P174" s="124">
        <f t="shared" si="23"/>
        <v>9442552.6991666183</v>
      </c>
      <c r="Q174" s="124">
        <f t="shared" si="23"/>
        <v>20348050.479222041</v>
      </c>
      <c r="R174" s="124">
        <f t="shared" si="23"/>
        <v>18194720.200227495</v>
      </c>
    </row>
    <row r="175" spans="1:18" ht="12.75" customHeight="1" thickTop="1">
      <c r="B175" s="90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</row>
    <row r="176" spans="1:18" s="163" customFormat="1" ht="12.75" customHeight="1">
      <c r="D176" s="162" t="s">
        <v>117</v>
      </c>
      <c r="F176" s="164">
        <f>SUM(G176:R176)</f>
        <v>0</v>
      </c>
      <c r="G176" s="164">
        <v>0</v>
      </c>
      <c r="H176" s="164">
        <v>0</v>
      </c>
      <c r="I176" s="164">
        <v>0</v>
      </c>
      <c r="J176" s="164">
        <v>0</v>
      </c>
      <c r="K176" s="164">
        <v>0</v>
      </c>
      <c r="L176" s="164">
        <v>0</v>
      </c>
      <c r="M176" s="164">
        <v>0</v>
      </c>
      <c r="N176" s="164">
        <v>0</v>
      </c>
      <c r="O176" s="164">
        <v>0</v>
      </c>
      <c r="P176" s="164">
        <v>0</v>
      </c>
      <c r="Q176" s="164">
        <v>0</v>
      </c>
      <c r="R176" s="164">
        <v>0</v>
      </c>
    </row>
    <row r="177" spans="1:18" ht="12.75" customHeight="1">
      <c r="B177" s="90"/>
      <c r="F177" s="109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1:18" ht="12.75" customHeight="1">
      <c r="B178" s="90"/>
      <c r="E178" s="9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1:18" ht="12.75" customHeight="1">
      <c r="B179" s="90"/>
      <c r="E179" s="91"/>
      <c r="F179" s="88" t="s">
        <v>75</v>
      </c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</row>
    <row r="180" spans="1:18" ht="12.75" customHeight="1">
      <c r="B180" s="90"/>
      <c r="E180" s="91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2" spans="1:18" ht="12.75" customHeight="1">
      <c r="A182" s="74" t="s">
        <v>124</v>
      </c>
      <c r="C182" s="71"/>
      <c r="D182" s="71"/>
      <c r="E182" s="91"/>
      <c r="F182" s="97">
        <f>SUM(G182:R182)</f>
        <v>4339713.7297580009</v>
      </c>
      <c r="G182" s="114">
        <v>447898.52906999981</v>
      </c>
      <c r="H182" s="114">
        <v>381274.93786200014</v>
      </c>
      <c r="I182" s="114">
        <v>375197.70555900026</v>
      </c>
      <c r="J182" s="114">
        <v>309259.78108600026</v>
      </c>
      <c r="K182" s="114">
        <v>301253.78769899998</v>
      </c>
      <c r="L182" s="114">
        <v>322592.90385500004</v>
      </c>
      <c r="M182" s="114">
        <v>381876.0001100006</v>
      </c>
      <c r="N182" s="114">
        <v>368153.68218399992</v>
      </c>
      <c r="O182" s="114">
        <v>313610.63747100055</v>
      </c>
      <c r="P182" s="114">
        <v>324091.29506400018</v>
      </c>
      <c r="Q182" s="114">
        <v>392824.55465999973</v>
      </c>
      <c r="R182" s="114">
        <v>421679.9151380001</v>
      </c>
    </row>
    <row r="183" spans="1:18" ht="12.75" customHeight="1">
      <c r="B183" s="90"/>
      <c r="E183" s="91"/>
      <c r="F183" s="97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</row>
    <row r="184" spans="1:18" ht="12.75" customHeight="1">
      <c r="B184" s="90"/>
      <c r="E184" s="91"/>
      <c r="F184" s="97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</row>
    <row r="185" spans="1:18" ht="12.75" customHeight="1">
      <c r="A185" s="71" t="s">
        <v>10</v>
      </c>
      <c r="E185" s="94" t="s">
        <v>94</v>
      </c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</row>
    <row r="186" spans="1:18" ht="12.75" customHeight="1">
      <c r="A186" s="71"/>
      <c r="B186" s="75" t="s">
        <v>11</v>
      </c>
      <c r="E186" s="91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</row>
    <row r="187" spans="1:18" ht="12.75" customHeight="1">
      <c r="A187" s="101"/>
      <c r="C187" s="91" t="s">
        <v>12</v>
      </c>
      <c r="E187" s="91"/>
      <c r="F187" s="97">
        <f>SUM(G187:R187)</f>
        <v>0</v>
      </c>
      <c r="G187" s="114">
        <v>0</v>
      </c>
      <c r="H187" s="114">
        <v>0</v>
      </c>
      <c r="I187" s="114">
        <v>0</v>
      </c>
      <c r="J187" s="114">
        <v>0</v>
      </c>
      <c r="K187" s="114">
        <v>0</v>
      </c>
      <c r="L187" s="114">
        <v>0</v>
      </c>
      <c r="M187" s="114">
        <v>0</v>
      </c>
      <c r="N187" s="114">
        <v>0</v>
      </c>
      <c r="O187" s="114">
        <v>0</v>
      </c>
      <c r="P187" s="114">
        <v>0</v>
      </c>
      <c r="Q187" s="114">
        <v>0</v>
      </c>
      <c r="R187" s="114">
        <v>0</v>
      </c>
    </row>
    <row r="188" spans="1:18" ht="12.75" customHeight="1">
      <c r="A188" s="101"/>
      <c r="C188" s="91" t="s">
        <v>13</v>
      </c>
      <c r="E188" s="91"/>
      <c r="F188" s="97">
        <f t="shared" ref="F188:F189" si="24">SUM(G188:R188)</f>
        <v>0</v>
      </c>
      <c r="G188" s="114">
        <v>0</v>
      </c>
      <c r="H188" s="114">
        <v>0</v>
      </c>
      <c r="I188" s="114">
        <v>0</v>
      </c>
      <c r="J188" s="114">
        <v>0</v>
      </c>
      <c r="K188" s="114">
        <v>0</v>
      </c>
      <c r="L188" s="114">
        <v>0</v>
      </c>
      <c r="M188" s="114">
        <v>0</v>
      </c>
      <c r="N188" s="114">
        <v>0</v>
      </c>
      <c r="O188" s="114">
        <v>0</v>
      </c>
      <c r="P188" s="114">
        <v>0</v>
      </c>
      <c r="Q188" s="114">
        <v>0</v>
      </c>
      <c r="R188" s="114">
        <v>0</v>
      </c>
    </row>
    <row r="189" spans="1:18" ht="12.75" customHeight="1">
      <c r="A189" s="101"/>
      <c r="C189" s="91" t="s">
        <v>243</v>
      </c>
      <c r="E189" s="91"/>
      <c r="F189" s="97">
        <f t="shared" si="24"/>
        <v>0</v>
      </c>
      <c r="G189" s="114">
        <v>0</v>
      </c>
      <c r="H189" s="114">
        <v>0</v>
      </c>
      <c r="I189" s="114">
        <v>0</v>
      </c>
      <c r="J189" s="114">
        <v>0</v>
      </c>
      <c r="K189" s="114">
        <v>0</v>
      </c>
      <c r="L189" s="114">
        <v>0</v>
      </c>
      <c r="M189" s="114">
        <v>0</v>
      </c>
      <c r="N189" s="114">
        <v>0</v>
      </c>
      <c r="O189" s="114">
        <v>0</v>
      </c>
      <c r="P189" s="114">
        <v>0</v>
      </c>
      <c r="Q189" s="114">
        <v>0</v>
      </c>
      <c r="R189" s="114">
        <v>0</v>
      </c>
    </row>
    <row r="190" spans="1:18" ht="12.75" customHeight="1">
      <c r="C190" s="91"/>
      <c r="E190" s="91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</row>
    <row r="191" spans="1:18" ht="12.75" customHeight="1">
      <c r="B191" s="91" t="s">
        <v>89</v>
      </c>
      <c r="F191" s="97">
        <f>SUM(G191:R191)</f>
        <v>0</v>
      </c>
      <c r="G191" s="102">
        <f>SUM(G187:G189)</f>
        <v>0</v>
      </c>
      <c r="H191" s="102">
        <f t="shared" ref="H191:R191" si="25">SUM(H187:H189)</f>
        <v>0</v>
      </c>
      <c r="I191" s="102">
        <f t="shared" si="25"/>
        <v>0</v>
      </c>
      <c r="J191" s="102">
        <f t="shared" si="25"/>
        <v>0</v>
      </c>
      <c r="K191" s="102">
        <f t="shared" si="25"/>
        <v>0</v>
      </c>
      <c r="L191" s="102">
        <f t="shared" si="25"/>
        <v>0</v>
      </c>
      <c r="M191" s="102">
        <f t="shared" si="25"/>
        <v>0</v>
      </c>
      <c r="N191" s="102">
        <f t="shared" si="25"/>
        <v>0</v>
      </c>
      <c r="O191" s="102">
        <f t="shared" si="25"/>
        <v>0</v>
      </c>
      <c r="P191" s="102">
        <f t="shared" si="25"/>
        <v>0</v>
      </c>
      <c r="Q191" s="102">
        <f t="shared" si="25"/>
        <v>0</v>
      </c>
      <c r="R191" s="102">
        <f t="shared" si="25"/>
        <v>0</v>
      </c>
    </row>
    <row r="192" spans="1:18" ht="12.75" customHeight="1">
      <c r="B192" s="91"/>
      <c r="F192" s="97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1:18" ht="12.75" customHeight="1">
      <c r="B193" s="91" t="s">
        <v>15</v>
      </c>
      <c r="F193" s="97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1:18" ht="12.75" customHeight="1">
      <c r="B194" s="91"/>
      <c r="C194" s="75" t="s">
        <v>15</v>
      </c>
      <c r="F194" s="97">
        <f>SUM(G194:R194)</f>
        <v>16499.459649294222</v>
      </c>
      <c r="G194" s="114">
        <v>0</v>
      </c>
      <c r="H194" s="114">
        <v>0</v>
      </c>
      <c r="I194" s="114">
        <v>0</v>
      </c>
      <c r="J194" s="114">
        <v>0</v>
      </c>
      <c r="K194" s="114">
        <v>0</v>
      </c>
      <c r="L194" s="114">
        <v>0</v>
      </c>
      <c r="M194" s="114">
        <v>0</v>
      </c>
      <c r="N194" s="114">
        <v>0</v>
      </c>
      <c r="O194" s="114">
        <v>8660.6108089248519</v>
      </c>
      <c r="P194" s="114">
        <v>7838.8488403693709</v>
      </c>
      <c r="Q194" s="114">
        <v>0</v>
      </c>
      <c r="R194" s="114">
        <v>0</v>
      </c>
    </row>
    <row r="195" spans="1:18" ht="12.75" customHeight="1">
      <c r="B195" s="91"/>
      <c r="C195" s="75" t="s">
        <v>186</v>
      </c>
      <c r="F195" s="97">
        <f>SUM(G195:R195)</f>
        <v>26499.446143567089</v>
      </c>
      <c r="G195" s="114">
        <v>1802.0870790494016</v>
      </c>
      <c r="H195" s="114">
        <v>1775.3709944928023</v>
      </c>
      <c r="I195" s="114">
        <v>2237.6236427529884</v>
      </c>
      <c r="J195" s="114">
        <v>2496.2358941862353</v>
      </c>
      <c r="K195" s="114">
        <v>1934.8937076621739</v>
      </c>
      <c r="L195" s="114">
        <v>2169.4420838653191</v>
      </c>
      <c r="M195" s="114">
        <v>2884.2074447640057</v>
      </c>
      <c r="N195" s="114">
        <v>2861.3046707046587</v>
      </c>
      <c r="O195" s="114">
        <v>2419.2060756604255</v>
      </c>
      <c r="P195" s="114">
        <v>2183.0769489053137</v>
      </c>
      <c r="Q195" s="114">
        <v>1500.6618083893848</v>
      </c>
      <c r="R195" s="114">
        <v>2235.335793134383</v>
      </c>
    </row>
    <row r="196" spans="1:18" ht="12.75" customHeight="1">
      <c r="B196" s="91"/>
      <c r="F196" s="97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1:18" ht="12.75" customHeight="1">
      <c r="B197" s="75" t="s">
        <v>90</v>
      </c>
      <c r="F197" s="97">
        <f>SUM(G197:R197)</f>
        <v>42998.905792861318</v>
      </c>
      <c r="G197" s="114">
        <f t="shared" ref="G197:R197" si="26">SUM(G194:G195)</f>
        <v>1802.0870790494016</v>
      </c>
      <c r="H197" s="114">
        <f t="shared" si="26"/>
        <v>1775.3709944928023</v>
      </c>
      <c r="I197" s="114">
        <f t="shared" si="26"/>
        <v>2237.6236427529884</v>
      </c>
      <c r="J197" s="114">
        <f t="shared" si="26"/>
        <v>2496.2358941862353</v>
      </c>
      <c r="K197" s="114">
        <f t="shared" si="26"/>
        <v>1934.8937076621739</v>
      </c>
      <c r="L197" s="114">
        <f t="shared" si="26"/>
        <v>2169.4420838653191</v>
      </c>
      <c r="M197" s="114">
        <f t="shared" si="26"/>
        <v>2884.2074447640057</v>
      </c>
      <c r="N197" s="114">
        <f t="shared" si="26"/>
        <v>2861.3046707046587</v>
      </c>
      <c r="O197" s="114">
        <f t="shared" si="26"/>
        <v>11079.816884585278</v>
      </c>
      <c r="P197" s="114">
        <f t="shared" si="26"/>
        <v>10021.925789274685</v>
      </c>
      <c r="Q197" s="114">
        <f t="shared" si="26"/>
        <v>1500.6618083893848</v>
      </c>
      <c r="R197" s="114">
        <f t="shared" si="26"/>
        <v>2235.335793134383</v>
      </c>
    </row>
    <row r="198" spans="1:18" ht="12.75" customHeight="1">
      <c r="F198" s="97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1:18" ht="12.75" customHeight="1">
      <c r="B199" s="75" t="s">
        <v>91</v>
      </c>
      <c r="F199" s="97">
        <f>SUM(G199:R199)</f>
        <v>0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2">
        <v>0</v>
      </c>
      <c r="O199" s="102">
        <v>0</v>
      </c>
      <c r="P199" s="102">
        <v>0</v>
      </c>
      <c r="Q199" s="102">
        <v>0</v>
      </c>
      <c r="R199" s="102">
        <v>0</v>
      </c>
    </row>
    <row r="200" spans="1:18" ht="12.75" customHeight="1"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</row>
    <row r="201" spans="1:18" ht="12.75" customHeight="1">
      <c r="A201" s="74" t="s">
        <v>92</v>
      </c>
      <c r="C201" s="71"/>
      <c r="D201" s="71"/>
      <c r="E201" s="94" t="s">
        <v>94</v>
      </c>
      <c r="F201" s="97">
        <f>SUM(G201:R201)</f>
        <v>42998.905792861318</v>
      </c>
      <c r="G201" s="102">
        <f t="shared" ref="G201:R201" si="27">SUM(G191,G197:G199)</f>
        <v>1802.0870790494016</v>
      </c>
      <c r="H201" s="102">
        <f t="shared" si="27"/>
        <v>1775.3709944928023</v>
      </c>
      <c r="I201" s="102">
        <f t="shared" si="27"/>
        <v>2237.6236427529884</v>
      </c>
      <c r="J201" s="102">
        <f t="shared" si="27"/>
        <v>2496.2358941862353</v>
      </c>
      <c r="K201" s="102">
        <f t="shared" si="27"/>
        <v>1934.8937076621739</v>
      </c>
      <c r="L201" s="102">
        <f t="shared" si="27"/>
        <v>2169.4420838653191</v>
      </c>
      <c r="M201" s="102">
        <f t="shared" si="27"/>
        <v>2884.2074447640057</v>
      </c>
      <c r="N201" s="102">
        <f t="shared" si="27"/>
        <v>2861.3046707046587</v>
      </c>
      <c r="O201" s="102">
        <f t="shared" si="27"/>
        <v>11079.816884585278</v>
      </c>
      <c r="P201" s="102">
        <f t="shared" si="27"/>
        <v>10021.925789274685</v>
      </c>
      <c r="Q201" s="102">
        <f t="shared" si="27"/>
        <v>1500.6618083893848</v>
      </c>
      <c r="R201" s="102">
        <f t="shared" si="27"/>
        <v>2235.335793134383</v>
      </c>
    </row>
    <row r="202" spans="1:18" ht="12.75" customHeight="1">
      <c r="B202" s="90"/>
      <c r="F202" s="103" t="s">
        <v>74</v>
      </c>
      <c r="G202" s="103" t="s">
        <v>74</v>
      </c>
      <c r="H202" s="103" t="s">
        <v>74</v>
      </c>
      <c r="I202" s="103" t="s">
        <v>74</v>
      </c>
      <c r="J202" s="103" t="s">
        <v>74</v>
      </c>
      <c r="K202" s="103" t="s">
        <v>74</v>
      </c>
      <c r="L202" s="103" t="s">
        <v>74</v>
      </c>
      <c r="M202" s="103" t="s">
        <v>74</v>
      </c>
      <c r="N202" s="103" t="s">
        <v>74</v>
      </c>
      <c r="O202" s="103" t="s">
        <v>74</v>
      </c>
      <c r="P202" s="103" t="s">
        <v>74</v>
      </c>
      <c r="Q202" s="103" t="s">
        <v>74</v>
      </c>
      <c r="R202" s="103" t="s">
        <v>74</v>
      </c>
    </row>
    <row r="203" spans="1:18" ht="12.75" customHeight="1">
      <c r="A203" s="74" t="s">
        <v>76</v>
      </c>
      <c r="F203" s="97">
        <f>SUM(G203:R203)</f>
        <v>4382712.6355508631</v>
      </c>
      <c r="G203" s="104">
        <f t="shared" ref="G203:R203" si="28">G201+G182</f>
        <v>449700.61614904919</v>
      </c>
      <c r="H203" s="104">
        <f t="shared" si="28"/>
        <v>383050.30885649292</v>
      </c>
      <c r="I203" s="104">
        <f t="shared" si="28"/>
        <v>377435.32920175325</v>
      </c>
      <c r="J203" s="104">
        <f t="shared" si="28"/>
        <v>311756.01698018651</v>
      </c>
      <c r="K203" s="104">
        <f t="shared" si="28"/>
        <v>303188.68140666216</v>
      </c>
      <c r="L203" s="104">
        <f t="shared" si="28"/>
        <v>324762.34593886539</v>
      </c>
      <c r="M203" s="104">
        <f t="shared" si="28"/>
        <v>384760.20755476464</v>
      </c>
      <c r="N203" s="104">
        <f t="shared" si="28"/>
        <v>371014.98685470456</v>
      </c>
      <c r="O203" s="104">
        <f t="shared" si="28"/>
        <v>324690.45435558585</v>
      </c>
      <c r="P203" s="104">
        <f t="shared" si="28"/>
        <v>334113.22085327486</v>
      </c>
      <c r="Q203" s="104">
        <f t="shared" si="28"/>
        <v>394325.21646838915</v>
      </c>
      <c r="R203" s="104">
        <f t="shared" si="28"/>
        <v>423915.25093113451</v>
      </c>
    </row>
    <row r="204" spans="1:18" ht="12.75" customHeight="1">
      <c r="B204" s="90"/>
      <c r="F204" s="103" t="s">
        <v>74</v>
      </c>
      <c r="G204" s="103" t="s">
        <v>74</v>
      </c>
      <c r="H204" s="103" t="s">
        <v>74</v>
      </c>
      <c r="I204" s="103" t="s">
        <v>74</v>
      </c>
      <c r="J204" s="103" t="s">
        <v>74</v>
      </c>
      <c r="K204" s="103" t="s">
        <v>74</v>
      </c>
      <c r="L204" s="103" t="s">
        <v>74</v>
      </c>
      <c r="M204" s="103" t="s">
        <v>74</v>
      </c>
      <c r="N204" s="103" t="s">
        <v>74</v>
      </c>
      <c r="O204" s="103" t="s">
        <v>74</v>
      </c>
      <c r="P204" s="103" t="s">
        <v>74</v>
      </c>
      <c r="Q204" s="103" t="s">
        <v>74</v>
      </c>
      <c r="R204" s="103" t="s">
        <v>74</v>
      </c>
    </row>
    <row r="205" spans="1:18" ht="12.75" customHeight="1">
      <c r="A205" s="71" t="s">
        <v>18</v>
      </c>
      <c r="F205" s="97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1:18" ht="12.75" customHeight="1">
      <c r="B206" s="75" t="s">
        <v>19</v>
      </c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</row>
    <row r="207" spans="1:18" ht="12.75" customHeight="1">
      <c r="C207" s="76" t="s">
        <v>213</v>
      </c>
      <c r="F207" s="97">
        <f t="shared" ref="F207:F235" si="29">SUM(G207:R207)</f>
        <v>0</v>
      </c>
      <c r="G207" s="114">
        <v>0</v>
      </c>
      <c r="H207" s="114">
        <v>0</v>
      </c>
      <c r="I207" s="114">
        <v>0</v>
      </c>
      <c r="J207" s="114">
        <v>0</v>
      </c>
      <c r="K207" s="114">
        <v>0</v>
      </c>
      <c r="L207" s="114">
        <v>0</v>
      </c>
      <c r="M207" s="114">
        <v>0</v>
      </c>
      <c r="N207" s="114">
        <v>0</v>
      </c>
      <c r="O207" s="114">
        <v>0</v>
      </c>
      <c r="P207" s="114">
        <v>0</v>
      </c>
      <c r="Q207" s="114">
        <v>0</v>
      </c>
      <c r="R207" s="114">
        <v>0</v>
      </c>
    </row>
    <row r="208" spans="1:18" ht="12.75" customHeight="1">
      <c r="C208" s="76" t="s">
        <v>250</v>
      </c>
      <c r="F208" s="97">
        <f t="shared" ref="F208:F209" si="30">SUM(G208:R208)</f>
        <v>0</v>
      </c>
      <c r="G208" s="114">
        <v>0</v>
      </c>
      <c r="H208" s="114">
        <v>0</v>
      </c>
      <c r="I208" s="114">
        <v>0</v>
      </c>
      <c r="J208" s="114">
        <v>0</v>
      </c>
      <c r="K208" s="114">
        <v>0</v>
      </c>
      <c r="L208" s="114">
        <v>0</v>
      </c>
      <c r="M208" s="114">
        <v>0</v>
      </c>
      <c r="N208" s="114">
        <v>0</v>
      </c>
      <c r="O208" s="114">
        <v>0</v>
      </c>
      <c r="P208" s="114">
        <v>0</v>
      </c>
      <c r="Q208" s="114">
        <v>0</v>
      </c>
      <c r="R208" s="114">
        <v>0</v>
      </c>
    </row>
    <row r="209" spans="3:18" ht="12.75" customHeight="1">
      <c r="C209" s="76" t="s">
        <v>251</v>
      </c>
      <c r="F209" s="97">
        <f t="shared" si="30"/>
        <v>0</v>
      </c>
      <c r="G209" s="114">
        <v>0</v>
      </c>
      <c r="H209" s="114">
        <v>0</v>
      </c>
      <c r="I209" s="114">
        <v>0</v>
      </c>
      <c r="J209" s="114">
        <v>0</v>
      </c>
      <c r="K209" s="114">
        <v>0</v>
      </c>
      <c r="L209" s="114">
        <v>0</v>
      </c>
      <c r="M209" s="114">
        <v>0</v>
      </c>
      <c r="N209" s="114">
        <v>0</v>
      </c>
      <c r="O209" s="114">
        <v>0</v>
      </c>
      <c r="P209" s="114">
        <v>0</v>
      </c>
      <c r="Q209" s="114">
        <v>0</v>
      </c>
      <c r="R209" s="114">
        <v>0</v>
      </c>
    </row>
    <row r="210" spans="3:18" ht="12.75" customHeight="1">
      <c r="C210" s="76" t="s">
        <v>200</v>
      </c>
      <c r="F210" s="97">
        <f>SUM(G210:R210)</f>
        <v>59089.163779414921</v>
      </c>
      <c r="G210" s="114">
        <v>6513.9764384314794</v>
      </c>
      <c r="H210" s="114">
        <v>6301.6202086363082</v>
      </c>
      <c r="I210" s="114">
        <v>4804.3239319717641</v>
      </c>
      <c r="J210" s="114">
        <v>5248.0918480086702</v>
      </c>
      <c r="K210" s="114">
        <v>4090.0621409048763</v>
      </c>
      <c r="L210" s="114">
        <v>3167.8420628677059</v>
      </c>
      <c r="M210" s="114">
        <v>3150.6342051778788</v>
      </c>
      <c r="N210" s="114">
        <v>3714.0266922788201</v>
      </c>
      <c r="O210" s="114">
        <v>4282.5144504725858</v>
      </c>
      <c r="P210" s="114">
        <v>3647.2087765792635</v>
      </c>
      <c r="Q210" s="114">
        <v>7049.379758372801</v>
      </c>
      <c r="R210" s="114">
        <v>7119.4832657127708</v>
      </c>
    </row>
    <row r="211" spans="3:18" ht="12.75" customHeight="1">
      <c r="C211" s="76" t="s">
        <v>201</v>
      </c>
      <c r="F211" s="97">
        <f>SUM(G211:R211)</f>
        <v>41882.804985517243</v>
      </c>
      <c r="G211" s="114">
        <v>4572.9415751511287</v>
      </c>
      <c r="H211" s="114">
        <v>4411.1765073253928</v>
      </c>
      <c r="I211" s="114">
        <v>3340.2972016738449</v>
      </c>
      <c r="J211" s="114">
        <v>3540.7924278482697</v>
      </c>
      <c r="K211" s="114">
        <v>2867.8052578367328</v>
      </c>
      <c r="L211" s="114">
        <v>2370.0293409652081</v>
      </c>
      <c r="M211" s="114">
        <v>2288.1187682802401</v>
      </c>
      <c r="N211" s="114">
        <v>2678.7534586174465</v>
      </c>
      <c r="O211" s="114">
        <v>3046.8339015137562</v>
      </c>
      <c r="P211" s="114">
        <v>2532.3781339185712</v>
      </c>
      <c r="Q211" s="114">
        <v>5130.5203364217568</v>
      </c>
      <c r="R211" s="114">
        <v>5103.158075964895</v>
      </c>
    </row>
    <row r="212" spans="3:18" ht="12.75" customHeight="1">
      <c r="C212" s="76" t="s">
        <v>93</v>
      </c>
      <c r="F212" s="97">
        <f t="shared" si="29"/>
        <v>5778.4253569615021</v>
      </c>
      <c r="G212" s="114">
        <v>470.63443962944723</v>
      </c>
      <c r="H212" s="114">
        <v>648.7871473765224</v>
      </c>
      <c r="I212" s="114">
        <v>848.77433225930395</v>
      </c>
      <c r="J212" s="114">
        <v>680.22178634540933</v>
      </c>
      <c r="K212" s="114">
        <v>507.75488481629611</v>
      </c>
      <c r="L212" s="114">
        <v>517.77014695235187</v>
      </c>
      <c r="M212" s="114">
        <v>480.57177372579463</v>
      </c>
      <c r="N212" s="114">
        <v>459.49436710892269</v>
      </c>
      <c r="O212" s="114">
        <v>364.01410051844283</v>
      </c>
      <c r="P212" s="114">
        <v>205.95668940617611</v>
      </c>
      <c r="Q212" s="114">
        <v>294.36283892232171</v>
      </c>
      <c r="R212" s="114">
        <v>300.08284990051317</v>
      </c>
    </row>
    <row r="213" spans="3:18" ht="12.75" customHeight="1">
      <c r="C213" s="76" t="s">
        <v>202</v>
      </c>
      <c r="F213" s="97">
        <f>SUM(G213:R213)</f>
        <v>12223.836186695637</v>
      </c>
      <c r="G213" s="114">
        <v>497.12084154269564</v>
      </c>
      <c r="H213" s="114">
        <v>717.66152755195674</v>
      </c>
      <c r="I213" s="114">
        <v>857.41234978494401</v>
      </c>
      <c r="J213" s="114">
        <v>1248.0892156749226</v>
      </c>
      <c r="K213" s="114">
        <v>1339.2449790727717</v>
      </c>
      <c r="L213" s="114">
        <v>1400.774157841103</v>
      </c>
      <c r="M213" s="114">
        <v>1553.7371491102347</v>
      </c>
      <c r="N213" s="114">
        <v>1212.3525929369951</v>
      </c>
      <c r="O213" s="114">
        <v>1122.4598519185688</v>
      </c>
      <c r="P213" s="114">
        <v>1058.1367168983722</v>
      </c>
      <c r="Q213" s="114">
        <v>638.72893582434142</v>
      </c>
      <c r="R213" s="114">
        <v>578.11786853873025</v>
      </c>
    </row>
    <row r="214" spans="3:18" ht="12.75" customHeight="1">
      <c r="C214" s="76" t="s">
        <v>214</v>
      </c>
      <c r="F214" s="97">
        <f>SUM(G214:R214)</f>
        <v>0</v>
      </c>
      <c r="G214" s="114">
        <v>0</v>
      </c>
      <c r="H214" s="114">
        <v>0</v>
      </c>
      <c r="I214" s="114">
        <v>0</v>
      </c>
      <c r="J214" s="114">
        <v>0</v>
      </c>
      <c r="K214" s="114">
        <v>0</v>
      </c>
      <c r="L214" s="114">
        <v>0</v>
      </c>
      <c r="M214" s="114">
        <v>0</v>
      </c>
      <c r="N214" s="114">
        <v>0</v>
      </c>
      <c r="O214" s="114">
        <v>0</v>
      </c>
      <c r="P214" s="114">
        <v>0</v>
      </c>
      <c r="Q214" s="114">
        <v>0</v>
      </c>
      <c r="R214" s="114">
        <v>0</v>
      </c>
    </row>
    <row r="215" spans="3:18" ht="12.75" customHeight="1">
      <c r="C215" s="76" t="s">
        <v>22</v>
      </c>
      <c r="F215" s="97">
        <f t="shared" si="29"/>
        <v>0</v>
      </c>
      <c r="G215" s="114">
        <v>0</v>
      </c>
      <c r="H215" s="114">
        <v>0</v>
      </c>
      <c r="I215" s="114">
        <v>0</v>
      </c>
      <c r="J215" s="114">
        <v>0</v>
      </c>
      <c r="K215" s="114">
        <v>0</v>
      </c>
      <c r="L215" s="114">
        <v>0</v>
      </c>
      <c r="M215" s="114">
        <v>0</v>
      </c>
      <c r="N215" s="114">
        <v>0</v>
      </c>
      <c r="O215" s="114">
        <v>0</v>
      </c>
      <c r="P215" s="114">
        <v>0</v>
      </c>
      <c r="Q215" s="114">
        <v>0</v>
      </c>
      <c r="R215" s="114">
        <v>0</v>
      </c>
    </row>
    <row r="216" spans="3:18" ht="12.75" customHeight="1">
      <c r="C216" s="75" t="s">
        <v>95</v>
      </c>
      <c r="F216" s="97">
        <f t="shared" si="29"/>
        <v>2977.4209095010278</v>
      </c>
      <c r="G216" s="114">
        <v>0</v>
      </c>
      <c r="H216" s="114">
        <v>0</v>
      </c>
      <c r="I216" s="114">
        <v>0</v>
      </c>
      <c r="J216" s="114">
        <v>0</v>
      </c>
      <c r="K216" s="114">
        <v>223.42869965611899</v>
      </c>
      <c r="L216" s="114">
        <v>1092.3579994441445</v>
      </c>
      <c r="M216" s="114">
        <v>859.6616784839614</v>
      </c>
      <c r="N216" s="114">
        <v>801.97253191680272</v>
      </c>
      <c r="O216" s="114">
        <v>0</v>
      </c>
      <c r="P216" s="114">
        <v>0</v>
      </c>
      <c r="Q216" s="114">
        <v>0</v>
      </c>
      <c r="R216" s="114">
        <v>0</v>
      </c>
    </row>
    <row r="217" spans="3:18" ht="12.75" customHeight="1">
      <c r="C217" s="75" t="s">
        <v>242</v>
      </c>
      <c r="F217" s="97">
        <f t="shared" ref="F217" si="31">SUM(G217:R217)</f>
        <v>0</v>
      </c>
      <c r="G217" s="114">
        <v>0</v>
      </c>
      <c r="H217" s="114">
        <v>0</v>
      </c>
      <c r="I217" s="114">
        <v>0</v>
      </c>
      <c r="J217" s="114">
        <v>0</v>
      </c>
      <c r="K217" s="114">
        <v>0</v>
      </c>
      <c r="L217" s="114">
        <v>0</v>
      </c>
      <c r="M217" s="114">
        <v>0</v>
      </c>
      <c r="N217" s="114">
        <v>0</v>
      </c>
      <c r="O217" s="114">
        <v>0</v>
      </c>
      <c r="P217" s="114">
        <v>0</v>
      </c>
      <c r="Q217" s="114">
        <v>0</v>
      </c>
      <c r="R217" s="114">
        <v>0</v>
      </c>
    </row>
    <row r="218" spans="3:18" ht="12.75" customHeight="1">
      <c r="C218" s="75" t="s">
        <v>208</v>
      </c>
      <c r="F218" s="97">
        <f t="shared" si="29"/>
        <v>21069.469719544682</v>
      </c>
      <c r="G218" s="114">
        <v>1094.9174360729871</v>
      </c>
      <c r="H218" s="114">
        <v>1523.1323238154214</v>
      </c>
      <c r="I218" s="114">
        <v>1682.8533089789385</v>
      </c>
      <c r="J218" s="114">
        <v>2098.4081018016918</v>
      </c>
      <c r="K218" s="114">
        <v>2163.7058403294222</v>
      </c>
      <c r="L218" s="114">
        <v>2144.878673572171</v>
      </c>
      <c r="M218" s="114">
        <v>2437.179166657128</v>
      </c>
      <c r="N218" s="114">
        <v>1995.3154961744438</v>
      </c>
      <c r="O218" s="114">
        <v>1855.7460675115424</v>
      </c>
      <c r="P218" s="114">
        <v>1790.0005716474145</v>
      </c>
      <c r="Q218" s="114">
        <v>1256.0497932208145</v>
      </c>
      <c r="R218" s="114">
        <v>1027.2829397627033</v>
      </c>
    </row>
    <row r="219" spans="3:18" ht="12.75" customHeight="1">
      <c r="C219" s="76" t="s">
        <v>23</v>
      </c>
      <c r="F219" s="97">
        <f t="shared" si="29"/>
        <v>0</v>
      </c>
      <c r="G219" s="114">
        <v>0</v>
      </c>
      <c r="H219" s="114">
        <v>0</v>
      </c>
      <c r="I219" s="114">
        <v>0</v>
      </c>
      <c r="J219" s="114">
        <v>0</v>
      </c>
      <c r="K219" s="114">
        <v>0</v>
      </c>
      <c r="L219" s="114">
        <v>0</v>
      </c>
      <c r="M219" s="114">
        <v>0</v>
      </c>
      <c r="N219" s="114">
        <v>0</v>
      </c>
      <c r="O219" s="114">
        <v>0</v>
      </c>
      <c r="P219" s="114">
        <v>0</v>
      </c>
      <c r="Q219" s="114">
        <v>0</v>
      </c>
      <c r="R219" s="114">
        <v>0</v>
      </c>
    </row>
    <row r="220" spans="3:18" ht="12.75" customHeight="1">
      <c r="C220" s="76" t="s">
        <v>96</v>
      </c>
      <c r="F220" s="97">
        <f t="shared" si="29"/>
        <v>0</v>
      </c>
      <c r="G220" s="114">
        <v>0</v>
      </c>
      <c r="H220" s="114">
        <v>0</v>
      </c>
      <c r="I220" s="114">
        <v>0</v>
      </c>
      <c r="J220" s="114">
        <v>0</v>
      </c>
      <c r="K220" s="114">
        <v>0</v>
      </c>
      <c r="L220" s="114">
        <v>0</v>
      </c>
      <c r="M220" s="114">
        <v>0</v>
      </c>
      <c r="N220" s="114">
        <v>0</v>
      </c>
      <c r="O220" s="114">
        <v>0</v>
      </c>
      <c r="P220" s="114">
        <v>0</v>
      </c>
      <c r="Q220" s="114">
        <v>0</v>
      </c>
      <c r="R220" s="114">
        <v>0</v>
      </c>
    </row>
    <row r="221" spans="3:18" ht="12.75" customHeight="1">
      <c r="C221" s="90" t="s">
        <v>209</v>
      </c>
      <c r="F221" s="97">
        <f t="shared" si="29"/>
        <v>20180.94365192359</v>
      </c>
      <c r="G221" s="114">
        <v>803.92856398605988</v>
      </c>
      <c r="H221" s="114">
        <v>1244.2889275180257</v>
      </c>
      <c r="I221" s="114">
        <v>1198.0666111113842</v>
      </c>
      <c r="J221" s="114">
        <v>2244.2732183915341</v>
      </c>
      <c r="K221" s="114">
        <v>2234.8392050203729</v>
      </c>
      <c r="L221" s="114">
        <v>2329.7018512683385</v>
      </c>
      <c r="M221" s="114">
        <v>2385.9840817265385</v>
      </c>
      <c r="N221" s="114">
        <v>2072.76497878487</v>
      </c>
      <c r="O221" s="114">
        <v>1941.2551821771222</v>
      </c>
      <c r="P221" s="114">
        <v>1745.43672179389</v>
      </c>
      <c r="Q221" s="114">
        <v>1039.4295763472653</v>
      </c>
      <c r="R221" s="114">
        <v>940.97473379818814</v>
      </c>
    </row>
    <row r="222" spans="3:18" ht="12.75" customHeight="1">
      <c r="C222" s="90" t="s">
        <v>215</v>
      </c>
      <c r="F222" s="97">
        <f>SUM(G222:R222)</f>
        <v>10753.347852167764</v>
      </c>
      <c r="G222" s="114">
        <v>403.04838716509897</v>
      </c>
      <c r="H222" s="114">
        <v>553.21223729789631</v>
      </c>
      <c r="I222" s="114">
        <v>681.60413845395874</v>
      </c>
      <c r="J222" s="114">
        <v>996.9217266516057</v>
      </c>
      <c r="K222" s="114">
        <v>1352.3185491822849</v>
      </c>
      <c r="L222" s="114">
        <v>1508.3803988646034</v>
      </c>
      <c r="M222" s="114">
        <v>1708.8346876676228</v>
      </c>
      <c r="N222" s="114">
        <v>1195.6562589239022</v>
      </c>
      <c r="O222" s="114">
        <v>946.93595798369915</v>
      </c>
      <c r="P222" s="114">
        <v>757.02253930650602</v>
      </c>
      <c r="Q222" s="114">
        <v>385.02062125212427</v>
      </c>
      <c r="R222" s="114">
        <v>264.39234941846058</v>
      </c>
    </row>
    <row r="223" spans="3:18" ht="12.75" customHeight="1">
      <c r="C223" s="76" t="s">
        <v>24</v>
      </c>
      <c r="F223" s="97">
        <f>SUM(G223:R223)</f>
        <v>0</v>
      </c>
      <c r="G223" s="114">
        <v>0</v>
      </c>
      <c r="H223" s="114">
        <v>0</v>
      </c>
      <c r="I223" s="114">
        <v>0</v>
      </c>
      <c r="J223" s="114">
        <v>0</v>
      </c>
      <c r="K223" s="114">
        <v>0</v>
      </c>
      <c r="L223" s="114">
        <v>0</v>
      </c>
      <c r="M223" s="114">
        <v>0</v>
      </c>
      <c r="N223" s="114">
        <v>0</v>
      </c>
      <c r="O223" s="114">
        <v>0</v>
      </c>
      <c r="P223" s="114">
        <v>0</v>
      </c>
      <c r="Q223" s="114">
        <v>0</v>
      </c>
      <c r="R223" s="114">
        <v>0</v>
      </c>
    </row>
    <row r="224" spans="3:18" ht="12.75" customHeight="1">
      <c r="C224" s="76" t="s">
        <v>149</v>
      </c>
      <c r="F224" s="97">
        <f t="shared" si="29"/>
        <v>0</v>
      </c>
      <c r="G224" s="114">
        <v>0</v>
      </c>
      <c r="H224" s="114">
        <v>0</v>
      </c>
      <c r="I224" s="114">
        <v>0</v>
      </c>
      <c r="J224" s="114">
        <v>0</v>
      </c>
      <c r="K224" s="114">
        <v>0</v>
      </c>
      <c r="L224" s="114">
        <v>0</v>
      </c>
      <c r="M224" s="114">
        <v>0</v>
      </c>
      <c r="N224" s="114">
        <v>0</v>
      </c>
      <c r="O224" s="114">
        <v>0</v>
      </c>
      <c r="P224" s="114">
        <v>0</v>
      </c>
      <c r="Q224" s="114">
        <v>0</v>
      </c>
      <c r="R224" s="114">
        <v>0</v>
      </c>
    </row>
    <row r="225" spans="1:18" ht="12.75" customHeight="1">
      <c r="C225" s="76" t="s">
        <v>231</v>
      </c>
      <c r="F225" s="97">
        <f t="shared" si="29"/>
        <v>0</v>
      </c>
      <c r="G225" s="114">
        <v>0</v>
      </c>
      <c r="H225" s="114">
        <v>0</v>
      </c>
      <c r="I225" s="114">
        <v>0</v>
      </c>
      <c r="J225" s="114">
        <v>0</v>
      </c>
      <c r="K225" s="114">
        <v>0</v>
      </c>
      <c r="L225" s="114">
        <v>0</v>
      </c>
      <c r="M225" s="114">
        <v>0</v>
      </c>
      <c r="N225" s="114">
        <v>0</v>
      </c>
      <c r="O225" s="114">
        <v>0</v>
      </c>
      <c r="P225" s="114">
        <v>0</v>
      </c>
      <c r="Q225" s="114">
        <v>0</v>
      </c>
      <c r="R225" s="114">
        <v>0</v>
      </c>
    </row>
    <row r="226" spans="1:18" ht="12.75" customHeight="1">
      <c r="C226" s="76" t="s">
        <v>150</v>
      </c>
      <c r="F226" s="97">
        <f t="shared" si="29"/>
        <v>0</v>
      </c>
      <c r="G226" s="114">
        <v>0</v>
      </c>
      <c r="H226" s="114">
        <v>0</v>
      </c>
      <c r="I226" s="114">
        <v>0</v>
      </c>
      <c r="J226" s="114">
        <v>0</v>
      </c>
      <c r="K226" s="114">
        <v>0</v>
      </c>
      <c r="L226" s="114">
        <v>0</v>
      </c>
      <c r="M226" s="114">
        <v>0</v>
      </c>
      <c r="N226" s="114">
        <v>0</v>
      </c>
      <c r="O226" s="114">
        <v>0</v>
      </c>
      <c r="P226" s="114">
        <v>0</v>
      </c>
      <c r="Q226" s="114">
        <v>0</v>
      </c>
      <c r="R226" s="114">
        <v>0</v>
      </c>
    </row>
    <row r="227" spans="1:18" ht="12.75" customHeight="1">
      <c r="C227" s="76" t="s">
        <v>25</v>
      </c>
      <c r="D227" s="76"/>
      <c r="F227" s="97">
        <f t="shared" si="29"/>
        <v>859.80536253518721</v>
      </c>
      <c r="G227" s="114">
        <v>67.792290629100819</v>
      </c>
      <c r="H227" s="114">
        <v>66.741241794384095</v>
      </c>
      <c r="I227" s="114">
        <v>72.7041299202548</v>
      </c>
      <c r="J227" s="114">
        <v>71.913867638512897</v>
      </c>
      <c r="K227" s="114">
        <v>72.775971945867695</v>
      </c>
      <c r="L227" s="114">
        <v>71.051763331158099</v>
      </c>
      <c r="M227" s="114">
        <v>72.775971945867695</v>
      </c>
      <c r="N227" s="114">
        <v>72.775971945867695</v>
      </c>
      <c r="O227" s="114">
        <v>71.051763331158099</v>
      </c>
      <c r="P227" s="114">
        <v>76.224389175286902</v>
      </c>
      <c r="Q227" s="114">
        <v>71.222028931860677</v>
      </c>
      <c r="R227" s="114">
        <v>72.775971945867695</v>
      </c>
    </row>
    <row r="228" spans="1:18" ht="12.75" customHeight="1">
      <c r="C228" s="91" t="s">
        <v>210</v>
      </c>
      <c r="D228" s="76"/>
      <c r="F228" s="97">
        <f t="shared" si="29"/>
        <v>7192.7768699553171</v>
      </c>
      <c r="G228" s="114">
        <v>271.5276790840652</v>
      </c>
      <c r="H228" s="114">
        <v>373.82150295771959</v>
      </c>
      <c r="I228" s="114">
        <v>469.06697940671478</v>
      </c>
      <c r="J228" s="114">
        <v>674.61924782429548</v>
      </c>
      <c r="K228" s="114">
        <v>885.92944652439451</v>
      </c>
      <c r="L228" s="114">
        <v>1001.017088905233</v>
      </c>
      <c r="M228" s="114">
        <v>1124.7795847073435</v>
      </c>
      <c r="N228" s="114">
        <v>775.88197616560296</v>
      </c>
      <c r="O228" s="114">
        <v>637.5012016138428</v>
      </c>
      <c r="P228" s="114">
        <v>514.03254172709728</v>
      </c>
      <c r="Q228" s="114">
        <v>287.27804253370766</v>
      </c>
      <c r="R228" s="114">
        <v>177.32157850530044</v>
      </c>
    </row>
    <row r="229" spans="1:18" ht="12.75" customHeight="1">
      <c r="C229" s="91" t="s">
        <v>252</v>
      </c>
      <c r="D229" s="76"/>
      <c r="F229" s="97">
        <f t="shared" ref="F229" si="32">SUM(G229:R229)</f>
        <v>0</v>
      </c>
      <c r="G229" s="114">
        <v>0</v>
      </c>
      <c r="H229" s="114">
        <v>0</v>
      </c>
      <c r="I229" s="114">
        <v>0</v>
      </c>
      <c r="J229" s="114">
        <v>0</v>
      </c>
      <c r="K229" s="114">
        <v>0</v>
      </c>
      <c r="L229" s="114">
        <v>0</v>
      </c>
      <c r="M229" s="114">
        <v>0</v>
      </c>
      <c r="N229" s="114">
        <v>0</v>
      </c>
      <c r="O229" s="114">
        <v>0</v>
      </c>
      <c r="P229" s="114">
        <v>0</v>
      </c>
      <c r="Q229" s="114">
        <v>0</v>
      </c>
      <c r="R229" s="114">
        <v>0</v>
      </c>
    </row>
    <row r="230" spans="1:18" ht="12.75" customHeight="1">
      <c r="C230" s="76" t="s">
        <v>211</v>
      </c>
      <c r="D230" s="76"/>
      <c r="F230" s="97">
        <f t="shared" si="29"/>
        <v>15414.873410633696</v>
      </c>
      <c r="G230" s="114">
        <v>641.634483171797</v>
      </c>
      <c r="H230" s="114">
        <v>1061.2546897363929</v>
      </c>
      <c r="I230" s="114">
        <v>1115.6102326031164</v>
      </c>
      <c r="J230" s="114">
        <v>1641.2982398442405</v>
      </c>
      <c r="K230" s="114">
        <v>1513.7727560988776</v>
      </c>
      <c r="L230" s="114">
        <v>1495.0871289490012</v>
      </c>
      <c r="M230" s="114">
        <v>1898.4585266778959</v>
      </c>
      <c r="N230" s="114">
        <v>1481.387116454742</v>
      </c>
      <c r="O230" s="114">
        <v>1511.4842100032533</v>
      </c>
      <c r="P230" s="114">
        <v>1367.5467870272485</v>
      </c>
      <c r="Q230" s="114">
        <v>883.92475350687369</v>
      </c>
      <c r="R230" s="114">
        <v>803.4144865602583</v>
      </c>
    </row>
    <row r="231" spans="1:18" ht="12.75" customHeight="1">
      <c r="C231" s="76" t="s">
        <v>216</v>
      </c>
      <c r="D231" s="76"/>
      <c r="F231" s="97">
        <f t="shared" si="29"/>
        <v>12.203933292964791</v>
      </c>
      <c r="G231" s="114">
        <v>1.3243583076759873</v>
      </c>
      <c r="H231" s="114">
        <v>1.3565252441708453</v>
      </c>
      <c r="I231" s="114">
        <v>1.0840665675841086</v>
      </c>
      <c r="J231" s="114">
        <v>1.2430826018681305</v>
      </c>
      <c r="K231" s="114">
        <v>0.82373048566248197</v>
      </c>
      <c r="L231" s="114">
        <v>0.60311338007471404</v>
      </c>
      <c r="M231" s="114">
        <v>0.77790610922759351</v>
      </c>
      <c r="N231" s="114">
        <v>0.96807247232289073</v>
      </c>
      <c r="O231" s="114">
        <v>0.8338719759673997</v>
      </c>
      <c r="P231" s="114">
        <v>0.76375172175004291</v>
      </c>
      <c r="Q231" s="114">
        <v>1.1141955284634946</v>
      </c>
      <c r="R231" s="114">
        <v>1.3112588981971025</v>
      </c>
    </row>
    <row r="232" spans="1:18" ht="12.75" customHeight="1">
      <c r="C232" s="76" t="s">
        <v>217</v>
      </c>
      <c r="D232" s="76"/>
      <c r="F232" s="97">
        <f t="shared" si="29"/>
        <v>0</v>
      </c>
      <c r="G232" s="114">
        <v>0</v>
      </c>
      <c r="H232" s="114">
        <v>0</v>
      </c>
      <c r="I232" s="114">
        <v>0</v>
      </c>
      <c r="J232" s="114">
        <v>0</v>
      </c>
      <c r="K232" s="114">
        <v>0</v>
      </c>
      <c r="L232" s="114">
        <v>0</v>
      </c>
      <c r="M232" s="114">
        <v>0</v>
      </c>
      <c r="N232" s="114">
        <v>0</v>
      </c>
      <c r="O232" s="114">
        <v>0</v>
      </c>
      <c r="P232" s="114">
        <v>0</v>
      </c>
      <c r="Q232" s="114">
        <v>0</v>
      </c>
      <c r="R232" s="114">
        <v>0</v>
      </c>
    </row>
    <row r="233" spans="1:18" ht="12.75" customHeight="1">
      <c r="C233" s="76" t="s">
        <v>26</v>
      </c>
      <c r="D233" s="76"/>
      <c r="F233" s="97">
        <f t="shared" si="29"/>
        <v>22910.9002436505</v>
      </c>
      <c r="G233" s="114">
        <v>2857.8089553528407</v>
      </c>
      <c r="H233" s="114">
        <v>3357.213931970045</v>
      </c>
      <c r="I233" s="114">
        <v>2264.7268137590627</v>
      </c>
      <c r="J233" s="114">
        <v>2200.4344785003395</v>
      </c>
      <c r="K233" s="114">
        <v>1113.2579975534902</v>
      </c>
      <c r="L233" s="114">
        <v>1158.6042232575123</v>
      </c>
      <c r="M233" s="114">
        <v>1076.5938221999284</v>
      </c>
      <c r="N233" s="114">
        <v>1130.4120717402418</v>
      </c>
      <c r="O233" s="114">
        <v>1169.87151891337</v>
      </c>
      <c r="P233" s="114">
        <v>1111.0747742602921</v>
      </c>
      <c r="Q233" s="114">
        <v>2916.350712030905</v>
      </c>
      <c r="R233" s="114">
        <v>2554.550944112475</v>
      </c>
    </row>
    <row r="234" spans="1:18" ht="12.75" customHeight="1">
      <c r="C234" s="76" t="s">
        <v>97</v>
      </c>
      <c r="D234" s="76"/>
      <c r="F234" s="97">
        <f t="shared" si="29"/>
        <v>19721.863688640522</v>
      </c>
      <c r="G234" s="114">
        <v>1866.7251764545163</v>
      </c>
      <c r="H234" s="114">
        <v>1097.3227581486708</v>
      </c>
      <c r="I234" s="114">
        <v>1341.7757443980749</v>
      </c>
      <c r="J234" s="114">
        <v>1687.8041771699793</v>
      </c>
      <c r="K234" s="114">
        <v>2047.4120545256508</v>
      </c>
      <c r="L234" s="114">
        <v>1899.3976098574988</v>
      </c>
      <c r="M234" s="114">
        <v>1515.3673789253216</v>
      </c>
      <c r="N234" s="114">
        <v>1568.7021960286361</v>
      </c>
      <c r="O234" s="114">
        <v>1500.706460304888</v>
      </c>
      <c r="P234" s="114">
        <v>1419.4594754456382</v>
      </c>
      <c r="Q234" s="114">
        <v>1646.3870878712296</v>
      </c>
      <c r="R234" s="114">
        <v>2130.8035695104181</v>
      </c>
    </row>
    <row r="235" spans="1:18" ht="12.75" customHeight="1">
      <c r="C235" s="76" t="s">
        <v>98</v>
      </c>
      <c r="D235" s="76"/>
      <c r="F235" s="97">
        <f t="shared" si="29"/>
        <v>10419.247130037684</v>
      </c>
      <c r="G235" s="114">
        <v>711.28264931450371</v>
      </c>
      <c r="H235" s="114">
        <v>1055.8293659232554</v>
      </c>
      <c r="I235" s="114">
        <v>1597.8956493391399</v>
      </c>
      <c r="J235" s="114">
        <v>1050.3100177126544</v>
      </c>
      <c r="K235" s="114">
        <v>671.1763297640947</v>
      </c>
      <c r="L235" s="114">
        <v>508.84618691755372</v>
      </c>
      <c r="M235" s="114">
        <v>799.56443898972452</v>
      </c>
      <c r="N235" s="114">
        <v>849.0381422765488</v>
      </c>
      <c r="O235" s="114">
        <v>680.43266410926742</v>
      </c>
      <c r="P235" s="114">
        <v>736.27154825218588</v>
      </c>
      <c r="Q235" s="114">
        <v>918.1073038580862</v>
      </c>
      <c r="R235" s="114">
        <v>840.49283358067089</v>
      </c>
    </row>
    <row r="236" spans="1:18" ht="12.75" customHeight="1">
      <c r="D236" s="76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</row>
    <row r="237" spans="1:18" ht="12.75" customHeight="1">
      <c r="A237" s="74"/>
      <c r="B237" s="95" t="s">
        <v>118</v>
      </c>
      <c r="C237" s="71"/>
      <c r="D237" s="71"/>
      <c r="F237" s="97">
        <f>SUM(G237:R237)</f>
        <v>250487.08308047225</v>
      </c>
      <c r="G237" s="104">
        <f t="shared" ref="G237:R237" si="33">SUM(G207:G236)</f>
        <v>20774.663274293394</v>
      </c>
      <c r="H237" s="104">
        <f t="shared" si="33"/>
        <v>22413.418895296159</v>
      </c>
      <c r="I237" s="104">
        <f t="shared" si="33"/>
        <v>20276.195490228085</v>
      </c>
      <c r="J237" s="104">
        <f t="shared" si="33"/>
        <v>23384.421436013996</v>
      </c>
      <c r="K237" s="104">
        <f t="shared" si="33"/>
        <v>21084.307843716913</v>
      </c>
      <c r="L237" s="104">
        <f t="shared" si="33"/>
        <v>20666.341746373662</v>
      </c>
      <c r="M237" s="104">
        <f t="shared" si="33"/>
        <v>21353.039140384706</v>
      </c>
      <c r="N237" s="104">
        <f t="shared" si="33"/>
        <v>20009.501923826167</v>
      </c>
      <c r="O237" s="104">
        <f t="shared" si="33"/>
        <v>19131.641202347466</v>
      </c>
      <c r="P237" s="104">
        <f t="shared" si="33"/>
        <v>16961.513417159695</v>
      </c>
      <c r="Q237" s="104">
        <f t="shared" si="33"/>
        <v>22517.875984622551</v>
      </c>
      <c r="R237" s="104">
        <f t="shared" si="33"/>
        <v>21914.162726209448</v>
      </c>
    </row>
    <row r="238" spans="1:18" ht="12.75" customHeight="1">
      <c r="B238" s="71"/>
      <c r="C238" s="71"/>
      <c r="D238" s="71"/>
      <c r="F238" s="106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</row>
    <row r="239" spans="1:18" ht="12.75" customHeight="1">
      <c r="B239" s="90" t="s">
        <v>27</v>
      </c>
      <c r="C239" s="71"/>
      <c r="D239" s="71"/>
      <c r="E239" s="94" t="s">
        <v>94</v>
      </c>
      <c r="F239" s="106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1:18" ht="12.75" customHeight="1">
      <c r="C240" s="173" t="s">
        <v>28</v>
      </c>
      <c r="D240" s="76"/>
      <c r="E240" s="94"/>
      <c r="F240" s="97">
        <f t="shared" ref="F240:F284" si="34">SUM(G240:R240)</f>
        <v>0</v>
      </c>
      <c r="G240" s="114">
        <v>0</v>
      </c>
      <c r="H240" s="114">
        <v>0</v>
      </c>
      <c r="I240" s="114">
        <v>0</v>
      </c>
      <c r="J240" s="114">
        <v>0</v>
      </c>
      <c r="K240" s="114">
        <v>0</v>
      </c>
      <c r="L240" s="114">
        <v>0</v>
      </c>
      <c r="M240" s="114">
        <v>0</v>
      </c>
      <c r="N240" s="114">
        <v>0</v>
      </c>
      <c r="O240" s="114">
        <v>0</v>
      </c>
      <c r="P240" s="114">
        <v>0</v>
      </c>
      <c r="Q240" s="114">
        <v>0</v>
      </c>
      <c r="R240" s="114">
        <v>0</v>
      </c>
    </row>
    <row r="241" spans="3:18" ht="12.75" customHeight="1">
      <c r="C241" s="173" t="s">
        <v>29</v>
      </c>
      <c r="D241" s="76"/>
      <c r="F241" s="97">
        <f t="shared" si="34"/>
        <v>0</v>
      </c>
      <c r="G241" s="114">
        <v>0</v>
      </c>
      <c r="H241" s="114">
        <v>0</v>
      </c>
      <c r="I241" s="114">
        <v>0</v>
      </c>
      <c r="J241" s="114">
        <v>0</v>
      </c>
      <c r="K241" s="114">
        <v>0</v>
      </c>
      <c r="L241" s="114">
        <v>0</v>
      </c>
      <c r="M241" s="114">
        <v>0</v>
      </c>
      <c r="N241" s="114">
        <v>0</v>
      </c>
      <c r="O241" s="114">
        <v>0</v>
      </c>
      <c r="P241" s="114">
        <v>0</v>
      </c>
      <c r="Q241" s="114">
        <v>0</v>
      </c>
      <c r="R241" s="114">
        <v>0</v>
      </c>
    </row>
    <row r="242" spans="3:18" ht="12.75" customHeight="1">
      <c r="C242" s="173" t="s">
        <v>30</v>
      </c>
      <c r="D242" s="76"/>
      <c r="F242" s="97">
        <f t="shared" si="34"/>
        <v>0</v>
      </c>
      <c r="G242" s="114">
        <v>0</v>
      </c>
      <c r="H242" s="114">
        <v>0</v>
      </c>
      <c r="I242" s="114">
        <v>0</v>
      </c>
      <c r="J242" s="114">
        <v>0</v>
      </c>
      <c r="K242" s="114">
        <v>0</v>
      </c>
      <c r="L242" s="114">
        <v>0</v>
      </c>
      <c r="M242" s="114">
        <v>0</v>
      </c>
      <c r="N242" s="114">
        <v>0</v>
      </c>
      <c r="O242" s="114">
        <v>0</v>
      </c>
      <c r="P242" s="114">
        <v>0</v>
      </c>
      <c r="Q242" s="114">
        <v>0</v>
      </c>
      <c r="R242" s="114">
        <v>0</v>
      </c>
    </row>
    <row r="243" spans="3:18" ht="12.75" customHeight="1">
      <c r="C243" s="173" t="s">
        <v>31</v>
      </c>
      <c r="D243" s="76"/>
      <c r="F243" s="97">
        <f t="shared" si="34"/>
        <v>0</v>
      </c>
      <c r="G243" s="114">
        <v>0</v>
      </c>
      <c r="H243" s="114">
        <v>0</v>
      </c>
      <c r="I243" s="114">
        <v>0</v>
      </c>
      <c r="J243" s="114">
        <v>0</v>
      </c>
      <c r="K243" s="114">
        <v>0</v>
      </c>
      <c r="L243" s="114">
        <v>0</v>
      </c>
      <c r="M243" s="114">
        <v>0</v>
      </c>
      <c r="N243" s="114">
        <v>0</v>
      </c>
      <c r="O243" s="114">
        <v>0</v>
      </c>
      <c r="P243" s="114">
        <v>0</v>
      </c>
      <c r="Q243" s="114">
        <v>0</v>
      </c>
      <c r="R243" s="114">
        <v>0</v>
      </c>
    </row>
    <row r="244" spans="3:18" ht="12.75" customHeight="1">
      <c r="C244" s="173" t="s">
        <v>32</v>
      </c>
      <c r="D244" s="76"/>
      <c r="F244" s="97">
        <f t="shared" si="34"/>
        <v>5223.7820000000002</v>
      </c>
      <c r="G244" s="114">
        <v>0</v>
      </c>
      <c r="H244" s="114">
        <v>0</v>
      </c>
      <c r="I244" s="114">
        <v>0</v>
      </c>
      <c r="J244" s="114">
        <v>14.771000000000001</v>
      </c>
      <c r="K244" s="114">
        <v>420.70699999999999</v>
      </c>
      <c r="L244" s="114">
        <v>1343.97</v>
      </c>
      <c r="M244" s="114">
        <v>1426.1219999999998</v>
      </c>
      <c r="N244" s="114">
        <v>1348.0369999999998</v>
      </c>
      <c r="O244" s="114">
        <v>655.35599999999999</v>
      </c>
      <c r="P244" s="114">
        <v>14.818999999999999</v>
      </c>
      <c r="Q244" s="114">
        <v>0</v>
      </c>
      <c r="R244" s="114">
        <v>0</v>
      </c>
    </row>
    <row r="245" spans="3:18" ht="12.75" customHeight="1">
      <c r="C245" s="173" t="s">
        <v>33</v>
      </c>
      <c r="D245" s="76"/>
      <c r="F245" s="97">
        <f t="shared" si="34"/>
        <v>0</v>
      </c>
      <c r="G245" s="114">
        <v>0</v>
      </c>
      <c r="H245" s="114">
        <v>0</v>
      </c>
      <c r="I245" s="114">
        <v>0</v>
      </c>
      <c r="J245" s="114">
        <v>0</v>
      </c>
      <c r="K245" s="114">
        <v>0</v>
      </c>
      <c r="L245" s="114">
        <v>0</v>
      </c>
      <c r="M245" s="114">
        <v>0</v>
      </c>
      <c r="N245" s="114">
        <v>0</v>
      </c>
      <c r="O245" s="114">
        <v>0</v>
      </c>
      <c r="P245" s="114">
        <v>0</v>
      </c>
      <c r="Q245" s="114">
        <v>0</v>
      </c>
      <c r="R245" s="114">
        <v>0</v>
      </c>
    </row>
    <row r="246" spans="3:18" ht="12.75" customHeight="1">
      <c r="C246" s="173" t="s">
        <v>34</v>
      </c>
      <c r="D246" s="76"/>
      <c r="F246" s="97">
        <f>SUM(G246:R246)</f>
        <v>0</v>
      </c>
      <c r="G246" s="114">
        <v>0</v>
      </c>
      <c r="H246" s="114">
        <v>0</v>
      </c>
      <c r="I246" s="114">
        <v>0</v>
      </c>
      <c r="J246" s="114">
        <v>0</v>
      </c>
      <c r="K246" s="114">
        <v>0</v>
      </c>
      <c r="L246" s="114">
        <v>0</v>
      </c>
      <c r="M246" s="114">
        <v>0</v>
      </c>
      <c r="N246" s="114">
        <v>0</v>
      </c>
      <c r="O246" s="114">
        <v>0</v>
      </c>
      <c r="P246" s="114">
        <v>0</v>
      </c>
      <c r="Q246" s="114">
        <v>0</v>
      </c>
      <c r="R246" s="114">
        <v>0</v>
      </c>
    </row>
    <row r="247" spans="3:18" ht="12.75" customHeight="1">
      <c r="C247" s="173" t="s">
        <v>151</v>
      </c>
      <c r="D247" s="76"/>
      <c r="F247" s="97">
        <f t="shared" ref="F247:F250" si="35">SUM(G247:R247)</f>
        <v>0</v>
      </c>
      <c r="G247" s="114">
        <v>0</v>
      </c>
      <c r="H247" s="114">
        <v>0</v>
      </c>
      <c r="I247" s="114">
        <v>0</v>
      </c>
      <c r="J247" s="114">
        <v>0</v>
      </c>
      <c r="K247" s="114">
        <v>0</v>
      </c>
      <c r="L247" s="114">
        <v>0</v>
      </c>
      <c r="M247" s="114">
        <v>0</v>
      </c>
      <c r="N247" s="114">
        <v>0</v>
      </c>
      <c r="O247" s="114">
        <v>0</v>
      </c>
      <c r="P247" s="114">
        <v>0</v>
      </c>
      <c r="Q247" s="114">
        <v>0</v>
      </c>
      <c r="R247" s="114">
        <v>0</v>
      </c>
    </row>
    <row r="248" spans="3:18" ht="12.75" customHeight="1">
      <c r="C248" s="173" t="s">
        <v>244</v>
      </c>
      <c r="D248" s="76"/>
      <c r="F248" s="97">
        <f t="shared" si="35"/>
        <v>0</v>
      </c>
      <c r="G248" s="114">
        <v>0</v>
      </c>
      <c r="H248" s="114">
        <v>0</v>
      </c>
      <c r="I248" s="114">
        <v>0</v>
      </c>
      <c r="J248" s="114">
        <v>0</v>
      </c>
      <c r="K248" s="114">
        <v>0</v>
      </c>
      <c r="L248" s="114">
        <v>0</v>
      </c>
      <c r="M248" s="114">
        <v>0</v>
      </c>
      <c r="N248" s="114">
        <v>0</v>
      </c>
      <c r="O248" s="114">
        <v>0</v>
      </c>
      <c r="P248" s="114">
        <v>0</v>
      </c>
      <c r="Q248" s="114">
        <v>0</v>
      </c>
      <c r="R248" s="114">
        <v>0</v>
      </c>
    </row>
    <row r="249" spans="3:18" ht="12.75" customHeight="1">
      <c r="C249" s="173" t="s">
        <v>99</v>
      </c>
      <c r="D249" s="76"/>
      <c r="F249" s="97">
        <f t="shared" si="35"/>
        <v>0</v>
      </c>
      <c r="G249" s="114">
        <v>0</v>
      </c>
      <c r="H249" s="114">
        <v>0</v>
      </c>
      <c r="I249" s="114">
        <v>0</v>
      </c>
      <c r="J249" s="114">
        <v>0</v>
      </c>
      <c r="K249" s="114">
        <v>0</v>
      </c>
      <c r="L249" s="114">
        <v>0</v>
      </c>
      <c r="M249" s="114">
        <v>0</v>
      </c>
      <c r="N249" s="114">
        <v>0</v>
      </c>
      <c r="O249" s="114">
        <v>0</v>
      </c>
      <c r="P249" s="114">
        <v>0</v>
      </c>
      <c r="Q249" s="114">
        <v>0</v>
      </c>
      <c r="R249" s="114">
        <v>0</v>
      </c>
    </row>
    <row r="250" spans="3:18" ht="12.75" customHeight="1">
      <c r="C250" s="173" t="s">
        <v>152</v>
      </c>
      <c r="F250" s="97">
        <f t="shared" si="35"/>
        <v>0</v>
      </c>
      <c r="G250" s="114">
        <v>0</v>
      </c>
      <c r="H250" s="114">
        <v>0</v>
      </c>
      <c r="I250" s="114">
        <v>0</v>
      </c>
      <c r="J250" s="114">
        <v>0</v>
      </c>
      <c r="K250" s="114">
        <v>0</v>
      </c>
      <c r="L250" s="114">
        <v>0</v>
      </c>
      <c r="M250" s="114">
        <v>0</v>
      </c>
      <c r="N250" s="114">
        <v>0</v>
      </c>
      <c r="O250" s="114">
        <v>0</v>
      </c>
      <c r="P250" s="114">
        <v>0</v>
      </c>
      <c r="Q250" s="114">
        <v>0</v>
      </c>
      <c r="R250" s="114">
        <v>0</v>
      </c>
    </row>
    <row r="251" spans="3:18" ht="12.75" customHeight="1">
      <c r="C251" s="173" t="s">
        <v>153</v>
      </c>
      <c r="F251" s="97">
        <f t="shared" si="34"/>
        <v>0</v>
      </c>
      <c r="G251" s="114">
        <v>0</v>
      </c>
      <c r="H251" s="114">
        <v>0</v>
      </c>
      <c r="I251" s="114">
        <v>0</v>
      </c>
      <c r="J251" s="114">
        <v>0</v>
      </c>
      <c r="K251" s="114">
        <v>0</v>
      </c>
      <c r="L251" s="114">
        <v>0</v>
      </c>
      <c r="M251" s="114">
        <v>0</v>
      </c>
      <c r="N251" s="114">
        <v>0</v>
      </c>
      <c r="O251" s="114">
        <v>0</v>
      </c>
      <c r="P251" s="114">
        <v>0</v>
      </c>
      <c r="Q251" s="114">
        <v>0</v>
      </c>
      <c r="R251" s="114">
        <v>0</v>
      </c>
    </row>
    <row r="252" spans="3:18" ht="12.75" customHeight="1">
      <c r="C252" s="173" t="s">
        <v>154</v>
      </c>
      <c r="F252" s="97">
        <f t="shared" si="34"/>
        <v>0</v>
      </c>
      <c r="G252" s="114">
        <v>0</v>
      </c>
      <c r="H252" s="114">
        <v>0</v>
      </c>
      <c r="I252" s="114">
        <v>0</v>
      </c>
      <c r="J252" s="114">
        <v>0</v>
      </c>
      <c r="K252" s="114">
        <v>0</v>
      </c>
      <c r="L252" s="114">
        <v>0</v>
      </c>
      <c r="M252" s="114">
        <v>0</v>
      </c>
      <c r="N252" s="114">
        <v>0</v>
      </c>
      <c r="O252" s="114">
        <v>0</v>
      </c>
      <c r="P252" s="114">
        <v>0</v>
      </c>
      <c r="Q252" s="114">
        <v>0</v>
      </c>
      <c r="R252" s="114">
        <v>0</v>
      </c>
    </row>
    <row r="253" spans="3:18" ht="12.75" customHeight="1">
      <c r="C253" s="173" t="s">
        <v>155</v>
      </c>
      <c r="F253" s="97">
        <f t="shared" si="34"/>
        <v>0</v>
      </c>
      <c r="G253" s="114">
        <v>0</v>
      </c>
      <c r="H253" s="114">
        <v>0</v>
      </c>
      <c r="I253" s="114">
        <v>0</v>
      </c>
      <c r="J253" s="114">
        <v>0</v>
      </c>
      <c r="K253" s="114">
        <v>0</v>
      </c>
      <c r="L253" s="114">
        <v>0</v>
      </c>
      <c r="M253" s="114">
        <v>0</v>
      </c>
      <c r="N253" s="114">
        <v>0</v>
      </c>
      <c r="O253" s="114">
        <v>0</v>
      </c>
      <c r="P253" s="114">
        <v>0</v>
      </c>
      <c r="Q253" s="114">
        <v>0</v>
      </c>
      <c r="R253" s="114">
        <v>0</v>
      </c>
    </row>
    <row r="254" spans="3:18" ht="12.75" customHeight="1">
      <c r="C254" s="173" t="s">
        <v>35</v>
      </c>
      <c r="F254" s="97">
        <f t="shared" si="34"/>
        <v>0</v>
      </c>
      <c r="G254" s="114">
        <v>0</v>
      </c>
      <c r="H254" s="114">
        <v>0</v>
      </c>
      <c r="I254" s="114">
        <v>0</v>
      </c>
      <c r="J254" s="114">
        <v>0</v>
      </c>
      <c r="K254" s="114">
        <v>0</v>
      </c>
      <c r="L254" s="114">
        <v>0</v>
      </c>
      <c r="M254" s="114">
        <v>0</v>
      </c>
      <c r="N254" s="114">
        <v>0</v>
      </c>
      <c r="O254" s="114">
        <v>0</v>
      </c>
      <c r="P254" s="114">
        <v>0</v>
      </c>
      <c r="Q254" s="114">
        <v>0</v>
      </c>
      <c r="R254" s="114">
        <v>0</v>
      </c>
    </row>
    <row r="255" spans="3:18" ht="12.75" customHeight="1">
      <c r="C255" s="173" t="s">
        <v>36</v>
      </c>
      <c r="F255" s="97">
        <f t="shared" si="34"/>
        <v>0</v>
      </c>
      <c r="G255" s="114">
        <v>0</v>
      </c>
      <c r="H255" s="114">
        <v>0</v>
      </c>
      <c r="I255" s="114">
        <v>0</v>
      </c>
      <c r="J255" s="114">
        <v>0</v>
      </c>
      <c r="K255" s="114">
        <v>0</v>
      </c>
      <c r="L255" s="114">
        <v>0</v>
      </c>
      <c r="M255" s="114">
        <v>0</v>
      </c>
      <c r="N255" s="114">
        <v>0</v>
      </c>
      <c r="O255" s="114">
        <v>0</v>
      </c>
      <c r="P255" s="114">
        <v>0</v>
      </c>
      <c r="Q255" s="114">
        <v>0</v>
      </c>
      <c r="R255" s="114">
        <v>0</v>
      </c>
    </row>
    <row r="256" spans="3:18" ht="12.75" customHeight="1">
      <c r="C256" s="173" t="s">
        <v>156</v>
      </c>
      <c r="F256" s="97">
        <f t="shared" si="34"/>
        <v>0</v>
      </c>
      <c r="G256" s="114">
        <v>0</v>
      </c>
      <c r="H256" s="114">
        <v>0</v>
      </c>
      <c r="I256" s="114">
        <v>0</v>
      </c>
      <c r="J256" s="114">
        <v>0</v>
      </c>
      <c r="K256" s="114">
        <v>0</v>
      </c>
      <c r="L256" s="114">
        <v>0</v>
      </c>
      <c r="M256" s="114">
        <v>0</v>
      </c>
      <c r="N256" s="114">
        <v>0</v>
      </c>
      <c r="O256" s="114">
        <v>0</v>
      </c>
      <c r="P256" s="114">
        <v>0</v>
      </c>
      <c r="Q256" s="114">
        <v>0</v>
      </c>
      <c r="R256" s="114">
        <v>0</v>
      </c>
    </row>
    <row r="257" spans="2:18" ht="12.75" customHeight="1">
      <c r="B257" s="76"/>
      <c r="C257" s="173" t="s">
        <v>157</v>
      </c>
      <c r="F257" s="97">
        <f t="shared" si="34"/>
        <v>0</v>
      </c>
      <c r="G257" s="114">
        <v>0</v>
      </c>
      <c r="H257" s="114">
        <v>0</v>
      </c>
      <c r="I257" s="114">
        <v>0</v>
      </c>
      <c r="J257" s="114">
        <v>0</v>
      </c>
      <c r="K257" s="114">
        <v>0</v>
      </c>
      <c r="L257" s="114">
        <v>0</v>
      </c>
      <c r="M257" s="114">
        <v>0</v>
      </c>
      <c r="N257" s="114">
        <v>0</v>
      </c>
      <c r="O257" s="114">
        <v>0</v>
      </c>
      <c r="P257" s="114">
        <v>0</v>
      </c>
      <c r="Q257" s="114">
        <v>0</v>
      </c>
      <c r="R257" s="114">
        <v>0</v>
      </c>
    </row>
    <row r="258" spans="2:18" ht="12.75" customHeight="1">
      <c r="B258" s="76"/>
      <c r="C258" s="173" t="s">
        <v>158</v>
      </c>
      <c r="F258" s="97">
        <f t="shared" si="34"/>
        <v>0</v>
      </c>
      <c r="G258" s="114">
        <v>0</v>
      </c>
      <c r="H258" s="114">
        <v>0</v>
      </c>
      <c r="I258" s="114">
        <v>0</v>
      </c>
      <c r="J258" s="114">
        <v>0</v>
      </c>
      <c r="K258" s="114">
        <v>0</v>
      </c>
      <c r="L258" s="114">
        <v>0</v>
      </c>
      <c r="M258" s="114">
        <v>0</v>
      </c>
      <c r="N258" s="114">
        <v>0</v>
      </c>
      <c r="O258" s="114">
        <v>0</v>
      </c>
      <c r="P258" s="114">
        <v>0</v>
      </c>
      <c r="Q258" s="114">
        <v>0</v>
      </c>
      <c r="R258" s="114">
        <v>0</v>
      </c>
    </row>
    <row r="259" spans="2:18" ht="12.75" customHeight="1">
      <c r="B259" s="76"/>
      <c r="C259" s="173" t="s">
        <v>159</v>
      </c>
      <c r="F259" s="97">
        <f t="shared" si="34"/>
        <v>0</v>
      </c>
      <c r="G259" s="114">
        <v>0</v>
      </c>
      <c r="H259" s="114">
        <v>0</v>
      </c>
      <c r="I259" s="114">
        <v>0</v>
      </c>
      <c r="J259" s="114">
        <v>0</v>
      </c>
      <c r="K259" s="114">
        <v>0</v>
      </c>
      <c r="L259" s="114">
        <v>0</v>
      </c>
      <c r="M259" s="114">
        <v>0</v>
      </c>
      <c r="N259" s="114">
        <v>0</v>
      </c>
      <c r="O259" s="114">
        <v>0</v>
      </c>
      <c r="P259" s="114">
        <v>0</v>
      </c>
      <c r="Q259" s="114">
        <v>0</v>
      </c>
      <c r="R259" s="114">
        <v>0</v>
      </c>
    </row>
    <row r="260" spans="2:18" ht="12.75" customHeight="1">
      <c r="B260" s="76"/>
      <c r="C260" s="173" t="s">
        <v>100</v>
      </c>
      <c r="F260" s="97">
        <f t="shared" si="34"/>
        <v>0</v>
      </c>
      <c r="G260" s="114">
        <v>0</v>
      </c>
      <c r="H260" s="114">
        <v>0</v>
      </c>
      <c r="I260" s="114">
        <v>0</v>
      </c>
      <c r="J260" s="114">
        <v>0</v>
      </c>
      <c r="K260" s="114">
        <v>0</v>
      </c>
      <c r="L260" s="114">
        <v>0</v>
      </c>
      <c r="M260" s="114">
        <v>0</v>
      </c>
      <c r="N260" s="114">
        <v>0</v>
      </c>
      <c r="O260" s="114">
        <v>0</v>
      </c>
      <c r="P260" s="114">
        <v>0</v>
      </c>
      <c r="Q260" s="114">
        <v>0</v>
      </c>
      <c r="R260" s="114">
        <v>0</v>
      </c>
    </row>
    <row r="261" spans="2:18" ht="12.75" customHeight="1">
      <c r="B261" s="76"/>
      <c r="C261" s="173" t="s">
        <v>101</v>
      </c>
      <c r="F261" s="97">
        <f t="shared" si="34"/>
        <v>0</v>
      </c>
      <c r="G261" s="114">
        <v>0</v>
      </c>
      <c r="H261" s="114">
        <v>0</v>
      </c>
      <c r="I261" s="114">
        <v>0</v>
      </c>
      <c r="J261" s="114">
        <v>0</v>
      </c>
      <c r="K261" s="114">
        <v>0</v>
      </c>
      <c r="L261" s="114">
        <v>0</v>
      </c>
      <c r="M261" s="114">
        <v>0</v>
      </c>
      <c r="N261" s="114">
        <v>0</v>
      </c>
      <c r="O261" s="114">
        <v>0</v>
      </c>
      <c r="P261" s="114">
        <v>0</v>
      </c>
      <c r="Q261" s="114">
        <v>0</v>
      </c>
      <c r="R261" s="114">
        <v>0</v>
      </c>
    </row>
    <row r="262" spans="2:18" ht="12.75" customHeight="1">
      <c r="B262" s="76"/>
      <c r="C262" s="173" t="s">
        <v>37</v>
      </c>
      <c r="F262" s="97">
        <f t="shared" si="34"/>
        <v>0</v>
      </c>
      <c r="G262" s="114">
        <v>0</v>
      </c>
      <c r="H262" s="114">
        <v>0</v>
      </c>
      <c r="I262" s="114">
        <v>0</v>
      </c>
      <c r="J262" s="114">
        <v>0</v>
      </c>
      <c r="K262" s="114">
        <v>0</v>
      </c>
      <c r="L262" s="114">
        <v>0</v>
      </c>
      <c r="M262" s="114">
        <v>0</v>
      </c>
      <c r="N262" s="114">
        <v>0</v>
      </c>
      <c r="O262" s="114">
        <v>0</v>
      </c>
      <c r="P262" s="114">
        <v>0</v>
      </c>
      <c r="Q262" s="114">
        <v>0</v>
      </c>
      <c r="R262" s="114">
        <v>0</v>
      </c>
    </row>
    <row r="263" spans="2:18" ht="12.75" customHeight="1">
      <c r="C263" s="173" t="s">
        <v>38</v>
      </c>
      <c r="E263" s="96"/>
      <c r="F263" s="97">
        <f t="shared" si="34"/>
        <v>0</v>
      </c>
      <c r="G263" s="114">
        <v>0</v>
      </c>
      <c r="H263" s="114">
        <v>0</v>
      </c>
      <c r="I263" s="114">
        <v>0</v>
      </c>
      <c r="J263" s="114">
        <v>0</v>
      </c>
      <c r="K263" s="114">
        <v>0</v>
      </c>
      <c r="L263" s="114">
        <v>0</v>
      </c>
      <c r="M263" s="114">
        <v>0</v>
      </c>
      <c r="N263" s="114">
        <v>0</v>
      </c>
      <c r="O263" s="114">
        <v>0</v>
      </c>
      <c r="P263" s="114">
        <v>0</v>
      </c>
      <c r="Q263" s="114">
        <v>0</v>
      </c>
      <c r="R263" s="114">
        <v>0</v>
      </c>
    </row>
    <row r="264" spans="2:18" ht="12.75" customHeight="1">
      <c r="B264" s="71"/>
      <c r="C264" s="173" t="s">
        <v>218</v>
      </c>
      <c r="D264" s="71"/>
      <c r="E264" s="96"/>
      <c r="F264" s="97">
        <f t="shared" si="34"/>
        <v>0</v>
      </c>
      <c r="G264" s="114">
        <v>0</v>
      </c>
      <c r="H264" s="114">
        <v>0</v>
      </c>
      <c r="I264" s="114">
        <v>0</v>
      </c>
      <c r="J264" s="114">
        <v>0</v>
      </c>
      <c r="K264" s="114">
        <v>0</v>
      </c>
      <c r="L264" s="114">
        <v>0</v>
      </c>
      <c r="M264" s="114">
        <v>0</v>
      </c>
      <c r="N264" s="114">
        <v>0</v>
      </c>
      <c r="O264" s="114">
        <v>0</v>
      </c>
      <c r="P264" s="114">
        <v>0</v>
      </c>
      <c r="Q264" s="114">
        <v>0</v>
      </c>
      <c r="R264" s="114">
        <v>0</v>
      </c>
    </row>
    <row r="265" spans="2:18" ht="12.75" customHeight="1">
      <c r="B265" s="71"/>
      <c r="C265" s="173" t="s">
        <v>219</v>
      </c>
      <c r="D265" s="71"/>
      <c r="E265" s="96"/>
      <c r="F265" s="97">
        <f t="shared" si="34"/>
        <v>0</v>
      </c>
      <c r="G265" s="114">
        <v>0</v>
      </c>
      <c r="H265" s="114">
        <v>0</v>
      </c>
      <c r="I265" s="114">
        <v>0</v>
      </c>
      <c r="J265" s="114">
        <v>0</v>
      </c>
      <c r="K265" s="114">
        <v>0</v>
      </c>
      <c r="L265" s="114">
        <v>0</v>
      </c>
      <c r="M265" s="114">
        <v>0</v>
      </c>
      <c r="N265" s="114">
        <v>0</v>
      </c>
      <c r="O265" s="114">
        <v>0</v>
      </c>
      <c r="P265" s="114">
        <v>0</v>
      </c>
      <c r="Q265" s="114">
        <v>0</v>
      </c>
      <c r="R265" s="114">
        <v>0</v>
      </c>
    </row>
    <row r="266" spans="2:18" ht="12.75" customHeight="1">
      <c r="B266" s="71"/>
      <c r="C266" s="173" t="s">
        <v>220</v>
      </c>
      <c r="D266" s="71"/>
      <c r="E266" s="96"/>
      <c r="F266" s="97">
        <f t="shared" si="34"/>
        <v>0</v>
      </c>
      <c r="G266" s="114">
        <v>0</v>
      </c>
      <c r="H266" s="114">
        <v>0</v>
      </c>
      <c r="I266" s="114">
        <v>0</v>
      </c>
      <c r="J266" s="114">
        <v>0</v>
      </c>
      <c r="K266" s="114">
        <v>0</v>
      </c>
      <c r="L266" s="114">
        <v>0</v>
      </c>
      <c r="M266" s="114">
        <v>0</v>
      </c>
      <c r="N266" s="114">
        <v>0</v>
      </c>
      <c r="O266" s="114">
        <v>0</v>
      </c>
      <c r="P266" s="114">
        <v>0</v>
      </c>
      <c r="Q266" s="114">
        <v>0</v>
      </c>
      <c r="R266" s="114">
        <v>0</v>
      </c>
    </row>
    <row r="267" spans="2:18" ht="12.75" customHeight="1">
      <c r="B267" s="71"/>
      <c r="C267" s="173" t="s">
        <v>221</v>
      </c>
      <c r="D267" s="71"/>
      <c r="E267" s="96"/>
      <c r="F267" s="97">
        <f t="shared" si="34"/>
        <v>0</v>
      </c>
      <c r="G267" s="114">
        <v>0</v>
      </c>
      <c r="H267" s="114">
        <v>0</v>
      </c>
      <c r="I267" s="114">
        <v>0</v>
      </c>
      <c r="J267" s="114">
        <v>0</v>
      </c>
      <c r="K267" s="114">
        <v>0</v>
      </c>
      <c r="L267" s="114">
        <v>0</v>
      </c>
      <c r="M267" s="114">
        <v>0</v>
      </c>
      <c r="N267" s="114">
        <v>0</v>
      </c>
      <c r="O267" s="114">
        <v>0</v>
      </c>
      <c r="P267" s="114">
        <v>0</v>
      </c>
      <c r="Q267" s="114">
        <v>0</v>
      </c>
      <c r="R267" s="114">
        <v>0</v>
      </c>
    </row>
    <row r="268" spans="2:18" ht="12.75" customHeight="1">
      <c r="B268" s="71"/>
      <c r="C268" s="173" t="s">
        <v>160</v>
      </c>
      <c r="D268" s="71"/>
      <c r="E268" s="96"/>
      <c r="F268" s="97">
        <f t="shared" si="34"/>
        <v>0</v>
      </c>
      <c r="G268" s="114">
        <v>0</v>
      </c>
      <c r="H268" s="114">
        <v>0</v>
      </c>
      <c r="I268" s="114">
        <v>0</v>
      </c>
      <c r="J268" s="114">
        <v>0</v>
      </c>
      <c r="K268" s="114">
        <v>0</v>
      </c>
      <c r="L268" s="114">
        <v>0</v>
      </c>
      <c r="M268" s="114">
        <v>0</v>
      </c>
      <c r="N268" s="114">
        <v>0</v>
      </c>
      <c r="O268" s="114">
        <v>0</v>
      </c>
      <c r="P268" s="114">
        <v>0</v>
      </c>
      <c r="Q268" s="114">
        <v>0</v>
      </c>
      <c r="R268" s="114">
        <v>0</v>
      </c>
    </row>
    <row r="269" spans="2:18" ht="12.75" customHeight="1">
      <c r="B269" s="71"/>
      <c r="C269" s="173" t="s">
        <v>161</v>
      </c>
      <c r="D269" s="71"/>
      <c r="E269" s="96"/>
      <c r="F269" s="97">
        <f t="shared" si="34"/>
        <v>0</v>
      </c>
      <c r="G269" s="114">
        <v>0</v>
      </c>
      <c r="H269" s="114">
        <v>0</v>
      </c>
      <c r="I269" s="114">
        <v>0</v>
      </c>
      <c r="J269" s="114">
        <v>0</v>
      </c>
      <c r="K269" s="114">
        <v>0</v>
      </c>
      <c r="L269" s="114">
        <v>0</v>
      </c>
      <c r="M269" s="114">
        <v>0</v>
      </c>
      <c r="N269" s="114">
        <v>0</v>
      </c>
      <c r="O269" s="114">
        <v>0</v>
      </c>
      <c r="P269" s="114">
        <v>0</v>
      </c>
      <c r="Q269" s="114">
        <v>0</v>
      </c>
      <c r="R269" s="114">
        <v>0</v>
      </c>
    </row>
    <row r="270" spans="2:18" ht="12.75" customHeight="1">
      <c r="B270" s="71"/>
      <c r="C270" s="173" t="s">
        <v>102</v>
      </c>
      <c r="D270" s="71"/>
      <c r="E270" s="96"/>
      <c r="F270" s="97">
        <f t="shared" si="34"/>
        <v>0</v>
      </c>
      <c r="G270" s="114">
        <v>0</v>
      </c>
      <c r="H270" s="114">
        <v>0</v>
      </c>
      <c r="I270" s="114">
        <v>0</v>
      </c>
      <c r="J270" s="114">
        <v>0</v>
      </c>
      <c r="K270" s="114">
        <v>0</v>
      </c>
      <c r="L270" s="114">
        <v>0</v>
      </c>
      <c r="M270" s="114">
        <v>0</v>
      </c>
      <c r="N270" s="114">
        <v>0</v>
      </c>
      <c r="O270" s="114">
        <v>0</v>
      </c>
      <c r="P270" s="114">
        <v>0</v>
      </c>
      <c r="Q270" s="114">
        <v>0</v>
      </c>
      <c r="R270" s="114">
        <v>0</v>
      </c>
    </row>
    <row r="271" spans="2:18" ht="12.75" customHeight="1">
      <c r="B271" s="71"/>
      <c r="C271" s="173" t="s">
        <v>103</v>
      </c>
      <c r="D271" s="71"/>
      <c r="E271" s="96"/>
      <c r="F271" s="97">
        <f t="shared" si="34"/>
        <v>0</v>
      </c>
      <c r="G271" s="114">
        <v>0</v>
      </c>
      <c r="H271" s="114">
        <v>0</v>
      </c>
      <c r="I271" s="114">
        <v>0</v>
      </c>
      <c r="J271" s="114">
        <v>0</v>
      </c>
      <c r="K271" s="114">
        <v>0</v>
      </c>
      <c r="L271" s="114">
        <v>0</v>
      </c>
      <c r="M271" s="114">
        <v>0</v>
      </c>
      <c r="N271" s="114">
        <v>0</v>
      </c>
      <c r="O271" s="114">
        <v>0</v>
      </c>
      <c r="P271" s="114">
        <v>0</v>
      </c>
      <c r="Q271" s="114">
        <v>0</v>
      </c>
      <c r="R271" s="114">
        <v>0</v>
      </c>
    </row>
    <row r="272" spans="2:18" ht="12.75" customHeight="1">
      <c r="B272" s="71"/>
      <c r="C272" s="173" t="s">
        <v>39</v>
      </c>
      <c r="D272" s="71"/>
      <c r="E272" s="96"/>
      <c r="F272" s="97">
        <f t="shared" si="34"/>
        <v>0</v>
      </c>
      <c r="G272" s="114">
        <v>0</v>
      </c>
      <c r="H272" s="114">
        <v>0</v>
      </c>
      <c r="I272" s="114">
        <v>0</v>
      </c>
      <c r="J272" s="114">
        <v>0</v>
      </c>
      <c r="K272" s="114">
        <v>0</v>
      </c>
      <c r="L272" s="114">
        <v>0</v>
      </c>
      <c r="M272" s="114">
        <v>0</v>
      </c>
      <c r="N272" s="114">
        <v>0</v>
      </c>
      <c r="O272" s="114">
        <v>0</v>
      </c>
      <c r="P272" s="114">
        <v>0</v>
      </c>
      <c r="Q272" s="114">
        <v>0</v>
      </c>
      <c r="R272" s="114">
        <v>0</v>
      </c>
    </row>
    <row r="273" spans="1:18" ht="12.75" customHeight="1">
      <c r="B273" s="71"/>
      <c r="C273" s="173" t="s">
        <v>196</v>
      </c>
      <c r="D273" s="71"/>
      <c r="E273" s="96"/>
      <c r="F273" s="97">
        <f>SUM(G273:R273)</f>
        <v>0</v>
      </c>
      <c r="G273" s="114">
        <v>0</v>
      </c>
      <c r="H273" s="114">
        <v>0</v>
      </c>
      <c r="I273" s="114">
        <v>0</v>
      </c>
      <c r="J273" s="114">
        <v>0</v>
      </c>
      <c r="K273" s="114">
        <v>0</v>
      </c>
      <c r="L273" s="114">
        <v>0</v>
      </c>
      <c r="M273" s="114">
        <v>0</v>
      </c>
      <c r="N273" s="114">
        <v>0</v>
      </c>
      <c r="O273" s="114">
        <v>0</v>
      </c>
      <c r="P273" s="114">
        <v>0</v>
      </c>
      <c r="Q273" s="114">
        <v>0</v>
      </c>
      <c r="R273" s="114">
        <v>0</v>
      </c>
    </row>
    <row r="274" spans="1:18" ht="12.75" customHeight="1">
      <c r="B274" s="71"/>
      <c r="C274" s="173" t="s">
        <v>197</v>
      </c>
      <c r="D274" s="71"/>
      <c r="E274" s="96"/>
      <c r="F274" s="97">
        <f>SUM(G274:R274)</f>
        <v>0</v>
      </c>
      <c r="G274" s="114">
        <v>0</v>
      </c>
      <c r="H274" s="114">
        <v>0</v>
      </c>
      <c r="I274" s="114">
        <v>0</v>
      </c>
      <c r="J274" s="114">
        <v>0</v>
      </c>
      <c r="K274" s="114">
        <v>0</v>
      </c>
      <c r="L274" s="114">
        <v>0</v>
      </c>
      <c r="M274" s="114">
        <v>0</v>
      </c>
      <c r="N274" s="114">
        <v>0</v>
      </c>
      <c r="O274" s="114">
        <v>0</v>
      </c>
      <c r="P274" s="114">
        <v>0</v>
      </c>
      <c r="Q274" s="114">
        <v>0</v>
      </c>
      <c r="R274" s="114">
        <v>0</v>
      </c>
    </row>
    <row r="275" spans="1:18" ht="12.75" customHeight="1">
      <c r="B275" s="71"/>
      <c r="C275" s="173" t="s">
        <v>198</v>
      </c>
      <c r="D275" s="71"/>
      <c r="E275" s="96"/>
      <c r="F275" s="97">
        <f>SUM(G275:R275)</f>
        <v>0</v>
      </c>
      <c r="G275" s="114">
        <v>0</v>
      </c>
      <c r="H275" s="114">
        <v>0</v>
      </c>
      <c r="I275" s="114">
        <v>0</v>
      </c>
      <c r="J275" s="114">
        <v>0</v>
      </c>
      <c r="K275" s="114">
        <v>0</v>
      </c>
      <c r="L275" s="114">
        <v>0</v>
      </c>
      <c r="M275" s="114">
        <v>0</v>
      </c>
      <c r="N275" s="114">
        <v>0</v>
      </c>
      <c r="O275" s="114">
        <v>0</v>
      </c>
      <c r="P275" s="114">
        <v>0</v>
      </c>
      <c r="Q275" s="114">
        <v>0</v>
      </c>
      <c r="R275" s="114">
        <v>0</v>
      </c>
    </row>
    <row r="276" spans="1:18" ht="12.75" customHeight="1">
      <c r="B276" s="71"/>
      <c r="C276" s="173" t="s">
        <v>253</v>
      </c>
      <c r="D276" s="71"/>
      <c r="E276" s="96"/>
      <c r="F276" s="97">
        <f>SUM(G276:R276)</f>
        <v>0</v>
      </c>
      <c r="G276" s="114">
        <v>0</v>
      </c>
      <c r="H276" s="114">
        <v>0</v>
      </c>
      <c r="I276" s="114">
        <v>0</v>
      </c>
      <c r="J276" s="114">
        <v>0</v>
      </c>
      <c r="K276" s="114">
        <v>0</v>
      </c>
      <c r="L276" s="114">
        <v>0</v>
      </c>
      <c r="M276" s="114">
        <v>0</v>
      </c>
      <c r="N276" s="114">
        <v>0</v>
      </c>
      <c r="O276" s="114">
        <v>0</v>
      </c>
      <c r="P276" s="114">
        <v>0</v>
      </c>
      <c r="Q276" s="114">
        <v>0</v>
      </c>
      <c r="R276" s="114">
        <v>0</v>
      </c>
    </row>
    <row r="277" spans="1:18" ht="12.75" customHeight="1">
      <c r="B277" s="71"/>
      <c r="C277" s="173" t="s">
        <v>40</v>
      </c>
      <c r="D277" s="71"/>
      <c r="F277" s="97">
        <f t="shared" si="34"/>
        <v>0</v>
      </c>
      <c r="G277" s="114">
        <v>0</v>
      </c>
      <c r="H277" s="114">
        <v>0</v>
      </c>
      <c r="I277" s="114">
        <v>0</v>
      </c>
      <c r="J277" s="114">
        <v>0</v>
      </c>
      <c r="K277" s="114">
        <v>0</v>
      </c>
      <c r="L277" s="114">
        <v>0</v>
      </c>
      <c r="M277" s="114">
        <v>0</v>
      </c>
      <c r="N277" s="114">
        <v>0</v>
      </c>
      <c r="O277" s="114">
        <v>0</v>
      </c>
      <c r="P277" s="114">
        <v>0</v>
      </c>
      <c r="Q277" s="114">
        <v>0</v>
      </c>
      <c r="R277" s="114">
        <v>0</v>
      </c>
    </row>
    <row r="278" spans="1:18" ht="12.75" customHeight="1">
      <c r="B278" s="71"/>
      <c r="C278" s="173" t="s">
        <v>104</v>
      </c>
      <c r="D278" s="71"/>
      <c r="F278" s="97">
        <f t="shared" si="34"/>
        <v>0</v>
      </c>
      <c r="G278" s="114">
        <v>0</v>
      </c>
      <c r="H278" s="114">
        <v>0</v>
      </c>
      <c r="I278" s="114">
        <v>0</v>
      </c>
      <c r="J278" s="114">
        <v>0</v>
      </c>
      <c r="K278" s="114">
        <v>0</v>
      </c>
      <c r="L278" s="114">
        <v>0</v>
      </c>
      <c r="M278" s="114">
        <v>0</v>
      </c>
      <c r="N278" s="114">
        <v>0</v>
      </c>
      <c r="O278" s="114">
        <v>0</v>
      </c>
      <c r="P278" s="114">
        <v>0</v>
      </c>
      <c r="Q278" s="114">
        <v>0</v>
      </c>
      <c r="R278" s="114">
        <v>0</v>
      </c>
    </row>
    <row r="279" spans="1:18" ht="12.75" customHeight="1">
      <c r="B279" s="71"/>
      <c r="C279" s="173" t="s">
        <v>192</v>
      </c>
      <c r="D279" s="71"/>
      <c r="F279" s="97">
        <f t="shared" si="34"/>
        <v>0</v>
      </c>
      <c r="G279" s="114">
        <v>0</v>
      </c>
      <c r="H279" s="114">
        <v>0</v>
      </c>
      <c r="I279" s="114">
        <v>0</v>
      </c>
      <c r="J279" s="114">
        <v>0</v>
      </c>
      <c r="K279" s="114">
        <v>0</v>
      </c>
      <c r="L279" s="114">
        <v>0</v>
      </c>
      <c r="M279" s="114">
        <v>0</v>
      </c>
      <c r="N279" s="114">
        <v>0</v>
      </c>
      <c r="O279" s="114">
        <v>0</v>
      </c>
      <c r="P279" s="114">
        <v>0</v>
      </c>
      <c r="Q279" s="114">
        <v>0</v>
      </c>
      <c r="R279" s="114">
        <v>0</v>
      </c>
    </row>
    <row r="280" spans="1:18" ht="12.75" customHeight="1">
      <c r="B280" s="71"/>
      <c r="C280" s="173" t="s">
        <v>41</v>
      </c>
      <c r="D280" s="71"/>
      <c r="F280" s="97">
        <f t="shared" si="34"/>
        <v>0</v>
      </c>
      <c r="G280" s="114">
        <v>0</v>
      </c>
      <c r="H280" s="114">
        <v>0</v>
      </c>
      <c r="I280" s="114">
        <v>0</v>
      </c>
      <c r="J280" s="114">
        <v>0</v>
      </c>
      <c r="K280" s="114">
        <v>0</v>
      </c>
      <c r="L280" s="114">
        <v>0</v>
      </c>
      <c r="M280" s="114">
        <v>0</v>
      </c>
      <c r="N280" s="114">
        <v>0</v>
      </c>
      <c r="O280" s="114">
        <v>0</v>
      </c>
      <c r="P280" s="114">
        <v>0</v>
      </c>
      <c r="Q280" s="114">
        <v>0</v>
      </c>
      <c r="R280" s="114">
        <v>0</v>
      </c>
    </row>
    <row r="281" spans="1:18" ht="12.75" customHeight="1">
      <c r="B281" s="71"/>
      <c r="C281" s="173" t="s">
        <v>162</v>
      </c>
      <c r="D281" s="71"/>
      <c r="F281" s="97">
        <f t="shared" si="34"/>
        <v>0</v>
      </c>
      <c r="G281" s="114">
        <v>0</v>
      </c>
      <c r="H281" s="114">
        <v>0</v>
      </c>
      <c r="I281" s="114">
        <v>0</v>
      </c>
      <c r="J281" s="114">
        <v>0</v>
      </c>
      <c r="K281" s="114">
        <v>0</v>
      </c>
      <c r="L281" s="114">
        <v>0</v>
      </c>
      <c r="M281" s="114">
        <v>0</v>
      </c>
      <c r="N281" s="114">
        <v>0</v>
      </c>
      <c r="O281" s="114">
        <v>0</v>
      </c>
      <c r="P281" s="114">
        <v>0</v>
      </c>
      <c r="Q281" s="114">
        <v>0</v>
      </c>
      <c r="R281" s="114">
        <v>0</v>
      </c>
    </row>
    <row r="282" spans="1:18" ht="12.75" customHeight="1">
      <c r="B282" s="71"/>
      <c r="C282" s="173" t="s">
        <v>105</v>
      </c>
      <c r="D282" s="71"/>
      <c r="F282" s="97">
        <f t="shared" si="34"/>
        <v>0</v>
      </c>
      <c r="G282" s="114">
        <v>0</v>
      </c>
      <c r="H282" s="114">
        <v>0</v>
      </c>
      <c r="I282" s="114">
        <v>0</v>
      </c>
      <c r="J282" s="114">
        <v>0</v>
      </c>
      <c r="K282" s="114">
        <v>0</v>
      </c>
      <c r="L282" s="114">
        <v>0</v>
      </c>
      <c r="M282" s="114">
        <v>0</v>
      </c>
      <c r="N282" s="114">
        <v>0</v>
      </c>
      <c r="O282" s="114">
        <v>0</v>
      </c>
      <c r="P282" s="114">
        <v>0</v>
      </c>
      <c r="Q282" s="114">
        <v>0</v>
      </c>
      <c r="R282" s="114">
        <v>0</v>
      </c>
    </row>
    <row r="283" spans="1:18" ht="12.75" customHeight="1">
      <c r="B283" s="71"/>
      <c r="C283" s="173" t="s">
        <v>189</v>
      </c>
      <c r="D283" s="71"/>
      <c r="F283" s="97">
        <f t="shared" si="34"/>
        <v>0</v>
      </c>
      <c r="G283" s="114">
        <v>0</v>
      </c>
      <c r="H283" s="114">
        <v>0</v>
      </c>
      <c r="I283" s="114">
        <v>0</v>
      </c>
      <c r="J283" s="114">
        <v>0</v>
      </c>
      <c r="K283" s="114">
        <v>0</v>
      </c>
      <c r="L283" s="114">
        <v>0</v>
      </c>
      <c r="M283" s="114">
        <v>0</v>
      </c>
      <c r="N283" s="114">
        <v>0</v>
      </c>
      <c r="O283" s="114">
        <v>0</v>
      </c>
      <c r="P283" s="114">
        <v>0</v>
      </c>
      <c r="Q283" s="114">
        <v>0</v>
      </c>
      <c r="R283" s="114">
        <v>0</v>
      </c>
    </row>
    <row r="284" spans="1:18" ht="12.75" customHeight="1">
      <c r="B284" s="71"/>
      <c r="C284" s="173" t="s">
        <v>190</v>
      </c>
      <c r="D284" s="71"/>
      <c r="F284" s="97">
        <f t="shared" si="34"/>
        <v>0</v>
      </c>
      <c r="G284" s="114">
        <v>0</v>
      </c>
      <c r="H284" s="114">
        <v>0</v>
      </c>
      <c r="I284" s="114">
        <v>0</v>
      </c>
      <c r="J284" s="114">
        <v>0</v>
      </c>
      <c r="K284" s="114">
        <v>0</v>
      </c>
      <c r="L284" s="114">
        <v>0</v>
      </c>
      <c r="M284" s="114">
        <v>0</v>
      </c>
      <c r="N284" s="114">
        <v>0</v>
      </c>
      <c r="O284" s="114">
        <v>0</v>
      </c>
      <c r="P284" s="114">
        <v>0</v>
      </c>
      <c r="Q284" s="114">
        <v>0</v>
      </c>
      <c r="R284" s="114">
        <v>0</v>
      </c>
    </row>
    <row r="285" spans="1:18" ht="12.75" customHeight="1">
      <c r="B285" s="71"/>
      <c r="C285" s="71"/>
      <c r="D285" s="71"/>
      <c r="F285" s="106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</row>
    <row r="286" spans="1:18" ht="12.75" customHeight="1">
      <c r="B286" s="90" t="s">
        <v>119</v>
      </c>
      <c r="C286" s="71"/>
      <c r="D286" s="71"/>
      <c r="F286" s="97">
        <f>SUM(G286:R286)</f>
        <v>5223.7820000000002</v>
      </c>
      <c r="G286" s="104">
        <f t="shared" ref="G286:R286" si="36">SUM(G240:G285)</f>
        <v>0</v>
      </c>
      <c r="H286" s="104">
        <f t="shared" si="36"/>
        <v>0</v>
      </c>
      <c r="I286" s="104">
        <f t="shared" si="36"/>
        <v>0</v>
      </c>
      <c r="J286" s="104">
        <f t="shared" si="36"/>
        <v>14.771000000000001</v>
      </c>
      <c r="K286" s="104">
        <f t="shared" si="36"/>
        <v>420.70699999999999</v>
      </c>
      <c r="L286" s="104">
        <f t="shared" si="36"/>
        <v>1343.97</v>
      </c>
      <c r="M286" s="104">
        <f t="shared" si="36"/>
        <v>1426.1219999999998</v>
      </c>
      <c r="N286" s="104">
        <f t="shared" si="36"/>
        <v>1348.0369999999998</v>
      </c>
      <c r="O286" s="104">
        <f t="shared" si="36"/>
        <v>655.35599999999999</v>
      </c>
      <c r="P286" s="104">
        <f t="shared" si="36"/>
        <v>14.818999999999999</v>
      </c>
      <c r="Q286" s="104">
        <f t="shared" si="36"/>
        <v>0</v>
      </c>
      <c r="R286" s="104">
        <f t="shared" si="36"/>
        <v>0</v>
      </c>
    </row>
    <row r="287" spans="1:18" ht="12.75" customHeight="1">
      <c r="B287" s="71"/>
      <c r="C287" s="71"/>
      <c r="D287" s="71"/>
      <c r="F287" s="106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</row>
    <row r="288" spans="1:18" ht="12.75" customHeight="1">
      <c r="A288" s="90"/>
      <c r="B288" s="90" t="s">
        <v>42</v>
      </c>
      <c r="C288" s="71"/>
      <c r="D288" s="71"/>
      <c r="F288" s="106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</row>
    <row r="289" spans="1:18" ht="12.75" customHeight="1">
      <c r="A289" s="90"/>
      <c r="B289" s="90"/>
      <c r="C289" s="76" t="s">
        <v>106</v>
      </c>
      <c r="D289" s="76"/>
      <c r="F289" s="97">
        <f>SUM(G289:R289)</f>
        <v>5330.7662365533697</v>
      </c>
      <c r="G289" s="114">
        <v>535.12179355999081</v>
      </c>
      <c r="H289" s="114">
        <v>490.25644856473474</v>
      </c>
      <c r="I289" s="114">
        <v>376.92852684140951</v>
      </c>
      <c r="J289" s="114">
        <v>287.40258662389419</v>
      </c>
      <c r="K289" s="114">
        <v>632.31687001168314</v>
      </c>
      <c r="L289" s="114">
        <v>463.4026178108889</v>
      </c>
      <c r="M289" s="114">
        <v>470.38350743969437</v>
      </c>
      <c r="N289" s="114">
        <v>538.30942423643512</v>
      </c>
      <c r="O289" s="114">
        <v>278.46615705790555</v>
      </c>
      <c r="P289" s="114">
        <v>313.39574991089751</v>
      </c>
      <c r="Q289" s="114">
        <v>456.74214361631692</v>
      </c>
      <c r="R289" s="114">
        <v>488.04041087951884</v>
      </c>
    </row>
    <row r="290" spans="1:18" ht="12.75" customHeight="1">
      <c r="A290" s="90"/>
      <c r="B290" s="90"/>
      <c r="C290" s="76" t="s">
        <v>43</v>
      </c>
      <c r="D290" s="76"/>
      <c r="F290" s="97">
        <f>SUM(G290:R290)</f>
        <v>0</v>
      </c>
      <c r="G290" s="114">
        <v>0</v>
      </c>
      <c r="H290" s="114">
        <v>0</v>
      </c>
      <c r="I290" s="114">
        <v>0</v>
      </c>
      <c r="J290" s="114">
        <v>0</v>
      </c>
      <c r="K290" s="114">
        <v>0</v>
      </c>
      <c r="L290" s="114">
        <v>0</v>
      </c>
      <c r="M290" s="114">
        <v>0</v>
      </c>
      <c r="N290" s="114">
        <v>0</v>
      </c>
      <c r="O290" s="114">
        <v>0</v>
      </c>
      <c r="P290" s="114">
        <v>0</v>
      </c>
      <c r="Q290" s="114">
        <v>0</v>
      </c>
      <c r="R290" s="114">
        <v>0</v>
      </c>
    </row>
    <row r="291" spans="1:18" ht="12.75" customHeight="1">
      <c r="A291" s="90"/>
      <c r="B291" s="90"/>
      <c r="D291" s="76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</row>
    <row r="292" spans="1:18" ht="12.75" customHeight="1">
      <c r="A292" s="90"/>
      <c r="B292" s="90" t="s">
        <v>120</v>
      </c>
      <c r="C292" s="76"/>
      <c r="D292" s="76"/>
      <c r="F292" s="97">
        <f>SUM(G292:R292)</f>
        <v>5330.7662365533697</v>
      </c>
      <c r="G292" s="104">
        <f t="shared" ref="G292:R292" si="37">SUM(G289:G291)</f>
        <v>535.12179355999081</v>
      </c>
      <c r="H292" s="104">
        <f t="shared" si="37"/>
        <v>490.25644856473474</v>
      </c>
      <c r="I292" s="104">
        <f t="shared" si="37"/>
        <v>376.92852684140951</v>
      </c>
      <c r="J292" s="104">
        <f t="shared" si="37"/>
        <v>287.40258662389419</v>
      </c>
      <c r="K292" s="104">
        <f t="shared" si="37"/>
        <v>632.31687001168314</v>
      </c>
      <c r="L292" s="104">
        <f t="shared" si="37"/>
        <v>463.4026178108889</v>
      </c>
      <c r="M292" s="104">
        <f t="shared" si="37"/>
        <v>470.38350743969437</v>
      </c>
      <c r="N292" s="104">
        <f t="shared" si="37"/>
        <v>538.30942423643512</v>
      </c>
      <c r="O292" s="104">
        <f t="shared" si="37"/>
        <v>278.46615705790555</v>
      </c>
      <c r="P292" s="104">
        <f t="shared" si="37"/>
        <v>313.39574991089751</v>
      </c>
      <c r="Q292" s="104">
        <f t="shared" si="37"/>
        <v>456.74214361631692</v>
      </c>
      <c r="R292" s="104">
        <f t="shared" si="37"/>
        <v>488.04041087951884</v>
      </c>
    </row>
    <row r="293" spans="1:18" ht="12.75" customHeight="1">
      <c r="A293" s="90"/>
      <c r="B293" s="90"/>
      <c r="C293" s="76"/>
      <c r="D293" s="76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</row>
    <row r="294" spans="1:18" ht="12.75" customHeight="1">
      <c r="A294" s="90"/>
      <c r="B294" s="90" t="s">
        <v>44</v>
      </c>
      <c r="C294" s="76"/>
      <c r="D294" s="76"/>
      <c r="F294" s="97">
        <f>SUM(G294:R294)</f>
        <v>261041.6313170256</v>
      </c>
      <c r="G294" s="104">
        <f t="shared" ref="G294:R294" si="38">SUM(G292,G286,G237)</f>
        <v>21309.785067853387</v>
      </c>
      <c r="H294" s="104">
        <f t="shared" si="38"/>
        <v>22903.675343860894</v>
      </c>
      <c r="I294" s="104">
        <f t="shared" si="38"/>
        <v>20653.124017069495</v>
      </c>
      <c r="J294" s="104">
        <f t="shared" si="38"/>
        <v>23686.595022637892</v>
      </c>
      <c r="K294" s="104">
        <f t="shared" si="38"/>
        <v>22137.331713728596</v>
      </c>
      <c r="L294" s="104">
        <f t="shared" si="38"/>
        <v>22473.714364184551</v>
      </c>
      <c r="M294" s="104">
        <f t="shared" si="38"/>
        <v>23249.544647824401</v>
      </c>
      <c r="N294" s="104">
        <f t="shared" si="38"/>
        <v>21895.848348062602</v>
      </c>
      <c r="O294" s="104">
        <f t="shared" si="38"/>
        <v>20065.46335940537</v>
      </c>
      <c r="P294" s="104">
        <f t="shared" si="38"/>
        <v>17289.728167070592</v>
      </c>
      <c r="Q294" s="104">
        <f t="shared" si="38"/>
        <v>22974.618128238868</v>
      </c>
      <c r="R294" s="104">
        <f t="shared" si="38"/>
        <v>22402.203137088967</v>
      </c>
    </row>
    <row r="295" spans="1:18" ht="12.75" customHeight="1">
      <c r="A295" s="90"/>
      <c r="B295" s="90"/>
      <c r="C295" s="71"/>
      <c r="D295" s="71"/>
      <c r="F295" s="106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</row>
    <row r="296" spans="1:18" ht="12.75" customHeight="1">
      <c r="A296" s="90"/>
      <c r="B296" s="90" t="s">
        <v>45</v>
      </c>
      <c r="C296" s="71"/>
      <c r="D296" s="71"/>
      <c r="F296" s="106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</row>
    <row r="297" spans="1:18" ht="12.75" customHeight="1">
      <c r="A297" s="90"/>
      <c r="B297" s="90"/>
      <c r="C297" s="76" t="s">
        <v>107</v>
      </c>
      <c r="D297" s="71"/>
      <c r="F297" s="97">
        <f>SUM(G297:R297)</f>
        <v>-699.64985799673696</v>
      </c>
      <c r="G297" s="114">
        <v>148.96869556948556</v>
      </c>
      <c r="H297" s="114">
        <v>-806.5977734653236</v>
      </c>
      <c r="I297" s="114">
        <v>-841.65378338375319</v>
      </c>
      <c r="J297" s="114">
        <v>499.99311276594608</v>
      </c>
      <c r="K297" s="114">
        <v>613.05454872803352</v>
      </c>
      <c r="L297" s="114">
        <v>97.893714231376222</v>
      </c>
      <c r="M297" s="114">
        <v>497.67152270512292</v>
      </c>
      <c r="N297" s="114">
        <v>-804.58572874594358</v>
      </c>
      <c r="O297" s="114">
        <v>180.3101613905981</v>
      </c>
      <c r="P297" s="114">
        <v>-334.07680975245148</v>
      </c>
      <c r="Q297" s="114">
        <v>473.68175874328369</v>
      </c>
      <c r="R297" s="114">
        <v>-424.30927678311133</v>
      </c>
    </row>
    <row r="298" spans="1:18" ht="12.75" customHeight="1">
      <c r="A298" s="90"/>
      <c r="B298" s="90"/>
      <c r="C298" s="71"/>
      <c r="D298" s="71"/>
      <c r="F298" s="106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</row>
    <row r="299" spans="1:18" ht="12.75" customHeight="1">
      <c r="A299" s="90"/>
      <c r="B299" s="90" t="s">
        <v>108</v>
      </c>
      <c r="C299" s="71"/>
      <c r="D299" s="71"/>
      <c r="F299" s="97">
        <f>SUM(G299:R299)</f>
        <v>-699.64985799673696</v>
      </c>
      <c r="G299" s="102">
        <f t="shared" ref="G299:R299" si="39">SUM(G297:G298)</f>
        <v>148.96869556948556</v>
      </c>
      <c r="H299" s="102">
        <f t="shared" si="39"/>
        <v>-806.5977734653236</v>
      </c>
      <c r="I299" s="102">
        <f t="shared" si="39"/>
        <v>-841.65378338375319</v>
      </c>
      <c r="J299" s="102">
        <f t="shared" si="39"/>
        <v>499.99311276594608</v>
      </c>
      <c r="K299" s="102">
        <f t="shared" si="39"/>
        <v>613.05454872803352</v>
      </c>
      <c r="L299" s="102">
        <f t="shared" si="39"/>
        <v>97.893714231376222</v>
      </c>
      <c r="M299" s="102">
        <f t="shared" si="39"/>
        <v>497.67152270512292</v>
      </c>
      <c r="N299" s="102">
        <f t="shared" si="39"/>
        <v>-804.58572874594358</v>
      </c>
      <c r="O299" s="102">
        <f t="shared" si="39"/>
        <v>180.3101613905981</v>
      </c>
      <c r="P299" s="102">
        <f t="shared" si="39"/>
        <v>-334.07680975245148</v>
      </c>
      <c r="Q299" s="102">
        <f t="shared" si="39"/>
        <v>473.68175874328369</v>
      </c>
      <c r="R299" s="102">
        <f t="shared" si="39"/>
        <v>-424.30927678311133</v>
      </c>
    </row>
    <row r="300" spans="1:18" ht="12.75" customHeight="1">
      <c r="A300" s="90"/>
      <c r="B300" s="90"/>
      <c r="C300" s="71"/>
      <c r="D300" s="71"/>
      <c r="F300" s="106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</row>
    <row r="301" spans="1:18" ht="12.75" customHeight="1">
      <c r="A301" s="90"/>
      <c r="B301" s="90" t="s">
        <v>46</v>
      </c>
      <c r="C301" s="71"/>
      <c r="D301" s="71"/>
      <c r="F301" s="106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</row>
    <row r="302" spans="1:18" ht="12.75" customHeight="1">
      <c r="A302" s="90"/>
      <c r="B302" s="90"/>
      <c r="C302" s="75" t="s">
        <v>46</v>
      </c>
      <c r="D302" s="71"/>
      <c r="F302" s="97">
        <f>SUM(G302:R302)</f>
        <v>1135545.3080580952</v>
      </c>
      <c r="G302" s="114">
        <v>126384.31268089559</v>
      </c>
      <c r="H302" s="114">
        <v>153183.94411412528</v>
      </c>
      <c r="I302" s="114">
        <v>113944.14134262293</v>
      </c>
      <c r="J302" s="114">
        <v>101410.55304372459</v>
      </c>
      <c r="K302" s="114">
        <v>69684.410864770092</v>
      </c>
      <c r="L302" s="114">
        <v>64666.784667829132</v>
      </c>
      <c r="M302" s="114">
        <v>79691.472722826991</v>
      </c>
      <c r="N302" s="114">
        <v>78448.635299216985</v>
      </c>
      <c r="O302" s="114">
        <v>43883.073159020481</v>
      </c>
      <c r="P302" s="114">
        <v>8274.9185346113336</v>
      </c>
      <c r="Q302" s="114">
        <v>147072.75738219637</v>
      </c>
      <c r="R302" s="114">
        <v>148900.30424625528</v>
      </c>
    </row>
    <row r="303" spans="1:18" ht="12.75" customHeight="1">
      <c r="A303" s="90"/>
      <c r="B303" s="90"/>
      <c r="C303" s="75" t="s">
        <v>187</v>
      </c>
      <c r="D303" s="71"/>
      <c r="F303" s="97">
        <f>SUM(G303:R303)</f>
        <v>16617.779079579297</v>
      </c>
      <c r="G303" s="114">
        <v>-13851.473287781389</v>
      </c>
      <c r="H303" s="114">
        <v>11150.141140538821</v>
      </c>
      <c r="I303" s="114">
        <v>28389.100643604317</v>
      </c>
      <c r="J303" s="114">
        <v>14623.950716611434</v>
      </c>
      <c r="K303" s="114">
        <v>24458.560321231191</v>
      </c>
      <c r="L303" s="114">
        <v>20215.186744184513</v>
      </c>
      <c r="M303" s="114">
        <v>4833.1504966663224</v>
      </c>
      <c r="N303" s="114">
        <v>-32518.667567177126</v>
      </c>
      <c r="O303" s="114">
        <v>-15579.107489489119</v>
      </c>
      <c r="P303" s="114">
        <v>-9541.1934456356266</v>
      </c>
      <c r="Q303" s="114">
        <v>-6386.5530014670121</v>
      </c>
      <c r="R303" s="114">
        <v>-9175.3161917070374</v>
      </c>
    </row>
    <row r="304" spans="1:18" ht="12.75" customHeight="1">
      <c r="A304" s="90"/>
      <c r="B304" s="90"/>
      <c r="C304" s="75" t="s">
        <v>188</v>
      </c>
      <c r="D304" s="71"/>
      <c r="F304" s="97">
        <f>SUM(G304:R304)</f>
        <v>65651.571337386151</v>
      </c>
      <c r="G304" s="114">
        <v>4150.8622739182638</v>
      </c>
      <c r="H304" s="114">
        <v>5548.5586914270634</v>
      </c>
      <c r="I304" s="114">
        <v>6138.434635341755</v>
      </c>
      <c r="J304" s="114">
        <v>6084.7118801434863</v>
      </c>
      <c r="K304" s="114">
        <v>7293.47568257888</v>
      </c>
      <c r="L304" s="114">
        <v>4076.1462186776866</v>
      </c>
      <c r="M304" s="114">
        <v>3808.8860948556498</v>
      </c>
      <c r="N304" s="114">
        <v>5672.6815573938648</v>
      </c>
      <c r="O304" s="114">
        <v>6105.8075024851332</v>
      </c>
      <c r="P304" s="114">
        <v>4011.2895316914874</v>
      </c>
      <c r="Q304" s="114">
        <v>5277.8556588208603</v>
      </c>
      <c r="R304" s="114">
        <v>7482.8616100520258</v>
      </c>
    </row>
    <row r="305" spans="1:18" ht="12.75" customHeight="1">
      <c r="A305" s="90"/>
      <c r="B305" s="90"/>
      <c r="D305" s="71"/>
      <c r="F305" s="106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</row>
    <row r="306" spans="1:18" ht="12.75" customHeight="1">
      <c r="B306" s="90" t="s">
        <v>109</v>
      </c>
      <c r="C306" s="71"/>
      <c r="F306" s="97">
        <f>SUM(G306:R306)</f>
        <v>1217814.6584750605</v>
      </c>
      <c r="G306" s="114">
        <f t="shared" ref="G306:R306" si="40">SUM(G302:G304)</f>
        <v>116683.70166703245</v>
      </c>
      <c r="H306" s="114">
        <f t="shared" si="40"/>
        <v>169882.64394609115</v>
      </c>
      <c r="I306" s="114">
        <f t="shared" si="40"/>
        <v>148471.676621569</v>
      </c>
      <c r="J306" s="114">
        <f t="shared" si="40"/>
        <v>122119.21564047951</v>
      </c>
      <c r="K306" s="114">
        <f t="shared" si="40"/>
        <v>101436.44686858017</v>
      </c>
      <c r="L306" s="114">
        <f t="shared" si="40"/>
        <v>88958.11763069134</v>
      </c>
      <c r="M306" s="114">
        <f t="shared" si="40"/>
        <v>88333.509314348965</v>
      </c>
      <c r="N306" s="114">
        <f t="shared" si="40"/>
        <v>51602.649289433728</v>
      </c>
      <c r="O306" s="114">
        <f t="shared" si="40"/>
        <v>34409.773172016496</v>
      </c>
      <c r="P306" s="114">
        <f t="shared" si="40"/>
        <v>2745.0146206671943</v>
      </c>
      <c r="Q306" s="114">
        <f t="shared" si="40"/>
        <v>145964.06003955021</v>
      </c>
      <c r="R306" s="114">
        <f t="shared" si="40"/>
        <v>147207.84966460027</v>
      </c>
    </row>
    <row r="307" spans="1:18" ht="12.75" customHeight="1">
      <c r="B307" s="90"/>
      <c r="C307" s="71"/>
      <c r="F307" s="97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1:18" ht="12.75" customHeight="1">
      <c r="B308" s="90" t="s">
        <v>110</v>
      </c>
      <c r="C308" s="71"/>
      <c r="F308" s="97">
        <f>SUM(G308:R308)</f>
        <v>2252.9674183966513</v>
      </c>
      <c r="G308" s="114">
        <v>47.660696222021727</v>
      </c>
      <c r="H308" s="114">
        <v>271.85726748624154</v>
      </c>
      <c r="I308" s="114">
        <v>31.719343296672562</v>
      </c>
      <c r="J308" s="114">
        <v>24.607771236014933</v>
      </c>
      <c r="K308" s="114">
        <v>114.44812170550681</v>
      </c>
      <c r="L308" s="114">
        <v>162.8624834474563</v>
      </c>
      <c r="M308" s="114">
        <v>387.54480873893624</v>
      </c>
      <c r="N308" s="114">
        <v>94.515104215771359</v>
      </c>
      <c r="O308" s="114">
        <v>290.8039187454022</v>
      </c>
      <c r="P308" s="114">
        <v>200.29673022423506</v>
      </c>
      <c r="Q308" s="114">
        <v>197.07281549321991</v>
      </c>
      <c r="R308" s="114">
        <v>429.57835758517274</v>
      </c>
    </row>
    <row r="309" spans="1:18" ht="12.75" customHeight="1">
      <c r="A309" s="90"/>
      <c r="B309" s="90"/>
      <c r="C309" s="71"/>
      <c r="D309" s="71"/>
      <c r="F309" s="106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</row>
    <row r="310" spans="1:18" ht="12.75" customHeight="1">
      <c r="A310" s="74" t="s">
        <v>111</v>
      </c>
      <c r="B310" s="90"/>
      <c r="C310" s="71"/>
      <c r="D310" s="71"/>
      <c r="F310" s="97">
        <f>SUM(G310:R310)</f>
        <v>1480409.6073524861</v>
      </c>
      <c r="G310" s="102">
        <f t="shared" ref="G310:R310" si="41">SUM(G294,G299,G306:G308)</f>
        <v>138190.11612667734</v>
      </c>
      <c r="H310" s="102">
        <f t="shared" si="41"/>
        <v>192251.57878397297</v>
      </c>
      <c r="I310" s="102">
        <f t="shared" si="41"/>
        <v>168314.8661985514</v>
      </c>
      <c r="J310" s="102">
        <f t="shared" si="41"/>
        <v>146330.41154711935</v>
      </c>
      <c r="K310" s="102">
        <f t="shared" si="41"/>
        <v>124301.28125274229</v>
      </c>
      <c r="L310" s="102">
        <f t="shared" si="41"/>
        <v>111692.58819255473</v>
      </c>
      <c r="M310" s="102">
        <f t="shared" si="41"/>
        <v>112468.27029361743</v>
      </c>
      <c r="N310" s="102">
        <f t="shared" si="41"/>
        <v>72788.42701296616</v>
      </c>
      <c r="O310" s="102">
        <f t="shared" si="41"/>
        <v>54946.350611557871</v>
      </c>
      <c r="P310" s="102">
        <f t="shared" si="41"/>
        <v>19900.962708209572</v>
      </c>
      <c r="Q310" s="102">
        <f t="shared" si="41"/>
        <v>169609.43274202559</v>
      </c>
      <c r="R310" s="102">
        <f t="shared" si="41"/>
        <v>169615.32188249132</v>
      </c>
    </row>
    <row r="311" spans="1:18" ht="12.75" customHeight="1">
      <c r="A311" s="90"/>
      <c r="B311" s="90"/>
      <c r="C311" s="71"/>
      <c r="D311" s="71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</row>
    <row r="312" spans="1:18" ht="12.75" customHeight="1">
      <c r="A312" s="74" t="s">
        <v>77</v>
      </c>
      <c r="B312" s="90"/>
      <c r="C312" s="71"/>
      <c r="D312" s="71"/>
      <c r="F312" s="106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</row>
    <row r="313" spans="1:18" ht="12.75" customHeight="1">
      <c r="A313" s="90"/>
      <c r="C313" s="90" t="s">
        <v>50</v>
      </c>
      <c r="D313" s="71"/>
      <c r="F313" s="97">
        <f t="shared" ref="F313:F321" si="42">SUM(G313:R313)</f>
        <v>109527.65501079771</v>
      </c>
      <c r="G313" s="114">
        <v>7196.3259385500005</v>
      </c>
      <c r="H313" s="114">
        <v>10362.632271226692</v>
      </c>
      <c r="I313" s="114">
        <v>11320.790417992674</v>
      </c>
      <c r="J313" s="114">
        <v>9165.6417126749402</v>
      </c>
      <c r="K313" s="114">
        <v>5622.9435663048689</v>
      </c>
      <c r="L313" s="114">
        <v>9477.3481128237017</v>
      </c>
      <c r="M313" s="114">
        <v>10745.924090585933</v>
      </c>
      <c r="N313" s="114">
        <v>8385.6218239366863</v>
      </c>
      <c r="O313" s="114">
        <v>8716.7222504302354</v>
      </c>
      <c r="P313" s="114">
        <v>7688.155245804458</v>
      </c>
      <c r="Q313" s="114">
        <v>10023.681538230878</v>
      </c>
      <c r="R313" s="114">
        <v>10821.868042236651</v>
      </c>
    </row>
    <row r="314" spans="1:18" ht="12.75" customHeight="1">
      <c r="A314" s="90"/>
      <c r="C314" s="90" t="s">
        <v>51</v>
      </c>
      <c r="D314" s="71"/>
      <c r="F314" s="97">
        <f t="shared" si="42"/>
        <v>0</v>
      </c>
      <c r="G314" s="114">
        <v>0</v>
      </c>
      <c r="H314" s="114">
        <v>0</v>
      </c>
      <c r="I314" s="114">
        <v>0</v>
      </c>
      <c r="J314" s="114">
        <v>0</v>
      </c>
      <c r="K314" s="114">
        <v>0</v>
      </c>
      <c r="L314" s="114">
        <v>0</v>
      </c>
      <c r="M314" s="114">
        <v>0</v>
      </c>
      <c r="N314" s="114">
        <v>0</v>
      </c>
      <c r="O314" s="114">
        <v>0</v>
      </c>
      <c r="P314" s="114">
        <v>0</v>
      </c>
      <c r="Q314" s="114">
        <v>0</v>
      </c>
      <c r="R314" s="114">
        <v>0</v>
      </c>
    </row>
    <row r="315" spans="1:18" ht="12.75" customHeight="1">
      <c r="A315" s="90"/>
      <c r="C315" s="90" t="s">
        <v>52</v>
      </c>
      <c r="D315" s="71"/>
      <c r="F315" s="97">
        <f t="shared" si="42"/>
        <v>0</v>
      </c>
      <c r="G315" s="114">
        <v>0</v>
      </c>
      <c r="H315" s="114">
        <v>0</v>
      </c>
      <c r="I315" s="114">
        <v>0</v>
      </c>
      <c r="J315" s="114">
        <v>0</v>
      </c>
      <c r="K315" s="114">
        <v>0</v>
      </c>
      <c r="L315" s="114">
        <v>0</v>
      </c>
      <c r="M315" s="114">
        <v>0</v>
      </c>
      <c r="N315" s="114">
        <v>0</v>
      </c>
      <c r="O315" s="114">
        <v>0</v>
      </c>
      <c r="P315" s="114">
        <v>0</v>
      </c>
      <c r="Q315" s="114">
        <v>0</v>
      </c>
      <c r="R315" s="114">
        <v>0</v>
      </c>
    </row>
    <row r="316" spans="1:18" ht="12.75" customHeight="1">
      <c r="A316" s="90"/>
      <c r="C316" s="90" t="s">
        <v>53</v>
      </c>
      <c r="D316" s="71"/>
      <c r="F316" s="97">
        <f t="shared" si="42"/>
        <v>0</v>
      </c>
      <c r="G316" s="114">
        <v>0</v>
      </c>
      <c r="H316" s="114">
        <v>0</v>
      </c>
      <c r="I316" s="114">
        <v>0</v>
      </c>
      <c r="J316" s="114">
        <v>0</v>
      </c>
      <c r="K316" s="114">
        <v>0</v>
      </c>
      <c r="L316" s="114">
        <v>0</v>
      </c>
      <c r="M316" s="114">
        <v>0</v>
      </c>
      <c r="N316" s="114">
        <v>0</v>
      </c>
      <c r="O316" s="114">
        <v>0</v>
      </c>
      <c r="P316" s="114">
        <v>0</v>
      </c>
      <c r="Q316" s="114">
        <v>0</v>
      </c>
      <c r="R316" s="114">
        <v>0</v>
      </c>
    </row>
    <row r="317" spans="1:18" ht="12.75" customHeight="1">
      <c r="A317" s="90"/>
      <c r="C317" s="90" t="s">
        <v>54</v>
      </c>
      <c r="D317" s="71"/>
      <c r="F317" s="97">
        <f t="shared" si="42"/>
        <v>0</v>
      </c>
      <c r="G317" s="114">
        <v>0</v>
      </c>
      <c r="H317" s="114">
        <v>0</v>
      </c>
      <c r="I317" s="114">
        <v>0</v>
      </c>
      <c r="J317" s="114">
        <v>0</v>
      </c>
      <c r="K317" s="114">
        <v>0</v>
      </c>
      <c r="L317" s="114">
        <v>0</v>
      </c>
      <c r="M317" s="114">
        <v>0</v>
      </c>
      <c r="N317" s="114">
        <v>0</v>
      </c>
      <c r="O317" s="114">
        <v>0</v>
      </c>
      <c r="P317" s="114">
        <v>0</v>
      </c>
      <c r="Q317" s="114">
        <v>0</v>
      </c>
      <c r="R317" s="114">
        <v>0</v>
      </c>
    </row>
    <row r="318" spans="1:18" ht="12.75" customHeight="1">
      <c r="A318" s="90"/>
      <c r="C318" s="90" t="s">
        <v>55</v>
      </c>
      <c r="D318" s="71"/>
      <c r="F318" s="97">
        <f t="shared" si="42"/>
        <v>0</v>
      </c>
      <c r="G318" s="114">
        <v>0</v>
      </c>
      <c r="H318" s="114">
        <v>0</v>
      </c>
      <c r="I318" s="114">
        <v>0</v>
      </c>
      <c r="J318" s="114">
        <v>0</v>
      </c>
      <c r="K318" s="114">
        <v>0</v>
      </c>
      <c r="L318" s="114">
        <v>0</v>
      </c>
      <c r="M318" s="114">
        <v>0</v>
      </c>
      <c r="N318" s="114">
        <v>0</v>
      </c>
      <c r="O318" s="114">
        <v>0</v>
      </c>
      <c r="P318" s="114">
        <v>0</v>
      </c>
      <c r="Q318" s="114">
        <v>0</v>
      </c>
      <c r="R318" s="114">
        <v>0</v>
      </c>
    </row>
    <row r="319" spans="1:18" ht="12.75" customHeight="1">
      <c r="A319" s="90"/>
      <c r="C319" s="90" t="s">
        <v>17</v>
      </c>
      <c r="D319" s="71"/>
      <c r="E319" s="94" t="s">
        <v>94</v>
      </c>
      <c r="F319" s="97">
        <f t="shared" si="42"/>
        <v>1280378.121255673</v>
      </c>
      <c r="G319" s="114">
        <v>129666.07742514565</v>
      </c>
      <c r="H319" s="114">
        <v>43203.9719059895</v>
      </c>
      <c r="I319" s="114">
        <v>40027.609063292628</v>
      </c>
      <c r="J319" s="114">
        <v>21931.908725701884</v>
      </c>
      <c r="K319" s="114">
        <v>48877.252673332914</v>
      </c>
      <c r="L319" s="114">
        <v>107887.80249139744</v>
      </c>
      <c r="M319" s="114">
        <v>160878.60521293903</v>
      </c>
      <c r="N319" s="114">
        <v>174573.0872910498</v>
      </c>
      <c r="O319" s="114">
        <v>140265.12310241157</v>
      </c>
      <c r="P319" s="114">
        <v>173699.54536011966</v>
      </c>
      <c r="Q319" s="114">
        <v>112439.07186181158</v>
      </c>
      <c r="R319" s="114">
        <v>126928.0661424812</v>
      </c>
    </row>
    <row r="320" spans="1:18" ht="12.75" customHeight="1">
      <c r="A320" s="90"/>
      <c r="C320" s="90" t="s">
        <v>203</v>
      </c>
      <c r="D320" s="71"/>
      <c r="F320" s="97">
        <f t="shared" si="42"/>
        <v>0</v>
      </c>
      <c r="G320" s="114">
        <v>0</v>
      </c>
      <c r="H320" s="114">
        <v>0</v>
      </c>
      <c r="I320" s="114">
        <v>0</v>
      </c>
      <c r="J320" s="114">
        <v>0</v>
      </c>
      <c r="K320" s="114">
        <v>0</v>
      </c>
      <c r="L320" s="114">
        <v>0</v>
      </c>
      <c r="M320" s="114">
        <v>0</v>
      </c>
      <c r="N320" s="114">
        <v>0</v>
      </c>
      <c r="O320" s="114">
        <v>0</v>
      </c>
      <c r="P320" s="114">
        <v>0</v>
      </c>
      <c r="Q320" s="114">
        <v>0</v>
      </c>
      <c r="R320" s="114">
        <v>0</v>
      </c>
    </row>
    <row r="321" spans="1:18" ht="12.75" customHeight="1">
      <c r="A321" s="90"/>
      <c r="C321" s="90" t="s">
        <v>56</v>
      </c>
      <c r="F321" s="97">
        <f t="shared" si="42"/>
        <v>0</v>
      </c>
      <c r="G321" s="114">
        <v>0</v>
      </c>
      <c r="H321" s="114">
        <v>0</v>
      </c>
      <c r="I321" s="114">
        <v>0</v>
      </c>
      <c r="J321" s="114">
        <v>0</v>
      </c>
      <c r="K321" s="114">
        <v>0</v>
      </c>
      <c r="L321" s="114">
        <v>0</v>
      </c>
      <c r="M321" s="114">
        <v>0</v>
      </c>
      <c r="N321" s="114">
        <v>0</v>
      </c>
      <c r="O321" s="114">
        <v>0</v>
      </c>
      <c r="P321" s="114">
        <v>0</v>
      </c>
      <c r="Q321" s="114">
        <v>0</v>
      </c>
      <c r="R321" s="114">
        <v>0</v>
      </c>
    </row>
    <row r="322" spans="1:18" ht="12.75" customHeight="1">
      <c r="A322" s="90"/>
      <c r="B322" s="90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</row>
    <row r="323" spans="1:18" ht="12.75" customHeight="1">
      <c r="A323" s="71" t="s">
        <v>125</v>
      </c>
      <c r="B323" s="71"/>
      <c r="C323" s="71"/>
      <c r="D323" s="71"/>
      <c r="F323" s="97">
        <f>SUM(G323:R323)</f>
        <v>1389905.7762664708</v>
      </c>
      <c r="G323" s="104">
        <f t="shared" ref="G323:R323" si="43">SUM(G313:G322)</f>
        <v>136862.40336369566</v>
      </c>
      <c r="H323" s="104">
        <f t="shared" si="43"/>
        <v>53566.604177216192</v>
      </c>
      <c r="I323" s="104">
        <f t="shared" si="43"/>
        <v>51348.399481285305</v>
      </c>
      <c r="J323" s="104">
        <f t="shared" si="43"/>
        <v>31097.550438376824</v>
      </c>
      <c r="K323" s="104">
        <f t="shared" si="43"/>
        <v>54500.196239637786</v>
      </c>
      <c r="L323" s="104">
        <f t="shared" si="43"/>
        <v>117365.15060422114</v>
      </c>
      <c r="M323" s="104">
        <f t="shared" si="43"/>
        <v>171624.52930352496</v>
      </c>
      <c r="N323" s="104">
        <f t="shared" si="43"/>
        <v>182958.70911498647</v>
      </c>
      <c r="O323" s="104">
        <f t="shared" si="43"/>
        <v>148981.8453528418</v>
      </c>
      <c r="P323" s="104">
        <f t="shared" si="43"/>
        <v>181387.70060592412</v>
      </c>
      <c r="Q323" s="104">
        <f t="shared" si="43"/>
        <v>122462.75340004245</v>
      </c>
      <c r="R323" s="104">
        <f t="shared" si="43"/>
        <v>137749.93418471786</v>
      </c>
    </row>
    <row r="324" spans="1:18" ht="12.75" customHeight="1"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</row>
    <row r="325" spans="1:18" ht="12.75" customHeight="1">
      <c r="A325" s="71" t="s">
        <v>78</v>
      </c>
      <c r="B325" s="71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</row>
    <row r="326" spans="1:18" ht="12.75" customHeight="1">
      <c r="A326" s="71"/>
      <c r="B326" s="71"/>
      <c r="C326" s="75" t="s">
        <v>16</v>
      </c>
      <c r="F326" s="97">
        <f t="shared" ref="F326:F332" si="44">SUM(G326:R326)</f>
        <v>471861.64008347999</v>
      </c>
      <c r="G326" s="114">
        <v>59148.588410286247</v>
      </c>
      <c r="H326" s="114">
        <v>37823.62799847548</v>
      </c>
      <c r="I326" s="114">
        <v>65294.361580318517</v>
      </c>
      <c r="J326" s="114">
        <v>29952.056306757651</v>
      </c>
      <c r="K326" s="114">
        <v>29556.696918959125</v>
      </c>
      <c r="L326" s="114">
        <v>17083.698322554217</v>
      </c>
      <c r="M326" s="114">
        <v>28546.591617403519</v>
      </c>
      <c r="N326" s="114">
        <v>43494.37981451102</v>
      </c>
      <c r="O326" s="114">
        <v>45821.647255587297</v>
      </c>
      <c r="P326" s="114">
        <v>57877.15814024974</v>
      </c>
      <c r="Q326" s="114">
        <v>27768.517598345868</v>
      </c>
      <c r="R326" s="114">
        <v>29494.316120031428</v>
      </c>
    </row>
    <row r="327" spans="1:18" ht="12.75" customHeight="1">
      <c r="A327" s="71"/>
      <c r="B327" s="71"/>
      <c r="C327" s="75" t="s">
        <v>58</v>
      </c>
      <c r="F327" s="97">
        <f t="shared" si="44"/>
        <v>0</v>
      </c>
      <c r="G327" s="114">
        <v>0</v>
      </c>
      <c r="H327" s="114">
        <v>0</v>
      </c>
      <c r="I327" s="114">
        <v>0</v>
      </c>
      <c r="J327" s="114">
        <v>0</v>
      </c>
      <c r="K327" s="114">
        <v>0</v>
      </c>
      <c r="L327" s="114">
        <v>0</v>
      </c>
      <c r="M327" s="114">
        <v>0</v>
      </c>
      <c r="N327" s="114">
        <v>0</v>
      </c>
      <c r="O327" s="114">
        <v>0</v>
      </c>
      <c r="P327" s="114">
        <v>0</v>
      </c>
      <c r="Q327" s="114">
        <v>0</v>
      </c>
      <c r="R327" s="114">
        <v>0</v>
      </c>
    </row>
    <row r="328" spans="1:18" ht="12.75" customHeight="1">
      <c r="C328" s="90" t="s">
        <v>59</v>
      </c>
      <c r="F328" s="97">
        <f t="shared" si="44"/>
        <v>0</v>
      </c>
      <c r="G328" s="114">
        <v>0</v>
      </c>
      <c r="H328" s="114">
        <v>0</v>
      </c>
      <c r="I328" s="114">
        <v>0</v>
      </c>
      <c r="J328" s="114">
        <v>0</v>
      </c>
      <c r="K328" s="114">
        <v>0</v>
      </c>
      <c r="L328" s="114">
        <v>0</v>
      </c>
      <c r="M328" s="114">
        <v>0</v>
      </c>
      <c r="N328" s="114">
        <v>0</v>
      </c>
      <c r="O328" s="114">
        <v>0</v>
      </c>
      <c r="P328" s="114">
        <v>0</v>
      </c>
      <c r="Q328" s="114">
        <v>0</v>
      </c>
      <c r="R328" s="114">
        <v>0</v>
      </c>
    </row>
    <row r="329" spans="1:18" ht="12.75" customHeight="1">
      <c r="C329" s="90" t="s">
        <v>60</v>
      </c>
      <c r="F329" s="97">
        <f t="shared" si="44"/>
        <v>0</v>
      </c>
      <c r="G329" s="114">
        <v>0</v>
      </c>
      <c r="H329" s="114">
        <v>0</v>
      </c>
      <c r="I329" s="114">
        <v>0</v>
      </c>
      <c r="J329" s="114">
        <v>0</v>
      </c>
      <c r="K329" s="114">
        <v>0</v>
      </c>
      <c r="L329" s="114">
        <v>0</v>
      </c>
      <c r="M329" s="114">
        <v>0</v>
      </c>
      <c r="N329" s="114">
        <v>0</v>
      </c>
      <c r="O329" s="114">
        <v>0</v>
      </c>
      <c r="P329" s="114">
        <v>0</v>
      </c>
      <c r="Q329" s="114">
        <v>0</v>
      </c>
      <c r="R329" s="114">
        <v>0</v>
      </c>
    </row>
    <row r="330" spans="1:18" ht="12.75" customHeight="1">
      <c r="C330" s="90" t="s">
        <v>61</v>
      </c>
      <c r="E330" s="94" t="s">
        <v>94</v>
      </c>
      <c r="F330" s="97">
        <f t="shared" si="44"/>
        <v>286175.0762699531</v>
      </c>
      <c r="G330" s="114">
        <v>29532.882627476592</v>
      </c>
      <c r="H330" s="114">
        <v>27506.349646095674</v>
      </c>
      <c r="I330" s="114">
        <v>26464.632453191571</v>
      </c>
      <c r="J330" s="114">
        <v>27597.602639121666</v>
      </c>
      <c r="K330" s="114">
        <v>24937.356609174567</v>
      </c>
      <c r="L330" s="114">
        <v>27547.445104848721</v>
      </c>
      <c r="M330" s="114">
        <v>29365.128857387241</v>
      </c>
      <c r="N330" s="114">
        <v>28893.690184410003</v>
      </c>
      <c r="O330" s="114">
        <v>29336.888901115919</v>
      </c>
      <c r="P330" s="114">
        <v>29943.837215007043</v>
      </c>
      <c r="Q330" s="114">
        <v>-13.909232193338246</v>
      </c>
      <c r="R330" s="114">
        <v>5063.1712643174451</v>
      </c>
    </row>
    <row r="331" spans="1:18" ht="12.75" customHeight="1">
      <c r="C331" s="90" t="s">
        <v>254</v>
      </c>
      <c r="E331" s="94"/>
      <c r="F331" s="97">
        <f t="shared" ref="F331" si="45">SUM(G331:R331)</f>
        <v>0</v>
      </c>
      <c r="G331" s="114">
        <v>0</v>
      </c>
      <c r="H331" s="114">
        <v>0</v>
      </c>
      <c r="I331" s="114">
        <v>0</v>
      </c>
      <c r="J331" s="114">
        <v>0</v>
      </c>
      <c r="K331" s="114">
        <v>0</v>
      </c>
      <c r="L331" s="114">
        <v>0</v>
      </c>
      <c r="M331" s="114">
        <v>0</v>
      </c>
      <c r="N331" s="114">
        <v>0</v>
      </c>
      <c r="O331" s="114">
        <v>0</v>
      </c>
      <c r="P331" s="114">
        <v>0</v>
      </c>
      <c r="Q331" s="114">
        <v>0</v>
      </c>
      <c r="R331" s="114">
        <v>0</v>
      </c>
    </row>
    <row r="332" spans="1:18" ht="12.75" customHeight="1">
      <c r="C332" s="72" t="s">
        <v>62</v>
      </c>
      <c r="F332" s="97">
        <f t="shared" si="44"/>
        <v>0</v>
      </c>
      <c r="G332" s="114">
        <v>0</v>
      </c>
      <c r="H332" s="114">
        <v>0</v>
      </c>
      <c r="I332" s="114">
        <v>0</v>
      </c>
      <c r="J332" s="114">
        <v>0</v>
      </c>
      <c r="K332" s="114">
        <v>0</v>
      </c>
      <c r="L332" s="114">
        <v>0</v>
      </c>
      <c r="M332" s="114">
        <v>0</v>
      </c>
      <c r="N332" s="114">
        <v>0</v>
      </c>
      <c r="O332" s="114">
        <v>0</v>
      </c>
      <c r="P332" s="114">
        <v>0</v>
      </c>
      <c r="Q332" s="114">
        <v>0</v>
      </c>
      <c r="R332" s="114">
        <v>0</v>
      </c>
    </row>
    <row r="333" spans="1:18" ht="12.75" customHeight="1">
      <c r="C333" s="72" t="s">
        <v>83</v>
      </c>
      <c r="F333" s="97">
        <f>SUM(G333:R333)</f>
        <v>0</v>
      </c>
      <c r="G333" s="114">
        <v>0</v>
      </c>
      <c r="H333" s="114">
        <v>0</v>
      </c>
      <c r="I333" s="114">
        <v>0</v>
      </c>
      <c r="J333" s="114">
        <v>0</v>
      </c>
      <c r="K333" s="114">
        <v>0</v>
      </c>
      <c r="L333" s="114">
        <v>0</v>
      </c>
      <c r="M333" s="114">
        <v>0</v>
      </c>
      <c r="N333" s="114">
        <v>0</v>
      </c>
      <c r="O333" s="114">
        <v>0</v>
      </c>
      <c r="P333" s="114">
        <v>0</v>
      </c>
      <c r="Q333" s="114">
        <v>0</v>
      </c>
      <c r="R333" s="114">
        <v>0</v>
      </c>
    </row>
    <row r="334" spans="1:18" ht="12.75" customHeight="1">
      <c r="C334" s="72" t="s">
        <v>204</v>
      </c>
      <c r="E334" s="94" t="s">
        <v>94</v>
      </c>
      <c r="F334" s="97">
        <f>SUM(G334:R334)</f>
        <v>0</v>
      </c>
      <c r="G334" s="114">
        <v>0</v>
      </c>
      <c r="H334" s="114">
        <v>0</v>
      </c>
      <c r="I334" s="114">
        <v>0</v>
      </c>
      <c r="J334" s="114">
        <v>0</v>
      </c>
      <c r="K334" s="114">
        <v>0</v>
      </c>
      <c r="L334" s="114">
        <v>0</v>
      </c>
      <c r="M334" s="114">
        <v>0</v>
      </c>
      <c r="N334" s="114">
        <v>0</v>
      </c>
      <c r="O334" s="114">
        <v>0</v>
      </c>
      <c r="P334" s="114">
        <v>0</v>
      </c>
      <c r="Q334" s="114">
        <v>0</v>
      </c>
      <c r="R334" s="114">
        <v>0</v>
      </c>
    </row>
    <row r="335" spans="1:18" ht="12.75" customHeight="1">
      <c r="B335" s="90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</row>
    <row r="336" spans="1:18" ht="12.75" customHeight="1">
      <c r="A336" s="71" t="s">
        <v>126</v>
      </c>
      <c r="B336" s="90"/>
      <c r="F336" s="97">
        <f>SUM(G336:R336)</f>
        <v>758036.71635343321</v>
      </c>
      <c r="G336" s="104">
        <f>SUM(G326:G335)</f>
        <v>88681.471037762836</v>
      </c>
      <c r="H336" s="104">
        <f>SUM(H326:H335)</f>
        <v>65329.977644571154</v>
      </c>
      <c r="I336" s="104">
        <f>SUM(I326:I335)</f>
        <v>91758.994033510084</v>
      </c>
      <c r="J336" s="104">
        <f t="shared" ref="J336:R336" si="46">SUM(J326:J335)</f>
        <v>57549.658945879317</v>
      </c>
      <c r="K336" s="104">
        <f t="shared" si="46"/>
        <v>54494.053528133692</v>
      </c>
      <c r="L336" s="104">
        <f t="shared" si="46"/>
        <v>44631.143427402938</v>
      </c>
      <c r="M336" s="104">
        <f t="shared" si="46"/>
        <v>57911.72047479076</v>
      </c>
      <c r="N336" s="104">
        <f t="shared" si="46"/>
        <v>72388.069998921026</v>
      </c>
      <c r="O336" s="104">
        <f t="shared" si="46"/>
        <v>75158.536156703223</v>
      </c>
      <c r="P336" s="104">
        <f t="shared" si="46"/>
        <v>87820.995355256775</v>
      </c>
      <c r="Q336" s="104">
        <f t="shared" si="46"/>
        <v>27754.60836615253</v>
      </c>
      <c r="R336" s="104">
        <f t="shared" si="46"/>
        <v>34557.487384348875</v>
      </c>
    </row>
    <row r="337" spans="1:18" ht="12.75" customHeight="1">
      <c r="B337" s="90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</row>
    <row r="338" spans="1:18" ht="12.75" customHeight="1">
      <c r="A338" s="71" t="s">
        <v>79</v>
      </c>
      <c r="B338" s="90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</row>
    <row r="339" spans="1:18" ht="12.75" customHeight="1">
      <c r="C339" s="90" t="s">
        <v>80</v>
      </c>
      <c r="F339" s="97">
        <f>SUM(G339:R339)</f>
        <v>206857.00203176332</v>
      </c>
      <c r="G339" s="114">
        <v>27936.002747226426</v>
      </c>
      <c r="H339" s="114">
        <v>13628.352747714785</v>
      </c>
      <c r="I339" s="114">
        <v>13361.447277055484</v>
      </c>
      <c r="J339" s="114">
        <v>23860.99309979891</v>
      </c>
      <c r="K339" s="114">
        <v>29573.342830789632</v>
      </c>
      <c r="L339" s="114">
        <v>15591.876234823647</v>
      </c>
      <c r="M339" s="114">
        <v>10690.690071084531</v>
      </c>
      <c r="N339" s="114">
        <v>6952.6979141531747</v>
      </c>
      <c r="O339" s="114">
        <v>10941.653956659513</v>
      </c>
      <c r="P339" s="114">
        <v>9540.5743549527415</v>
      </c>
      <c r="Q339" s="114">
        <v>17826.870986378093</v>
      </c>
      <c r="R339" s="114">
        <v>26952.499811126378</v>
      </c>
    </row>
    <row r="340" spans="1:18" ht="12.75" customHeight="1">
      <c r="C340" s="90" t="s">
        <v>81</v>
      </c>
      <c r="F340" s="97">
        <f>SUM(G340:R340)</f>
        <v>25332.890020403014</v>
      </c>
      <c r="G340" s="114">
        <v>732.6193775411698</v>
      </c>
      <c r="H340" s="114">
        <v>776.29003431196008</v>
      </c>
      <c r="I340" s="114">
        <v>1423.1837702212106</v>
      </c>
      <c r="J340" s="114">
        <v>3404.3874038246054</v>
      </c>
      <c r="K340" s="114">
        <v>5389.473045555038</v>
      </c>
      <c r="L340" s="114">
        <v>3510.0421162429784</v>
      </c>
      <c r="M340" s="114">
        <v>2542.806948630795</v>
      </c>
      <c r="N340" s="114">
        <v>1897.3704748027237</v>
      </c>
      <c r="O340" s="114">
        <v>1742.6950787047288</v>
      </c>
      <c r="P340" s="114">
        <v>1219.3796591194298</v>
      </c>
      <c r="Q340" s="114">
        <v>1325.9273324615306</v>
      </c>
      <c r="R340" s="114">
        <v>1368.7147789868484</v>
      </c>
    </row>
    <row r="341" spans="1:18" ht="12.75" customHeight="1">
      <c r="C341" s="90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</row>
    <row r="342" spans="1:18" ht="12.75" customHeight="1">
      <c r="A342" s="71" t="s">
        <v>127</v>
      </c>
      <c r="B342" s="90"/>
      <c r="F342" s="97">
        <f>SUM(G342:R342)</f>
        <v>232189.89205216634</v>
      </c>
      <c r="G342" s="104">
        <f>SUM(G339:G341)</f>
        <v>28668.622124767597</v>
      </c>
      <c r="H342" s="104">
        <f>SUM(H339:H341)</f>
        <v>14404.642782026745</v>
      </c>
      <c r="I342" s="104">
        <f>SUM(I339:I341)</f>
        <v>14784.631047276695</v>
      </c>
      <c r="J342" s="104">
        <f t="shared" ref="J342:R342" si="47">SUM(J339:J341)</f>
        <v>27265.380503623517</v>
      </c>
      <c r="K342" s="104">
        <f t="shared" si="47"/>
        <v>34962.81587634467</v>
      </c>
      <c r="L342" s="104">
        <f t="shared" si="47"/>
        <v>19101.918351066626</v>
      </c>
      <c r="M342" s="104">
        <f t="shared" si="47"/>
        <v>13233.497019715327</v>
      </c>
      <c r="N342" s="104">
        <f t="shared" si="47"/>
        <v>8850.0683889558986</v>
      </c>
      <c r="O342" s="104">
        <f t="shared" si="47"/>
        <v>12684.349035364241</v>
      </c>
      <c r="P342" s="104">
        <f t="shared" si="47"/>
        <v>10759.954014072171</v>
      </c>
      <c r="Q342" s="104">
        <f t="shared" si="47"/>
        <v>19152.798318839625</v>
      </c>
      <c r="R342" s="104">
        <f t="shared" si="47"/>
        <v>28321.214590113224</v>
      </c>
    </row>
    <row r="343" spans="1:18" ht="12.75" customHeight="1">
      <c r="B343" s="90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</row>
    <row r="344" spans="1:18" ht="12.75" customHeight="1">
      <c r="A344" s="71" t="s">
        <v>63</v>
      </c>
      <c r="B344" s="90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</row>
    <row r="345" spans="1:18" ht="12.75" customHeight="1">
      <c r="C345" s="90" t="s">
        <v>64</v>
      </c>
      <c r="F345" s="97">
        <f>SUM(G345:R345)</f>
        <v>19207.365822878899</v>
      </c>
      <c r="G345" s="114">
        <v>1784.7610524254781</v>
      </c>
      <c r="H345" s="114">
        <v>1393.8826725182203</v>
      </c>
      <c r="I345" s="114">
        <v>1697.4692661385277</v>
      </c>
      <c r="J345" s="114">
        <v>1555.6201134222331</v>
      </c>
      <c r="K345" s="114">
        <v>1556.4713631112015</v>
      </c>
      <c r="L345" s="114">
        <v>1435.3617482715938</v>
      </c>
      <c r="M345" s="114">
        <v>1432.8853855400491</v>
      </c>
      <c r="N345" s="114">
        <v>1592.8429407307642</v>
      </c>
      <c r="O345" s="114">
        <v>1312.3174750479668</v>
      </c>
      <c r="P345" s="114">
        <v>1792.7318449676377</v>
      </c>
      <c r="Q345" s="114">
        <v>1782.9037803768197</v>
      </c>
      <c r="R345" s="114">
        <v>1870.1181803284094</v>
      </c>
    </row>
    <row r="346" spans="1:18" ht="12.75" customHeight="1">
      <c r="C346" s="90" t="s">
        <v>115</v>
      </c>
      <c r="F346" s="97">
        <f t="shared" ref="F346:F365" si="48">SUM(G346:R346)</f>
        <v>0</v>
      </c>
      <c r="G346" s="114">
        <v>0</v>
      </c>
      <c r="H346" s="114">
        <v>0</v>
      </c>
      <c r="I346" s="114">
        <v>0</v>
      </c>
      <c r="J346" s="114">
        <v>0</v>
      </c>
      <c r="K346" s="114">
        <v>0</v>
      </c>
      <c r="L346" s="114">
        <v>0</v>
      </c>
      <c r="M346" s="114">
        <v>0</v>
      </c>
      <c r="N346" s="114">
        <v>0</v>
      </c>
      <c r="O346" s="114">
        <v>0</v>
      </c>
      <c r="P346" s="114">
        <v>0</v>
      </c>
      <c r="Q346" s="114">
        <v>0</v>
      </c>
      <c r="R346" s="114">
        <v>0</v>
      </c>
    </row>
    <row r="347" spans="1:18" ht="12.75" customHeight="1">
      <c r="C347" s="90" t="s">
        <v>205</v>
      </c>
      <c r="F347" s="97">
        <f t="shared" si="48"/>
        <v>44954.960392438072</v>
      </c>
      <c r="G347" s="114">
        <v>4719.4056619766634</v>
      </c>
      <c r="H347" s="114">
        <v>4192.3273318344473</v>
      </c>
      <c r="I347" s="114">
        <v>3358.2574093160497</v>
      </c>
      <c r="J347" s="114">
        <v>3616.418224079584</v>
      </c>
      <c r="K347" s="114">
        <v>3834.9572351384031</v>
      </c>
      <c r="L347" s="114">
        <v>2936.8114269412868</v>
      </c>
      <c r="M347" s="114">
        <v>2504.8409029574591</v>
      </c>
      <c r="N347" s="114">
        <v>3212.1520081549124</v>
      </c>
      <c r="O347" s="114">
        <v>3708.585349494263</v>
      </c>
      <c r="P347" s="114">
        <v>2856.6391835075274</v>
      </c>
      <c r="Q347" s="114">
        <v>4662.7588644925781</v>
      </c>
      <c r="R347" s="114">
        <v>5351.8067945448902</v>
      </c>
    </row>
    <row r="348" spans="1:18" ht="12.75" customHeight="1">
      <c r="C348" s="90" t="s">
        <v>65</v>
      </c>
      <c r="F348" s="97">
        <f t="shared" si="48"/>
        <v>33433.141079578847</v>
      </c>
      <c r="G348" s="114">
        <v>4139.1629194415973</v>
      </c>
      <c r="H348" s="114">
        <v>4344.701026159807</v>
      </c>
      <c r="I348" s="114">
        <v>3682.5835408130438</v>
      </c>
      <c r="J348" s="114">
        <v>3056.45070140904</v>
      </c>
      <c r="K348" s="114">
        <v>1773.6948064688877</v>
      </c>
      <c r="L348" s="114">
        <v>1606.540322089621</v>
      </c>
      <c r="M348" s="114">
        <v>1647.864625172273</v>
      </c>
      <c r="N348" s="114">
        <v>1777.3319642308441</v>
      </c>
      <c r="O348" s="114">
        <v>1642.2928090262974</v>
      </c>
      <c r="P348" s="114">
        <v>2210.6180559158047</v>
      </c>
      <c r="Q348" s="114">
        <v>3972.6275257452162</v>
      </c>
      <c r="R348" s="114">
        <v>3579.2727831064135</v>
      </c>
    </row>
    <row r="349" spans="1:18" ht="12.75" customHeight="1">
      <c r="C349" s="90" t="s">
        <v>206</v>
      </c>
      <c r="F349" s="97">
        <f t="shared" si="48"/>
        <v>58314.782556450969</v>
      </c>
      <c r="G349" s="114">
        <v>7546.0189473642113</v>
      </c>
      <c r="H349" s="114">
        <v>7323.4558468666319</v>
      </c>
      <c r="I349" s="114">
        <v>6216.3669331954316</v>
      </c>
      <c r="J349" s="114">
        <v>5529.0988888564179</v>
      </c>
      <c r="K349" s="114">
        <v>3079.1248976697461</v>
      </c>
      <c r="L349" s="114">
        <v>2858.8833872329897</v>
      </c>
      <c r="M349" s="114">
        <v>2613.568704139343</v>
      </c>
      <c r="N349" s="114">
        <v>3064.2667212804777</v>
      </c>
      <c r="O349" s="114">
        <v>3082.6846690963416</v>
      </c>
      <c r="P349" s="114">
        <v>3683.8217221788163</v>
      </c>
      <c r="Q349" s="114">
        <v>6903.6349775344452</v>
      </c>
      <c r="R349" s="114">
        <v>6413.8568610361208</v>
      </c>
    </row>
    <row r="350" spans="1:18" ht="12.75" customHeight="1">
      <c r="C350" s="90" t="s">
        <v>66</v>
      </c>
      <c r="F350" s="97">
        <f t="shared" si="48"/>
        <v>16679.076860307126</v>
      </c>
      <c r="G350" s="114">
        <v>1662.2584835493765</v>
      </c>
      <c r="H350" s="114">
        <v>1692.4391543400775</v>
      </c>
      <c r="I350" s="114">
        <v>1611.1061158759064</v>
      </c>
      <c r="J350" s="114">
        <v>1533.5650078444132</v>
      </c>
      <c r="K350" s="114">
        <v>993.56315969694811</v>
      </c>
      <c r="L350" s="114">
        <v>869.20331877218791</v>
      </c>
      <c r="M350" s="114">
        <v>1095.7905087085276</v>
      </c>
      <c r="N350" s="114">
        <v>1107.8627770248079</v>
      </c>
      <c r="O350" s="114">
        <v>1097.8025534279077</v>
      </c>
      <c r="P350" s="114">
        <v>1519.1711494673095</v>
      </c>
      <c r="Q350" s="114">
        <v>1806.8935443386588</v>
      </c>
      <c r="R350" s="114">
        <v>1689.4210872610074</v>
      </c>
    </row>
    <row r="351" spans="1:18" ht="12.75" customHeight="1">
      <c r="C351" s="90" t="s">
        <v>255</v>
      </c>
      <c r="F351" s="97">
        <f t="shared" ref="F351:F352" si="49">SUM(G351:R351)</f>
        <v>1126.7450428528364</v>
      </c>
      <c r="G351" s="114">
        <v>0</v>
      </c>
      <c r="H351" s="114">
        <v>0</v>
      </c>
      <c r="I351" s="114">
        <v>0</v>
      </c>
      <c r="J351" s="114">
        <v>0</v>
      </c>
      <c r="K351" s="114">
        <v>0</v>
      </c>
      <c r="L351" s="114">
        <v>0</v>
      </c>
      <c r="M351" s="114">
        <v>0</v>
      </c>
      <c r="N351" s="114">
        <v>0</v>
      </c>
      <c r="O351" s="114">
        <v>0</v>
      </c>
      <c r="P351" s="114">
        <v>0</v>
      </c>
      <c r="Q351" s="114">
        <v>293.6037563587679</v>
      </c>
      <c r="R351" s="114">
        <v>833.14128649406837</v>
      </c>
    </row>
    <row r="352" spans="1:18" ht="12.75" customHeight="1">
      <c r="C352" s="90" t="s">
        <v>256</v>
      </c>
      <c r="F352" s="97">
        <f t="shared" si="49"/>
        <v>899.61614856897131</v>
      </c>
      <c r="G352" s="114">
        <v>0</v>
      </c>
      <c r="H352" s="114">
        <v>0</v>
      </c>
      <c r="I352" s="114">
        <v>0</v>
      </c>
      <c r="J352" s="114">
        <v>0</v>
      </c>
      <c r="K352" s="114">
        <v>0</v>
      </c>
      <c r="L352" s="114">
        <v>0</v>
      </c>
      <c r="M352" s="114">
        <v>0</v>
      </c>
      <c r="N352" s="114">
        <v>0</v>
      </c>
      <c r="O352" s="114">
        <v>0</v>
      </c>
      <c r="P352" s="114">
        <v>0</v>
      </c>
      <c r="Q352" s="114">
        <v>205.07378870604506</v>
      </c>
      <c r="R352" s="114">
        <v>694.54235986292622</v>
      </c>
    </row>
    <row r="353" spans="1:18" ht="12.75" customHeight="1">
      <c r="C353" s="90" t="s">
        <v>67</v>
      </c>
      <c r="F353" s="97">
        <f t="shared" si="48"/>
        <v>17750.490673377011</v>
      </c>
      <c r="G353" s="114">
        <v>1891.1672635465393</v>
      </c>
      <c r="H353" s="114">
        <v>1405.9549408345006</v>
      </c>
      <c r="I353" s="114">
        <v>1160.7950304115757</v>
      </c>
      <c r="J353" s="114">
        <v>1635.7923568559927</v>
      </c>
      <c r="K353" s="114">
        <v>1935.3548610375399</v>
      </c>
      <c r="L353" s="114">
        <v>1406.2644861759436</v>
      </c>
      <c r="M353" s="114">
        <v>1123.3400440969622</v>
      </c>
      <c r="N353" s="114">
        <v>1334.6047396318691</v>
      </c>
      <c r="O353" s="114">
        <v>1371.904953275761</v>
      </c>
      <c r="P353" s="114">
        <v>1022.9699671340413</v>
      </c>
      <c r="Q353" s="114">
        <v>1609.1714574918872</v>
      </c>
      <c r="R353" s="114">
        <v>1853.1705728844004</v>
      </c>
    </row>
    <row r="354" spans="1:18" ht="12.75" customHeight="1">
      <c r="C354" s="90" t="s">
        <v>68</v>
      </c>
      <c r="F354" s="97">
        <f t="shared" si="48"/>
        <v>6553.8487417037568</v>
      </c>
      <c r="G354" s="114">
        <v>730.21746046424198</v>
      </c>
      <c r="H354" s="114">
        <v>523.51855871562066</v>
      </c>
      <c r="I354" s="114">
        <v>423.14848175269975</v>
      </c>
      <c r="J354" s="114">
        <v>616.4595474839075</v>
      </c>
      <c r="K354" s="114">
        <v>695.16145054581239</v>
      </c>
      <c r="L354" s="114">
        <v>524.91151275211462</v>
      </c>
      <c r="M354" s="114">
        <v>412.70132647899555</v>
      </c>
      <c r="N354" s="114">
        <v>490.31982084584962</v>
      </c>
      <c r="O354" s="114">
        <v>472.05664570070746</v>
      </c>
      <c r="P354" s="114">
        <v>375.55588550582513</v>
      </c>
      <c r="Q354" s="114">
        <v>589.37433010763743</v>
      </c>
      <c r="R354" s="114">
        <v>700.42372135034486</v>
      </c>
    </row>
    <row r="355" spans="1:18" ht="12.75" customHeight="1">
      <c r="C355" s="90" t="s">
        <v>21</v>
      </c>
      <c r="F355" s="97">
        <f t="shared" si="48"/>
        <v>17327.496964295035</v>
      </c>
      <c r="G355" s="114">
        <v>1350.1593930393842</v>
      </c>
      <c r="H355" s="114">
        <v>1781.8977580171295</v>
      </c>
      <c r="I355" s="114">
        <v>1854.4861405855336</v>
      </c>
      <c r="J355" s="114">
        <v>1719.6017580517084</v>
      </c>
      <c r="K355" s="114">
        <v>498.52277239409142</v>
      </c>
      <c r="L355" s="114">
        <v>1848.7595517688364</v>
      </c>
      <c r="M355" s="114">
        <v>1891.0898772111784</v>
      </c>
      <c r="N355" s="114">
        <v>1700.4099468822369</v>
      </c>
      <c r="O355" s="114">
        <v>1639.9712189654742</v>
      </c>
      <c r="P355" s="114">
        <v>992.24759199581501</v>
      </c>
      <c r="Q355" s="114">
        <v>1067.9314279786497</v>
      </c>
      <c r="R355" s="114">
        <v>982.41952740499698</v>
      </c>
    </row>
    <row r="356" spans="1:18" ht="12.75" customHeight="1">
      <c r="C356" s="90" t="s">
        <v>69</v>
      </c>
      <c r="F356" s="97">
        <f t="shared" si="48"/>
        <v>26476.883393999076</v>
      </c>
      <c r="G356" s="114">
        <v>2920.6376828508855</v>
      </c>
      <c r="H356" s="114">
        <v>2869.7948605188585</v>
      </c>
      <c r="I356" s="114">
        <v>3140.5696479461985</v>
      </c>
      <c r="J356" s="114">
        <v>2902.6066667118257</v>
      </c>
      <c r="K356" s="114">
        <v>1537.7438699538948</v>
      </c>
      <c r="L356" s="114">
        <v>1385.1380166224531</v>
      </c>
      <c r="M356" s="114">
        <v>1506.8667221449468</v>
      </c>
      <c r="N356" s="114">
        <v>1608.0106624614755</v>
      </c>
      <c r="O356" s="114">
        <v>1464.8459420440479</v>
      </c>
      <c r="P356" s="114">
        <v>1953.6180361826821</v>
      </c>
      <c r="Q356" s="114">
        <v>2960.3368728909613</v>
      </c>
      <c r="R356" s="114">
        <v>2226.7144136708453</v>
      </c>
    </row>
    <row r="357" spans="1:18" ht="12.75" customHeight="1">
      <c r="C357" s="90" t="s">
        <v>20</v>
      </c>
      <c r="F357" s="97">
        <f t="shared" si="48"/>
        <v>19707.049390303404</v>
      </c>
      <c r="G357" s="114">
        <v>1135.1801534071603</v>
      </c>
      <c r="H357" s="114">
        <v>1999.5081330516196</v>
      </c>
      <c r="I357" s="114">
        <v>1791.261504595783</v>
      </c>
      <c r="J357" s="114">
        <v>1813.0844511675207</v>
      </c>
      <c r="K357" s="114">
        <v>2377.2308359475464</v>
      </c>
      <c r="L357" s="114">
        <v>2306.499725427801</v>
      </c>
      <c r="M357" s="114">
        <v>2433.4907017548276</v>
      </c>
      <c r="N357" s="114">
        <v>1990.0670001376054</v>
      </c>
      <c r="O357" s="114">
        <v>1343.9684862105225</v>
      </c>
      <c r="P357" s="114">
        <v>887.38910758196926</v>
      </c>
      <c r="Q357" s="114">
        <v>816.27106538542012</v>
      </c>
      <c r="R357" s="114">
        <v>813.09822563562841</v>
      </c>
    </row>
    <row r="358" spans="1:18" ht="12.75" customHeight="1">
      <c r="C358" s="90" t="s">
        <v>128</v>
      </c>
      <c r="F358" s="97">
        <f t="shared" si="48"/>
        <v>28627.140108333482</v>
      </c>
      <c r="G358" s="114">
        <v>3021.7042368320531</v>
      </c>
      <c r="H358" s="114">
        <v>3365.9186565167661</v>
      </c>
      <c r="I358" s="114">
        <v>3518.1375781714037</v>
      </c>
      <c r="J358" s="114">
        <v>3203.562124929867</v>
      </c>
      <c r="K358" s="114">
        <v>2306.6544980985227</v>
      </c>
      <c r="L358" s="114">
        <v>1984.8821156684337</v>
      </c>
      <c r="M358" s="114">
        <v>1121.2506130422214</v>
      </c>
      <c r="N358" s="114">
        <v>2185.854428600358</v>
      </c>
      <c r="O358" s="114">
        <v>2262.7764459489649</v>
      </c>
      <c r="P358" s="114">
        <v>1478.3885507321829</v>
      </c>
      <c r="Q358" s="114">
        <v>2085.097419960633</v>
      </c>
      <c r="R358" s="114">
        <v>2092.9134398320712</v>
      </c>
    </row>
    <row r="359" spans="1:18" ht="12.75" customHeight="1">
      <c r="C359" s="90" t="s">
        <v>129</v>
      </c>
      <c r="F359" s="97">
        <f t="shared" si="48"/>
        <v>14753.163132183603</v>
      </c>
      <c r="G359" s="114">
        <v>1503.6938823951552</v>
      </c>
      <c r="H359" s="114">
        <v>1665.6634823052505</v>
      </c>
      <c r="I359" s="114">
        <v>1702.421991601617</v>
      </c>
      <c r="J359" s="114">
        <v>1576.978741981806</v>
      </c>
      <c r="K359" s="114">
        <v>1196.3927446775308</v>
      </c>
      <c r="L359" s="114">
        <v>1007.4153137265263</v>
      </c>
      <c r="M359" s="114">
        <v>894.81819577660337</v>
      </c>
      <c r="N359" s="114">
        <v>1150.4252614732325</v>
      </c>
      <c r="O359" s="114">
        <v>1167.9145732647669</v>
      </c>
      <c r="P359" s="114">
        <v>733.39030021403357</v>
      </c>
      <c r="Q359" s="114">
        <v>1085.1885807641017</v>
      </c>
      <c r="R359" s="114">
        <v>1068.860064002979</v>
      </c>
    </row>
    <row r="360" spans="1:18" ht="12.75" customHeight="1">
      <c r="C360" s="77" t="s">
        <v>70</v>
      </c>
      <c r="F360" s="97">
        <f t="shared" si="48"/>
        <v>8074.9545495550865</v>
      </c>
      <c r="G360" s="114">
        <v>851.09491629776733</v>
      </c>
      <c r="H360" s="114">
        <v>848.38639456014039</v>
      </c>
      <c r="I360" s="114">
        <v>931.26715973152682</v>
      </c>
      <c r="J360" s="114">
        <v>891.72274236217254</v>
      </c>
      <c r="K360" s="114">
        <v>462.07380843916792</v>
      </c>
      <c r="L360" s="114">
        <v>448.45381341567213</v>
      </c>
      <c r="M360" s="114">
        <v>483.89675501090557</v>
      </c>
      <c r="N360" s="114">
        <v>510.82719971645412</v>
      </c>
      <c r="O360" s="114">
        <v>479.40834755998077</v>
      </c>
      <c r="P360" s="114">
        <v>606.70886922845023</v>
      </c>
      <c r="Q360" s="114">
        <v>886.69263056372233</v>
      </c>
      <c r="R360" s="114">
        <v>674.4219126691255</v>
      </c>
    </row>
    <row r="361" spans="1:18" ht="12.75" customHeight="1">
      <c r="C361" s="77" t="s">
        <v>207</v>
      </c>
      <c r="F361" s="97">
        <f t="shared" si="48"/>
        <v>56009.75317139503</v>
      </c>
      <c r="G361" s="114">
        <v>6341.7327964798815</v>
      </c>
      <c r="H361" s="114">
        <v>7250.2483736153417</v>
      </c>
      <c r="I361" s="114">
        <v>5573.673418024222</v>
      </c>
      <c r="J361" s="114">
        <v>5293.9218156950328</v>
      </c>
      <c r="K361" s="114">
        <v>2922.4175685641831</v>
      </c>
      <c r="L361" s="114">
        <v>3045.8487734646142</v>
      </c>
      <c r="M361" s="114">
        <v>2692.038448195166</v>
      </c>
      <c r="N361" s="114">
        <v>3402.9093248192148</v>
      </c>
      <c r="O361" s="114">
        <v>2988.1185672854785</v>
      </c>
      <c r="P361" s="114">
        <v>4112.0777020653268</v>
      </c>
      <c r="Q361" s="114">
        <v>5844.8351371283661</v>
      </c>
      <c r="R361" s="114">
        <v>6541.9312460581978</v>
      </c>
    </row>
    <row r="362" spans="1:18" ht="12.75" customHeight="1">
      <c r="C362" s="77" t="s">
        <v>71</v>
      </c>
      <c r="E362" s="94" t="s">
        <v>94</v>
      </c>
      <c r="F362" s="97">
        <f t="shared" si="48"/>
        <v>14532.070372057879</v>
      </c>
      <c r="G362" s="114">
        <v>1550.3578426177005</v>
      </c>
      <c r="H362" s="114">
        <v>1091.8438056051282</v>
      </c>
      <c r="I362" s="114">
        <v>928.63602432926064</v>
      </c>
      <c r="J362" s="114">
        <v>1421.1226625652118</v>
      </c>
      <c r="K362" s="114">
        <v>1602.4388463155001</v>
      </c>
      <c r="L362" s="114">
        <v>1153.7528738937456</v>
      </c>
      <c r="M362" s="114">
        <v>886.22831255155768</v>
      </c>
      <c r="N362" s="114">
        <v>1095.8678950438882</v>
      </c>
      <c r="O362" s="114">
        <v>1076.6760838744169</v>
      </c>
      <c r="P362" s="114">
        <v>797.23402688667022</v>
      </c>
      <c r="Q362" s="114">
        <v>1331.896217894242</v>
      </c>
      <c r="R362" s="114">
        <v>1596.015780480556</v>
      </c>
    </row>
    <row r="363" spans="1:18" ht="12.75" customHeight="1">
      <c r="B363" s="90"/>
      <c r="C363" s="75" t="s">
        <v>72</v>
      </c>
      <c r="F363" s="97">
        <f t="shared" si="48"/>
        <v>29530.548187335127</v>
      </c>
      <c r="G363" s="114">
        <v>3659.5997992108946</v>
      </c>
      <c r="H363" s="114">
        <v>3800.8298612443032</v>
      </c>
      <c r="I363" s="114">
        <v>3171.5241820905076</v>
      </c>
      <c r="J363" s="114">
        <v>2621.9264283583066</v>
      </c>
      <c r="K363" s="114">
        <v>1550.3578426177005</v>
      </c>
      <c r="L363" s="114">
        <v>1376.9350650742113</v>
      </c>
      <c r="M363" s="114">
        <v>1473.3584389337327</v>
      </c>
      <c r="N363" s="114">
        <v>1739.1805008979836</v>
      </c>
      <c r="O363" s="114">
        <v>1722.2328934539746</v>
      </c>
      <c r="P363" s="114">
        <v>2043.773116877981</v>
      </c>
      <c r="Q363" s="114">
        <v>3444.930104920114</v>
      </c>
      <c r="R363" s="114">
        <v>2925.8999536554179</v>
      </c>
    </row>
    <row r="364" spans="1:18" ht="12.75" customHeight="1">
      <c r="C364" s="90" t="s">
        <v>73</v>
      </c>
      <c r="F364" s="97">
        <f t="shared" si="48"/>
        <v>6311.706898359902</v>
      </c>
      <c r="G364" s="114">
        <v>799.16868527068959</v>
      </c>
      <c r="H364" s="114">
        <v>744.68870517670621</v>
      </c>
      <c r="I364" s="114">
        <v>666.29634745624446</v>
      </c>
      <c r="J364" s="114">
        <v>538.53150777561041</v>
      </c>
      <c r="K364" s="114">
        <v>335.23760478286306</v>
      </c>
      <c r="L364" s="114">
        <v>303.97352529711134</v>
      </c>
      <c r="M364" s="114">
        <v>326.49294888709591</v>
      </c>
      <c r="N364" s="114">
        <v>375.24634016438205</v>
      </c>
      <c r="O364" s="114">
        <v>373.8533861278882</v>
      </c>
      <c r="P364" s="114">
        <v>446.05483701948816</v>
      </c>
      <c r="Q364" s="114">
        <v>774.40505795524257</v>
      </c>
      <c r="R364" s="114">
        <v>627.75795244658013</v>
      </c>
    </row>
    <row r="365" spans="1:18" ht="12.75" customHeight="1">
      <c r="B365" s="90"/>
      <c r="C365" s="183" t="s">
        <v>212</v>
      </c>
      <c r="F365" s="97">
        <f t="shared" si="48"/>
        <v>101899.85004033263</v>
      </c>
      <c r="G365" s="114">
        <v>11691.682318976113</v>
      </c>
      <c r="H365" s="114">
        <v>11202.445906825315</v>
      </c>
      <c r="I365" s="114">
        <v>9800.4376690942136</v>
      </c>
      <c r="J365" s="114">
        <v>9986.5518056368692</v>
      </c>
      <c r="K365" s="114">
        <v>6272.9363443441553</v>
      </c>
      <c r="L365" s="114">
        <v>5471.9103870248073</v>
      </c>
      <c r="M365" s="114">
        <v>4981.667952514319</v>
      </c>
      <c r="N365" s="114">
        <v>5691.5328067786777</v>
      </c>
      <c r="O365" s="114">
        <v>5711.9627993139211</v>
      </c>
      <c r="P365" s="114">
        <v>6731.2182223506452</v>
      </c>
      <c r="Q365" s="114">
        <v>13221.997100735374</v>
      </c>
      <c r="R365" s="114">
        <v>11135.506726738246</v>
      </c>
    </row>
    <row r="366" spans="1:18" ht="12.75" customHeight="1">
      <c r="B366" s="90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</row>
    <row r="367" spans="1:18" ht="12.75" customHeight="1">
      <c r="A367" s="71" t="s">
        <v>130</v>
      </c>
      <c r="B367" s="90"/>
      <c r="E367" s="94" t="s">
        <v>94</v>
      </c>
      <c r="F367" s="97">
        <f>SUM(G367:R367)</f>
        <v>522170.64352630678</v>
      </c>
      <c r="G367" s="104">
        <f t="shared" ref="G367:R367" si="50">SUM(G345:G366)</f>
        <v>57298.0034961458</v>
      </c>
      <c r="H367" s="104">
        <f t="shared" si="50"/>
        <v>57497.505468705865</v>
      </c>
      <c r="I367" s="104">
        <f t="shared" si="50"/>
        <v>51228.438441129743</v>
      </c>
      <c r="J367" s="104">
        <f t="shared" si="50"/>
        <v>49513.015545187511</v>
      </c>
      <c r="K367" s="104">
        <f t="shared" si="50"/>
        <v>34930.334509803695</v>
      </c>
      <c r="L367" s="104">
        <f t="shared" si="50"/>
        <v>31971.545363619956</v>
      </c>
      <c r="M367" s="104">
        <f t="shared" si="50"/>
        <v>29522.19046311616</v>
      </c>
      <c r="N367" s="104">
        <f t="shared" si="50"/>
        <v>34029.712338875033</v>
      </c>
      <c r="O367" s="104">
        <f t="shared" si="50"/>
        <v>32919.37319911868</v>
      </c>
      <c r="P367" s="104">
        <f t="shared" si="50"/>
        <v>34243.6081698122</v>
      </c>
      <c r="Q367" s="104">
        <f t="shared" si="50"/>
        <v>55345.623641328886</v>
      </c>
      <c r="R367" s="104">
        <f t="shared" si="50"/>
        <v>53671.292889463228</v>
      </c>
    </row>
    <row r="368" spans="1:18" ht="12.75" customHeight="1">
      <c r="B368" s="90"/>
      <c r="F368" s="103" t="s">
        <v>74</v>
      </c>
      <c r="G368" s="103" t="s">
        <v>74</v>
      </c>
      <c r="H368" s="103" t="s">
        <v>74</v>
      </c>
      <c r="I368" s="103" t="s">
        <v>74</v>
      </c>
      <c r="J368" s="103" t="s">
        <v>74</v>
      </c>
      <c r="K368" s="103" t="s">
        <v>74</v>
      </c>
      <c r="L368" s="103" t="s">
        <v>74</v>
      </c>
      <c r="M368" s="103" t="s">
        <v>74</v>
      </c>
      <c r="N368" s="103" t="s">
        <v>74</v>
      </c>
      <c r="O368" s="103" t="s">
        <v>74</v>
      </c>
      <c r="P368" s="103" t="s">
        <v>74</v>
      </c>
      <c r="Q368" s="103" t="s">
        <v>74</v>
      </c>
      <c r="R368" s="103" t="s">
        <v>74</v>
      </c>
    </row>
    <row r="369" spans="1:18" ht="12.75" customHeight="1">
      <c r="A369" s="71" t="s">
        <v>82</v>
      </c>
      <c r="E369" s="94"/>
      <c r="F369" s="97">
        <f>SUM(G369:R369)</f>
        <v>4382712.6355508631</v>
      </c>
      <c r="G369" s="104">
        <f t="shared" ref="G369:R369" si="51">SUM(G367,G342,G336,G323,G310)</f>
        <v>449700.61614904925</v>
      </c>
      <c r="H369" s="104">
        <f t="shared" si="51"/>
        <v>383050.30885649292</v>
      </c>
      <c r="I369" s="104">
        <f t="shared" si="51"/>
        <v>377435.32920175325</v>
      </c>
      <c r="J369" s="104">
        <f t="shared" si="51"/>
        <v>311756.01698018651</v>
      </c>
      <c r="K369" s="104">
        <f t="shared" si="51"/>
        <v>303188.68140666216</v>
      </c>
      <c r="L369" s="104">
        <f t="shared" si="51"/>
        <v>324762.34593886539</v>
      </c>
      <c r="M369" s="104">
        <f t="shared" si="51"/>
        <v>384760.20755476464</v>
      </c>
      <c r="N369" s="104">
        <f t="shared" si="51"/>
        <v>371014.98685470456</v>
      </c>
      <c r="O369" s="104">
        <f t="shared" si="51"/>
        <v>324690.45435558585</v>
      </c>
      <c r="P369" s="104">
        <f t="shared" si="51"/>
        <v>334113.22085327486</v>
      </c>
      <c r="Q369" s="104">
        <f t="shared" si="51"/>
        <v>394325.21646838909</v>
      </c>
      <c r="R369" s="104">
        <f t="shared" si="51"/>
        <v>423915.25093113451</v>
      </c>
    </row>
    <row r="370" spans="1:18" ht="12.75" customHeight="1">
      <c r="B370" s="90"/>
      <c r="F370" s="103" t="s">
        <v>74</v>
      </c>
      <c r="G370" s="103" t="s">
        <v>74</v>
      </c>
      <c r="H370" s="103" t="s">
        <v>74</v>
      </c>
      <c r="I370" s="103" t="s">
        <v>74</v>
      </c>
      <c r="J370" s="103" t="s">
        <v>74</v>
      </c>
      <c r="K370" s="103" t="s">
        <v>74</v>
      </c>
      <c r="L370" s="103" t="s">
        <v>74</v>
      </c>
      <c r="M370" s="103" t="s">
        <v>74</v>
      </c>
      <c r="N370" s="103" t="s">
        <v>74</v>
      </c>
      <c r="O370" s="103" t="s">
        <v>74</v>
      </c>
      <c r="P370" s="103" t="s">
        <v>74</v>
      </c>
      <c r="Q370" s="103" t="s">
        <v>74</v>
      </c>
      <c r="R370" s="103" t="s">
        <v>74</v>
      </c>
    </row>
    <row r="372" spans="1:18" s="163" customFormat="1" ht="12.75" customHeight="1">
      <c r="D372" s="162" t="s">
        <v>117</v>
      </c>
      <c r="F372" s="165">
        <f t="shared" ref="F372:R372" si="52">F369-F203</f>
        <v>0</v>
      </c>
      <c r="G372" s="165">
        <f t="shared" si="52"/>
        <v>0</v>
      </c>
      <c r="H372" s="165">
        <f t="shared" si="52"/>
        <v>0</v>
      </c>
      <c r="I372" s="165">
        <f t="shared" si="52"/>
        <v>0</v>
      </c>
      <c r="J372" s="165">
        <f t="shared" si="52"/>
        <v>0</v>
      </c>
      <c r="K372" s="165">
        <f t="shared" si="52"/>
        <v>0</v>
      </c>
      <c r="L372" s="165">
        <f t="shared" si="52"/>
        <v>0</v>
      </c>
      <c r="M372" s="165">
        <f t="shared" si="52"/>
        <v>0</v>
      </c>
      <c r="N372" s="165">
        <f t="shared" si="52"/>
        <v>0</v>
      </c>
      <c r="O372" s="165">
        <f t="shared" si="52"/>
        <v>0</v>
      </c>
      <c r="P372" s="165">
        <f t="shared" si="52"/>
        <v>0</v>
      </c>
      <c r="Q372" s="165">
        <f t="shared" si="52"/>
        <v>0</v>
      </c>
      <c r="R372" s="165">
        <f t="shared" si="52"/>
        <v>0</v>
      </c>
    </row>
    <row r="373" spans="1:18" s="163" customFormat="1" ht="12.75" customHeight="1">
      <c r="D373" s="162" t="s">
        <v>117</v>
      </c>
      <c r="F373" s="165">
        <f>SUM(G373:R373)</f>
        <v>0</v>
      </c>
      <c r="G373" s="165">
        <v>0</v>
      </c>
      <c r="H373" s="165">
        <v>0</v>
      </c>
      <c r="I373" s="165">
        <v>0</v>
      </c>
      <c r="J373" s="165">
        <v>0</v>
      </c>
      <c r="K373" s="165">
        <v>0</v>
      </c>
      <c r="L373" s="165">
        <v>0</v>
      </c>
      <c r="M373" s="165">
        <v>0</v>
      </c>
      <c r="N373" s="165">
        <v>0</v>
      </c>
      <c r="O373" s="165">
        <v>0</v>
      </c>
      <c r="P373" s="165">
        <v>0</v>
      </c>
      <c r="Q373" s="165">
        <v>0</v>
      </c>
      <c r="R373" s="165">
        <v>0</v>
      </c>
    </row>
  </sheetData>
  <conditionalFormatting sqref="F176:R176">
    <cfRule type="cellIs" dxfId="0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61" max="16383" man="1"/>
    <brk id="134" max="16383" man="1"/>
    <brk id="176" max="16383" man="1"/>
    <brk id="203" max="16383" man="1"/>
    <brk id="286" max="16383" man="1"/>
    <brk id="311" max="16383" man="1"/>
  </rowBreaks>
  <customProperties>
    <customPr name="_pios_id" r:id="rId2"/>
  </customProperties>
  <ignoredErrors>
    <ignoredError sqref="F217 F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5"/>
  <sheetViews>
    <sheetView zoomScaleNormal="100" zoomScaleSheetLayoutView="90" workbookViewId="0"/>
  </sheetViews>
  <sheetFormatPr defaultRowHeight="12"/>
  <cols>
    <col min="1" max="1" width="27.140625" style="46" customWidth="1"/>
    <col min="2" max="2" width="11.85546875" style="44" customWidth="1"/>
    <col min="3" max="3" width="7.28515625" style="44" customWidth="1"/>
    <col min="4" max="6" width="12.7109375" style="46" customWidth="1"/>
    <col min="7" max="7" width="15.85546875" style="46" customWidth="1"/>
    <col min="8" max="10" width="12.7109375" style="46" customWidth="1"/>
    <col min="11" max="16384" width="9.140625" style="46"/>
  </cols>
  <sheetData>
    <row r="1" spans="1:10" ht="12.75">
      <c r="A1" s="1" t="str">
        <f>+'Workpaper Index'!$C$4</f>
        <v>Washington Power Cost Adjustment Mechanism</v>
      </c>
      <c r="B1" s="69"/>
      <c r="D1" s="45"/>
      <c r="E1" s="45"/>
      <c r="F1" s="45"/>
      <c r="H1" s="45"/>
      <c r="I1" s="45"/>
      <c r="J1" s="45"/>
    </row>
    <row r="2" spans="1:10" ht="12.75">
      <c r="A2" s="1" t="str">
        <f>+'Workpaper Index'!$B$5&amp;" "&amp;'Workpaper Index'!$C$5</f>
        <v>Deferral Period: January 1, 2023 - December 31, 2023</v>
      </c>
      <c r="B2" s="69"/>
      <c r="D2" s="45"/>
      <c r="E2" s="45"/>
      <c r="F2" s="45"/>
      <c r="H2" s="45"/>
      <c r="I2" s="45"/>
      <c r="J2" s="45"/>
    </row>
    <row r="3" spans="1:10" ht="12.75">
      <c r="A3" s="1" t="str">
        <f>+'Workpaper Index'!$B$17&amp;": "&amp;'Workpaper Index'!$C$17</f>
        <v>(4.1): WIJAM Production Factor Allocated Base Net Power Costs UE-210402</v>
      </c>
      <c r="B3" s="69"/>
    </row>
    <row r="4" spans="1:10" ht="12.75">
      <c r="A4" s="1"/>
      <c r="B4" s="69"/>
    </row>
    <row r="5" spans="1:10">
      <c r="D5" s="246" t="s">
        <v>241</v>
      </c>
      <c r="E5" s="246"/>
      <c r="F5" s="246"/>
    </row>
    <row r="6" spans="1:10" ht="36.75" thickBot="1">
      <c r="D6" s="175" t="s">
        <v>84</v>
      </c>
      <c r="F6" s="175" t="s">
        <v>85</v>
      </c>
    </row>
    <row r="7" spans="1:10" ht="36">
      <c r="A7" s="43" t="s">
        <v>88</v>
      </c>
      <c r="B7" s="117" t="s">
        <v>86</v>
      </c>
      <c r="D7" s="206" t="s">
        <v>227</v>
      </c>
      <c r="E7" s="207" t="s">
        <v>87</v>
      </c>
      <c r="F7" s="206" t="s">
        <v>227</v>
      </c>
      <c r="G7" s="178"/>
    </row>
    <row r="8" spans="1:10">
      <c r="A8" s="46" t="s">
        <v>236</v>
      </c>
      <c r="B8" s="204">
        <v>447</v>
      </c>
      <c r="D8" s="128">
        <v>768699.60948713473</v>
      </c>
      <c r="E8" s="48">
        <v>0.99436999999999998</v>
      </c>
      <c r="F8" s="128">
        <f>D8*E8</f>
        <v>764371.83068572218</v>
      </c>
      <c r="G8" s="178"/>
    </row>
    <row r="9" spans="1:10" s="44" customFormat="1">
      <c r="A9" s="46" t="s">
        <v>237</v>
      </c>
      <c r="B9" s="205">
        <v>555</v>
      </c>
      <c r="D9" s="47">
        <v>65207884.635951787</v>
      </c>
      <c r="E9" s="48">
        <f>E8</f>
        <v>0.99436999999999998</v>
      </c>
      <c r="F9" s="47">
        <f>D9*E9</f>
        <v>64840764.245451376</v>
      </c>
      <c r="G9" s="46"/>
    </row>
    <row r="10" spans="1:10">
      <c r="A10" s="46" t="s">
        <v>238</v>
      </c>
      <c r="B10" s="44">
        <v>565</v>
      </c>
      <c r="D10" s="47">
        <v>11474990.14041125</v>
      </c>
      <c r="E10" s="48">
        <f t="shared" ref="E10:E11" si="0">E9</f>
        <v>0.99436999999999998</v>
      </c>
      <c r="F10" s="47">
        <f t="shared" ref="F10:F11" si="1">D10*E10</f>
        <v>11410385.945920736</v>
      </c>
      <c r="G10" s="178"/>
    </row>
    <row r="11" spans="1:10" s="44" customFormat="1">
      <c r="A11" s="46" t="s">
        <v>239</v>
      </c>
      <c r="B11" s="44" t="s">
        <v>235</v>
      </c>
      <c r="D11" s="208">
        <v>70098973.957800031</v>
      </c>
      <c r="E11" s="48">
        <f t="shared" si="0"/>
        <v>0.99436999999999998</v>
      </c>
      <c r="F11" s="47">
        <f t="shared" si="1"/>
        <v>69704316.734417617</v>
      </c>
      <c r="G11" s="46"/>
    </row>
    <row r="12" spans="1:10">
      <c r="A12" s="43" t="s">
        <v>240</v>
      </c>
      <c r="D12" s="129">
        <f>D11+D10+D9-D8</f>
        <v>146013149.12467593</v>
      </c>
      <c r="F12" s="129">
        <f>F11+F10+F9-F8</f>
        <v>145191095.09510398</v>
      </c>
    </row>
    <row r="14" spans="1:10">
      <c r="G14" s="178"/>
    </row>
    <row r="15" spans="1:10">
      <c r="G15" s="181"/>
    </row>
  </sheetData>
  <mergeCells count="1">
    <mergeCell ref="D5:F5"/>
  </mergeCells>
  <pageMargins left="0.75" right="0.75" top="1" bottom="0.75" header="0.5" footer="0.3"/>
  <pageSetup firstPageNumber="2" orientation="portrait" useFirstPageNumber="1" r:id="rId1"/>
  <headerFooter>
    <oddHeader>&amp;RPage 9.1.&amp;P</oddHeader>
  </headerFooter>
  <colBreaks count="1" manualBreakCount="1">
    <brk id="3" max="107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0DF1-6481-45F9-9E6B-C8408E63D2F4}">
  <sheetPr>
    <tabColor rgb="FFFFFF00"/>
    <pageSetUpPr fitToPage="1"/>
  </sheetPr>
  <dimension ref="A1:S678"/>
  <sheetViews>
    <sheetView workbookViewId="0">
      <pane ySplit="3" topLeftCell="A4" activePane="bottomLeft" state="frozen"/>
      <selection activeCell="K34" sqref="K34"/>
      <selection pane="bottomLeft" sqref="A1:Q1"/>
    </sheetView>
  </sheetViews>
  <sheetFormatPr defaultColWidth="9.42578125" defaultRowHeight="12" customHeight="1"/>
  <cols>
    <col min="1" max="2" width="2.7109375" style="75" customWidth="1"/>
    <col min="3" max="3" width="34.5703125" style="75" bestFit="1" customWidth="1"/>
    <col min="4" max="4" width="2.7109375" style="75" customWidth="1"/>
    <col min="5" max="5" width="18.140625" style="200" customWidth="1"/>
    <col min="6" max="6" width="15.140625" style="189" bestFit="1" customWidth="1"/>
    <col min="7" max="8" width="14.28515625" style="189" customWidth="1"/>
    <col min="9" max="9" width="14.28515625" style="192" customWidth="1"/>
    <col min="10" max="10" width="15.140625" style="189" customWidth="1"/>
    <col min="11" max="12" width="15.7109375" style="189" customWidth="1"/>
    <col min="13" max="13" width="15.140625" style="189" customWidth="1"/>
    <col min="14" max="14" width="14.28515625" style="189" customWidth="1"/>
    <col min="15" max="15" width="14.28515625" style="192" customWidth="1"/>
    <col min="16" max="16" width="14.28515625" style="189" customWidth="1"/>
    <col min="17" max="17" width="15.140625" style="202" bestFit="1" customWidth="1"/>
    <col min="18" max="18" width="9.42578125" style="202"/>
    <col min="19" max="19" width="10.42578125" style="192" customWidth="1"/>
    <col min="20" max="16384" width="9.42578125" style="189"/>
  </cols>
  <sheetData>
    <row r="1" spans="1:19" s="242" customFormat="1" ht="12" customHeight="1">
      <c r="A1" s="247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9" s="75" customFormat="1" ht="18">
      <c r="A2" s="184" t="s">
        <v>233</v>
      </c>
    </row>
    <row r="3" spans="1:19" s="80" customFormat="1" ht="15.75">
      <c r="B3" s="81"/>
      <c r="C3" s="82"/>
      <c r="D3" s="82"/>
      <c r="E3" s="166" t="s">
        <v>4</v>
      </c>
      <c r="F3" s="85">
        <v>44562</v>
      </c>
      <c r="G3" s="85">
        <v>44593</v>
      </c>
      <c r="H3" s="85">
        <v>44621</v>
      </c>
      <c r="I3" s="85">
        <v>44652</v>
      </c>
      <c r="J3" s="85">
        <v>44682</v>
      </c>
      <c r="K3" s="85">
        <v>44713</v>
      </c>
      <c r="L3" s="85">
        <v>44743</v>
      </c>
      <c r="M3" s="85">
        <v>44774</v>
      </c>
      <c r="N3" s="85">
        <v>44805</v>
      </c>
      <c r="O3" s="85">
        <v>44835</v>
      </c>
      <c r="P3" s="85">
        <v>44866</v>
      </c>
      <c r="Q3" s="85">
        <v>44896</v>
      </c>
    </row>
    <row r="4" spans="1:19" s="167" customFormat="1" ht="12" customHeight="1">
      <c r="B4" s="16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9" s="75" customFormat="1" ht="12.75">
      <c r="E5" s="170"/>
    </row>
    <row r="6" spans="1:19" s="75" customFormat="1" ht="12.75">
      <c r="B6" s="86"/>
      <c r="C6" s="87"/>
      <c r="D6" s="87"/>
      <c r="E6" s="171"/>
    </row>
    <row r="7" spans="1:19" s="80" customFormat="1" ht="15.75">
      <c r="A7" s="75"/>
      <c r="B7" s="90"/>
      <c r="C7" s="75"/>
      <c r="D7" s="75"/>
      <c r="E7" s="172"/>
    </row>
    <row r="8" spans="1:19" s="75" customFormat="1" ht="12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9" s="75" customFormat="1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9" s="75" customFormat="1" ht="12.75">
      <c r="A10" s="79"/>
      <c r="B10" s="79"/>
      <c r="C10" s="79"/>
      <c r="D10" s="79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S10" s="186"/>
    </row>
    <row r="11" spans="1:19" s="75" customFormat="1" ht="12.75">
      <c r="A11" s="79"/>
      <c r="B11" s="79"/>
      <c r="C11" s="79"/>
      <c r="D11" s="79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S11" s="186"/>
    </row>
    <row r="12" spans="1:19" s="75" customFormat="1" ht="12.75">
      <c r="A12" s="79"/>
      <c r="B12" s="79"/>
      <c r="C12" s="79"/>
      <c r="D12" s="79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S12" s="186"/>
    </row>
    <row r="13" spans="1:19" s="75" customFormat="1" ht="12.75">
      <c r="A13" s="79"/>
      <c r="B13" s="79"/>
      <c r="C13" s="79"/>
      <c r="D13" s="79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S13" s="186"/>
    </row>
    <row r="14" spans="1:19" s="75" customFormat="1" ht="12.75">
      <c r="A14" s="79"/>
      <c r="B14" s="79"/>
      <c r="C14" s="79"/>
      <c r="D14" s="79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S14" s="186"/>
    </row>
    <row r="15" spans="1:19" s="75" customFormat="1" ht="12.75">
      <c r="A15" s="79"/>
      <c r="B15" s="79"/>
      <c r="C15" s="79"/>
      <c r="D15" s="79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S15" s="186"/>
    </row>
    <row r="16" spans="1:19" s="75" customFormat="1" ht="12.75">
      <c r="A16" s="79"/>
      <c r="B16" s="79"/>
      <c r="C16" s="79"/>
      <c r="D16" s="79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S16" s="186"/>
    </row>
    <row r="17" spans="1:19" s="75" customFormat="1" ht="12.75">
      <c r="A17" s="79"/>
      <c r="B17" s="79"/>
      <c r="C17" s="79"/>
      <c r="D17" s="79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S17" s="186"/>
    </row>
    <row r="18" spans="1:19" s="75" customFormat="1" ht="12.75">
      <c r="A18" s="79"/>
      <c r="B18" s="79"/>
      <c r="C18" s="79"/>
      <c r="D18" s="79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S18" s="186"/>
    </row>
    <row r="19" spans="1:19" s="75" customFormat="1" ht="12.75">
      <c r="A19" s="79"/>
      <c r="B19" s="79"/>
      <c r="C19" s="79"/>
      <c r="D19" s="79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S19" s="186"/>
    </row>
    <row r="20" spans="1:19" s="75" customFormat="1" ht="12.75">
      <c r="A20" s="79"/>
      <c r="B20" s="79"/>
      <c r="C20" s="79"/>
      <c r="D20" s="79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S20" s="186"/>
    </row>
    <row r="21" spans="1:19" s="75" customFormat="1" ht="12.75">
      <c r="A21" s="79"/>
      <c r="B21" s="79"/>
      <c r="C21" s="79"/>
      <c r="D21" s="79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S21" s="186"/>
    </row>
    <row r="22" spans="1:19" s="75" customFormat="1" ht="12.75">
      <c r="A22" s="79"/>
      <c r="B22" s="79"/>
      <c r="C22" s="79"/>
      <c r="D22" s="79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S22" s="186"/>
    </row>
    <row r="23" spans="1:19" s="75" customFormat="1" ht="12.75">
      <c r="A23" s="79"/>
      <c r="B23" s="79"/>
      <c r="C23" s="79"/>
      <c r="D23" s="79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S23" s="186"/>
    </row>
    <row r="24" spans="1:19" s="75" customFormat="1" ht="12.75">
      <c r="A24" s="79"/>
      <c r="B24" s="79"/>
      <c r="C24" s="79"/>
      <c r="D24" s="79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S24" s="186"/>
    </row>
    <row r="25" spans="1:19" s="75" customFormat="1" ht="12.75">
      <c r="A25" s="79"/>
      <c r="B25" s="79"/>
      <c r="C25" s="79"/>
      <c r="D25" s="79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S25" s="186"/>
    </row>
    <row r="26" spans="1:19" s="75" customFormat="1" ht="12.75">
      <c r="A26" s="79"/>
      <c r="B26" s="79"/>
      <c r="C26" s="79"/>
      <c r="D26" s="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S26" s="186"/>
    </row>
    <row r="27" spans="1:19" s="75" customFormat="1" ht="12.75">
      <c r="A27" s="79"/>
      <c r="B27" s="79"/>
      <c r="C27" s="79"/>
      <c r="D27" s="79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S27" s="186"/>
    </row>
    <row r="28" spans="1:19" s="75" customFormat="1" ht="12.75">
      <c r="A28" s="79"/>
      <c r="B28" s="79"/>
      <c r="C28" s="79"/>
      <c r="D28" s="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S28" s="186"/>
    </row>
    <row r="29" spans="1:19" s="75" customFormat="1" ht="12.75">
      <c r="A29" s="79"/>
      <c r="B29" s="79"/>
      <c r="C29" s="79"/>
      <c r="D29" s="79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S29" s="186"/>
    </row>
    <row r="30" spans="1:19" s="75" customFormat="1" ht="12.75">
      <c r="A30" s="79"/>
      <c r="B30" s="79"/>
      <c r="C30" s="79"/>
      <c r="D30" s="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S30" s="186"/>
    </row>
    <row r="31" spans="1:19" s="75" customFormat="1" ht="12.75">
      <c r="A31" s="79"/>
      <c r="B31" s="79"/>
      <c r="C31" s="79"/>
      <c r="D31" s="79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S31" s="186"/>
    </row>
    <row r="32" spans="1:19" s="75" customFormat="1" ht="12.75">
      <c r="A32" s="79"/>
      <c r="B32" s="79"/>
      <c r="C32" s="79"/>
      <c r="D32" s="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S32" s="186"/>
    </row>
    <row r="33" spans="1:19" s="75" customFormat="1" ht="12.75">
      <c r="A33" s="79"/>
      <c r="B33" s="79"/>
      <c r="C33" s="79"/>
      <c r="D33" s="79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S33" s="186"/>
    </row>
    <row r="34" spans="1:19" s="75" customFormat="1" ht="12.75">
      <c r="A34" s="79"/>
      <c r="B34" s="79"/>
      <c r="C34" s="79"/>
      <c r="D34" s="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S34" s="186"/>
    </row>
    <row r="35" spans="1:19" s="75" customFormat="1" ht="12.75">
      <c r="A35" s="79"/>
      <c r="B35" s="79"/>
      <c r="C35" s="79"/>
      <c r="D35" s="79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S35" s="186"/>
    </row>
    <row r="36" spans="1:19" s="75" customFormat="1" ht="12.75">
      <c r="A36" s="79"/>
      <c r="B36" s="79"/>
      <c r="C36" s="79"/>
      <c r="D36" s="79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S36" s="186"/>
    </row>
    <row r="37" spans="1:19" s="75" customFormat="1" ht="12.75">
      <c r="A37" s="79"/>
      <c r="B37" s="79"/>
      <c r="C37" s="79"/>
      <c r="D37" s="79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S37" s="186"/>
    </row>
    <row r="38" spans="1:19" s="75" customFormat="1" ht="12.75">
      <c r="A38" s="79"/>
      <c r="B38" s="79"/>
      <c r="C38" s="79"/>
      <c r="D38" s="79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S38" s="186"/>
    </row>
    <row r="39" spans="1:19" s="75" customFormat="1" ht="12.75">
      <c r="A39" s="79"/>
      <c r="B39" s="79"/>
      <c r="C39" s="79"/>
      <c r="D39" s="79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S39" s="186"/>
    </row>
    <row r="40" spans="1:19" s="75" customFormat="1" ht="12.75">
      <c r="A40" s="79"/>
      <c r="B40" s="79"/>
      <c r="C40" s="79"/>
      <c r="D40" s="79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S40" s="186"/>
    </row>
    <row r="41" spans="1:19" s="75" customFormat="1" ht="12.75">
      <c r="A41" s="79"/>
      <c r="B41" s="79"/>
      <c r="C41" s="79"/>
      <c r="D41" s="79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S41" s="186"/>
    </row>
    <row r="42" spans="1:19" s="75" customFormat="1" ht="12.75">
      <c r="A42" s="79"/>
      <c r="B42" s="79"/>
      <c r="C42" s="79"/>
      <c r="D42" s="79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S42" s="186"/>
    </row>
    <row r="43" spans="1:19" s="75" customFormat="1" ht="12.75">
      <c r="A43" s="79"/>
      <c r="B43" s="79"/>
      <c r="C43" s="79"/>
      <c r="D43" s="79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S43" s="186"/>
    </row>
    <row r="44" spans="1:19" s="75" customFormat="1" ht="12.75">
      <c r="A44" s="79"/>
      <c r="B44" s="79"/>
      <c r="C44" s="79"/>
      <c r="D44" s="79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S44" s="186"/>
    </row>
    <row r="45" spans="1:19" s="75" customFormat="1" ht="12.75">
      <c r="A45" s="79"/>
      <c r="B45" s="79"/>
      <c r="C45" s="79"/>
      <c r="D45" s="79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S45" s="186"/>
    </row>
    <row r="46" spans="1:19" s="75" customFormat="1" ht="12.75">
      <c r="A46" s="79"/>
      <c r="B46" s="79"/>
      <c r="C46" s="79"/>
      <c r="D46" s="79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S46" s="186"/>
    </row>
    <row r="47" spans="1:19" s="75" customFormat="1" ht="12.75">
      <c r="A47" s="79"/>
      <c r="B47" s="79"/>
      <c r="C47" s="79"/>
      <c r="D47" s="79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S47" s="186"/>
    </row>
    <row r="48" spans="1:19" s="75" customFormat="1" ht="12.75">
      <c r="A48" s="79"/>
      <c r="B48" s="79"/>
      <c r="C48" s="79"/>
      <c r="D48" s="79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S48" s="186"/>
    </row>
    <row r="49" spans="1:19" s="75" customFormat="1" ht="12.75">
      <c r="A49" s="79"/>
      <c r="B49" s="79"/>
      <c r="C49" s="79"/>
      <c r="D49" s="79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S49" s="186"/>
    </row>
    <row r="50" spans="1:19" s="75" customFormat="1" ht="12.75">
      <c r="A50" s="79"/>
      <c r="B50" s="79"/>
      <c r="C50" s="79"/>
      <c r="D50" s="79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S50" s="186"/>
    </row>
    <row r="51" spans="1:19" s="75" customFormat="1" ht="12.75">
      <c r="A51" s="79"/>
      <c r="B51" s="79"/>
      <c r="C51" s="79"/>
      <c r="D51" s="79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S51" s="186"/>
    </row>
    <row r="52" spans="1:19" s="75" customFormat="1" ht="12.75">
      <c r="A52" s="79"/>
      <c r="B52" s="79"/>
      <c r="C52" s="79"/>
      <c r="D52" s="79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S52" s="186"/>
    </row>
    <row r="53" spans="1:19" s="75" customFormat="1" ht="12.75">
      <c r="A53" s="79"/>
      <c r="B53" s="79"/>
      <c r="C53" s="79"/>
      <c r="D53" s="79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S53" s="186"/>
    </row>
    <row r="54" spans="1:19" s="75" customFormat="1" ht="12.75">
      <c r="A54" s="79"/>
      <c r="B54" s="79"/>
      <c r="C54" s="79"/>
      <c r="D54" s="79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S54" s="186"/>
    </row>
    <row r="55" spans="1:19" s="75" customFormat="1" ht="12.75">
      <c r="A55" s="79"/>
      <c r="B55" s="79"/>
      <c r="C55" s="79"/>
      <c r="D55" s="79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S55" s="186"/>
    </row>
    <row r="56" spans="1:19" s="75" customFormat="1" ht="12.75">
      <c r="A56" s="79"/>
      <c r="B56" s="79"/>
      <c r="C56" s="79"/>
      <c r="D56" s="79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S56" s="186"/>
    </row>
    <row r="57" spans="1:19" s="75" customFormat="1" ht="12.75">
      <c r="A57" s="79"/>
      <c r="B57" s="79"/>
      <c r="C57" s="79"/>
      <c r="D57" s="79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S57" s="186"/>
    </row>
    <row r="58" spans="1:19" s="75" customFormat="1" ht="12.75">
      <c r="A58" s="79"/>
      <c r="B58" s="79"/>
      <c r="C58" s="79"/>
      <c r="D58" s="79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S58" s="186"/>
    </row>
    <row r="59" spans="1:19" s="75" customFormat="1" ht="12.75">
      <c r="A59" s="79"/>
      <c r="B59" s="79"/>
      <c r="C59" s="79"/>
      <c r="D59" s="79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S59" s="186"/>
    </row>
    <row r="60" spans="1:19" s="75" customFormat="1" ht="12" customHeight="1">
      <c r="A60" s="79"/>
      <c r="B60" s="79"/>
      <c r="C60" s="79"/>
      <c r="D60" s="79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S60" s="186"/>
    </row>
    <row r="61" spans="1:19" s="75" customFormat="1" ht="12" customHeight="1">
      <c r="A61" s="79"/>
      <c r="B61" s="79"/>
      <c r="C61" s="79"/>
      <c r="D61" s="79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S61" s="186"/>
    </row>
    <row r="62" spans="1:19" s="75" customFormat="1" ht="12.75">
      <c r="A62" s="79"/>
      <c r="B62" s="79"/>
      <c r="C62" s="79"/>
      <c r="D62" s="79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S62" s="186"/>
    </row>
    <row r="63" spans="1:19" s="75" customFormat="1" ht="12.75">
      <c r="A63" s="79"/>
      <c r="B63" s="79"/>
      <c r="C63" s="79"/>
      <c r="D63" s="79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S63" s="186"/>
    </row>
    <row r="64" spans="1:19" s="75" customFormat="1" ht="12.75">
      <c r="A64" s="79"/>
      <c r="B64" s="79"/>
      <c r="C64" s="79"/>
      <c r="D64" s="79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S64" s="186"/>
    </row>
    <row r="65" spans="1:19" s="75" customFormat="1" ht="12.75">
      <c r="A65" s="79"/>
      <c r="B65" s="79"/>
      <c r="C65" s="79"/>
      <c r="D65" s="79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S65" s="186"/>
    </row>
    <row r="66" spans="1:19" s="75" customFormat="1" ht="12.75">
      <c r="A66" s="79"/>
      <c r="B66" s="79"/>
      <c r="C66" s="79"/>
      <c r="D66" s="79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S66" s="186"/>
    </row>
    <row r="67" spans="1:19" s="75" customFormat="1" ht="12.75">
      <c r="A67" s="79"/>
      <c r="B67" s="79"/>
      <c r="C67" s="79"/>
      <c r="D67" s="79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S67" s="186"/>
    </row>
    <row r="68" spans="1:19" s="75" customFormat="1" ht="12.75">
      <c r="A68" s="79"/>
      <c r="B68" s="79"/>
      <c r="C68" s="79"/>
      <c r="D68" s="79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S68" s="186"/>
    </row>
    <row r="69" spans="1:19" s="75" customFormat="1" ht="12.75">
      <c r="A69" s="79"/>
      <c r="B69" s="79"/>
      <c r="C69" s="79"/>
      <c r="D69" s="79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S69" s="186"/>
    </row>
    <row r="70" spans="1:19" s="75" customFormat="1" ht="12.75">
      <c r="A70" s="79"/>
      <c r="B70" s="79"/>
      <c r="C70" s="79"/>
      <c r="D70" s="79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S70" s="186"/>
    </row>
    <row r="71" spans="1:19" s="75" customFormat="1" ht="12.75">
      <c r="A71" s="79"/>
      <c r="B71" s="79"/>
      <c r="C71" s="79"/>
      <c r="D71" s="79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S71" s="186"/>
    </row>
    <row r="72" spans="1:19" s="75" customFormat="1" ht="12.75">
      <c r="A72" s="79"/>
      <c r="B72" s="79"/>
      <c r="C72" s="79"/>
      <c r="D72" s="79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S72" s="186"/>
    </row>
    <row r="73" spans="1:19" s="75" customFormat="1" ht="12.75">
      <c r="A73" s="79"/>
      <c r="B73" s="79"/>
      <c r="C73" s="79"/>
      <c r="D73" s="79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S73" s="186"/>
    </row>
    <row r="74" spans="1:19" s="75" customFormat="1" ht="12.75">
      <c r="A74" s="79"/>
      <c r="B74" s="79"/>
      <c r="C74" s="79"/>
      <c r="D74" s="79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S74" s="186"/>
    </row>
    <row r="75" spans="1:19" s="75" customFormat="1" ht="12.75">
      <c r="A75" s="79"/>
      <c r="B75" s="79"/>
      <c r="C75" s="79"/>
      <c r="D75" s="79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S75" s="186"/>
    </row>
    <row r="76" spans="1:19" s="75" customFormat="1" ht="12.75">
      <c r="A76" s="79"/>
      <c r="B76" s="79"/>
      <c r="C76" s="79"/>
      <c r="D76" s="79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S76" s="186"/>
    </row>
    <row r="77" spans="1:19" s="75" customFormat="1" ht="12.75">
      <c r="A77" s="79"/>
      <c r="B77" s="79"/>
      <c r="C77" s="79"/>
      <c r="D77" s="79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S77" s="186"/>
    </row>
    <row r="78" spans="1:19" s="75" customFormat="1" ht="12.75">
      <c r="A78" s="79"/>
      <c r="B78" s="79"/>
      <c r="C78" s="79"/>
      <c r="D78" s="79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S78" s="186"/>
    </row>
    <row r="79" spans="1:19" s="75" customFormat="1" ht="12.75">
      <c r="A79" s="79"/>
      <c r="B79" s="79"/>
      <c r="C79" s="79"/>
      <c r="D79" s="79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S79" s="186"/>
    </row>
    <row r="80" spans="1:19" s="75" customFormat="1" ht="12.75">
      <c r="A80" s="79"/>
      <c r="B80" s="79"/>
      <c r="C80" s="79"/>
      <c r="D80" s="79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S80" s="186"/>
    </row>
    <row r="81" spans="1:19" s="75" customFormat="1" ht="12.75">
      <c r="A81" s="79"/>
      <c r="B81" s="79"/>
      <c r="C81" s="79"/>
      <c r="D81" s="79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S81" s="186"/>
    </row>
    <row r="82" spans="1:19" s="75" customFormat="1" ht="12.75">
      <c r="A82" s="79"/>
      <c r="B82" s="79"/>
      <c r="C82" s="79"/>
      <c r="D82" s="79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S82" s="186"/>
    </row>
    <row r="83" spans="1:19" s="75" customFormat="1" ht="12.75">
      <c r="A83" s="79"/>
      <c r="B83" s="79"/>
      <c r="C83" s="79"/>
      <c r="D83" s="79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S83" s="186"/>
    </row>
    <row r="84" spans="1:19" s="75" customFormat="1" ht="12.75">
      <c r="A84" s="79"/>
      <c r="B84" s="79"/>
      <c r="C84" s="79"/>
      <c r="D84" s="79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S84" s="186"/>
    </row>
    <row r="85" spans="1:19" s="75" customFormat="1" ht="12.75">
      <c r="A85" s="79"/>
      <c r="B85" s="79"/>
      <c r="C85" s="79"/>
      <c r="D85" s="79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S85" s="186"/>
    </row>
    <row r="86" spans="1:19" s="75" customFormat="1" ht="12.75">
      <c r="A86" s="79"/>
      <c r="B86" s="79"/>
      <c r="C86" s="79"/>
      <c r="D86" s="79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S86" s="186"/>
    </row>
    <row r="87" spans="1:19" s="75" customFormat="1" ht="12.75">
      <c r="A87" s="79"/>
      <c r="B87" s="79"/>
      <c r="C87" s="79"/>
      <c r="D87" s="79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S87" s="186"/>
    </row>
    <row r="88" spans="1:19" s="75" customFormat="1" ht="12.75">
      <c r="A88" s="79"/>
      <c r="B88" s="79"/>
      <c r="C88" s="79"/>
      <c r="D88" s="79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S88" s="186"/>
    </row>
    <row r="89" spans="1:19" s="75" customFormat="1" ht="12.75">
      <c r="A89" s="79"/>
      <c r="B89" s="79"/>
      <c r="C89" s="79"/>
      <c r="D89" s="79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S89" s="186"/>
    </row>
    <row r="90" spans="1:19" s="75" customFormat="1" ht="12.75">
      <c r="A90" s="79"/>
      <c r="B90" s="79"/>
      <c r="C90" s="79"/>
      <c r="D90" s="79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S90" s="186"/>
    </row>
    <row r="91" spans="1:19" s="75" customFormat="1" ht="12.75">
      <c r="A91" s="79"/>
      <c r="B91" s="79"/>
      <c r="C91" s="79"/>
      <c r="D91" s="79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S91" s="186"/>
    </row>
    <row r="92" spans="1:19" s="75" customFormat="1" ht="12.75">
      <c r="A92" s="79"/>
      <c r="B92" s="79"/>
      <c r="C92" s="79"/>
      <c r="D92" s="79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S92" s="186"/>
    </row>
    <row r="93" spans="1:19" s="75" customFormat="1" ht="12.75">
      <c r="A93" s="79"/>
      <c r="B93" s="79"/>
      <c r="C93" s="79"/>
      <c r="D93" s="79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S93" s="186"/>
    </row>
    <row r="94" spans="1:19" s="75" customFormat="1" ht="12.75">
      <c r="A94" s="79"/>
      <c r="B94" s="79"/>
      <c r="C94" s="79"/>
      <c r="D94" s="79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S94" s="186"/>
    </row>
    <row r="95" spans="1:19" s="75" customFormat="1" ht="12.75">
      <c r="A95" s="79"/>
      <c r="B95" s="79"/>
      <c r="C95" s="79"/>
      <c r="D95" s="79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S95" s="186"/>
    </row>
    <row r="96" spans="1:19" s="75" customFormat="1" ht="12.75">
      <c r="A96" s="79"/>
      <c r="B96" s="79"/>
      <c r="C96" s="79"/>
      <c r="D96" s="79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S96" s="186"/>
    </row>
    <row r="97" spans="1:19" s="75" customFormat="1" ht="12.75">
      <c r="A97" s="79"/>
      <c r="B97" s="79"/>
      <c r="C97" s="79"/>
      <c r="D97" s="79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S97" s="186"/>
    </row>
    <row r="98" spans="1:19" s="75" customFormat="1" ht="12.75">
      <c r="A98" s="79"/>
      <c r="B98" s="79"/>
      <c r="C98" s="79"/>
      <c r="D98" s="79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S98" s="186"/>
    </row>
    <row r="99" spans="1:19" s="75" customFormat="1" ht="12.75">
      <c r="A99" s="79"/>
      <c r="B99" s="79"/>
      <c r="C99" s="79"/>
      <c r="D99" s="79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S99" s="186"/>
    </row>
    <row r="100" spans="1:19" s="75" customFormat="1" ht="16.149999999999999" customHeight="1">
      <c r="A100" s="79"/>
      <c r="B100" s="79"/>
      <c r="C100" s="79"/>
      <c r="D100" s="79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S100" s="186"/>
    </row>
    <row r="101" spans="1:19" s="75" customFormat="1" ht="12.75">
      <c r="A101" s="79"/>
      <c r="B101" s="79"/>
      <c r="C101" s="79"/>
      <c r="D101" s="79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S101" s="186"/>
    </row>
    <row r="102" spans="1:19" s="75" customFormat="1" ht="12.75">
      <c r="A102" s="79"/>
      <c r="B102" s="79"/>
      <c r="C102" s="79"/>
      <c r="D102" s="79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S102" s="186"/>
    </row>
    <row r="103" spans="1:19" s="75" customFormat="1" ht="12.75">
      <c r="A103" s="79"/>
      <c r="B103" s="79"/>
      <c r="C103" s="79"/>
      <c r="D103" s="79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S103" s="186"/>
    </row>
    <row r="104" spans="1:19" s="75" customFormat="1" ht="12.75">
      <c r="A104" s="79"/>
      <c r="B104" s="79"/>
      <c r="C104" s="79"/>
      <c r="D104" s="79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S104" s="186"/>
    </row>
    <row r="105" spans="1:19" s="75" customFormat="1" ht="12.75">
      <c r="A105" s="79"/>
      <c r="B105" s="79"/>
      <c r="C105" s="79"/>
      <c r="D105" s="79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S105" s="186"/>
    </row>
    <row r="106" spans="1:19" s="75" customFormat="1" ht="12.75">
      <c r="A106" s="79"/>
      <c r="B106" s="79"/>
      <c r="C106" s="79"/>
      <c r="D106" s="79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S106" s="186"/>
    </row>
    <row r="107" spans="1:19" s="75" customFormat="1" ht="12.75">
      <c r="A107" s="79"/>
      <c r="B107" s="79"/>
      <c r="C107" s="79"/>
      <c r="D107" s="79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S107" s="186"/>
    </row>
    <row r="108" spans="1:19" s="75" customFormat="1" ht="12.75">
      <c r="A108" s="79"/>
      <c r="B108" s="79"/>
      <c r="C108" s="79"/>
      <c r="D108" s="79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S108" s="186"/>
    </row>
    <row r="109" spans="1:19" s="75" customFormat="1" ht="12.75">
      <c r="A109" s="79"/>
      <c r="B109" s="79"/>
      <c r="C109" s="79"/>
      <c r="D109" s="79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S109" s="186"/>
    </row>
    <row r="110" spans="1:19" s="75" customFormat="1" ht="12.75">
      <c r="A110" s="79"/>
      <c r="B110" s="79"/>
      <c r="C110" s="79"/>
      <c r="D110" s="79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S110" s="186"/>
    </row>
    <row r="111" spans="1:19" s="75" customFormat="1" ht="12.75">
      <c r="A111" s="79"/>
      <c r="B111" s="79"/>
      <c r="C111" s="79"/>
      <c r="D111" s="79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S111" s="186"/>
    </row>
    <row r="112" spans="1:19" s="75" customFormat="1" ht="12.75">
      <c r="A112" s="79"/>
      <c r="B112" s="79"/>
      <c r="C112" s="79"/>
      <c r="D112" s="79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S112" s="186"/>
    </row>
    <row r="113" spans="1:19" s="75" customFormat="1" ht="12.75">
      <c r="A113" s="79"/>
      <c r="B113" s="79"/>
      <c r="C113" s="79"/>
      <c r="D113" s="79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S113" s="186"/>
    </row>
    <row r="114" spans="1:19" s="75" customFormat="1" ht="12.75">
      <c r="A114" s="79"/>
      <c r="B114" s="79"/>
      <c r="C114" s="79"/>
      <c r="D114" s="79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S114" s="186"/>
    </row>
    <row r="115" spans="1:19" s="75" customFormat="1" ht="12.75">
      <c r="A115" s="79"/>
      <c r="B115" s="79"/>
      <c r="C115" s="79"/>
      <c r="D115" s="79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S115" s="186"/>
    </row>
    <row r="116" spans="1:19" s="75" customFormat="1" ht="12.75">
      <c r="A116" s="79"/>
      <c r="B116" s="79"/>
      <c r="C116" s="79"/>
      <c r="D116" s="79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S116" s="186"/>
    </row>
    <row r="117" spans="1:19" s="75" customFormat="1" ht="12.75">
      <c r="A117" s="79"/>
      <c r="B117" s="79"/>
      <c r="C117" s="79"/>
      <c r="D117" s="79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S117" s="186"/>
    </row>
    <row r="118" spans="1:19" s="75" customFormat="1" ht="12.75">
      <c r="A118" s="79"/>
      <c r="B118" s="79"/>
      <c r="C118" s="79"/>
      <c r="D118" s="79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S118" s="186"/>
    </row>
    <row r="119" spans="1:19" s="75" customFormat="1" ht="12.75">
      <c r="A119" s="79"/>
      <c r="B119" s="79"/>
      <c r="C119" s="79"/>
      <c r="D119" s="79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S119" s="186"/>
    </row>
    <row r="120" spans="1:19" s="75" customFormat="1" ht="12.75">
      <c r="A120" s="79"/>
      <c r="B120" s="79"/>
      <c r="C120" s="79"/>
      <c r="D120" s="79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S120" s="186"/>
    </row>
    <row r="121" spans="1:19" s="75" customFormat="1" ht="12.75">
      <c r="A121" s="79"/>
      <c r="B121" s="79"/>
      <c r="C121" s="79"/>
      <c r="D121" s="79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S121" s="186"/>
    </row>
    <row r="122" spans="1:19" s="75" customFormat="1" ht="12.75">
      <c r="A122" s="79"/>
      <c r="B122" s="79"/>
      <c r="C122" s="79"/>
      <c r="D122" s="79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S122" s="186"/>
    </row>
    <row r="123" spans="1:19" s="75" customFormat="1" ht="12.75">
      <c r="A123" s="79"/>
      <c r="B123" s="79"/>
      <c r="C123" s="79"/>
      <c r="D123" s="79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S123" s="186"/>
    </row>
    <row r="124" spans="1:19" s="75" customFormat="1" ht="12.75">
      <c r="A124" s="79"/>
      <c r="B124" s="79"/>
      <c r="C124" s="79"/>
      <c r="D124" s="79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S124" s="186"/>
    </row>
    <row r="125" spans="1:19" s="75" customFormat="1" ht="12.75">
      <c r="A125" s="79"/>
      <c r="B125" s="79"/>
      <c r="C125" s="79"/>
      <c r="D125" s="79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S125" s="186"/>
    </row>
    <row r="126" spans="1:19" s="75" customFormat="1" ht="12.75">
      <c r="A126" s="79"/>
      <c r="B126" s="79"/>
      <c r="C126" s="79"/>
      <c r="D126" s="79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S126" s="186"/>
    </row>
    <row r="127" spans="1:19" s="75" customFormat="1" ht="12.75">
      <c r="A127" s="79"/>
      <c r="B127" s="79"/>
      <c r="C127" s="79"/>
      <c r="D127" s="79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S127" s="186"/>
    </row>
    <row r="128" spans="1:19" s="75" customFormat="1" ht="12.75">
      <c r="A128" s="79"/>
      <c r="B128" s="79"/>
      <c r="C128" s="79"/>
      <c r="D128" s="79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S128" s="186"/>
    </row>
    <row r="129" spans="1:19" s="75" customFormat="1" ht="12.75">
      <c r="A129" s="79"/>
      <c r="B129" s="79"/>
      <c r="C129" s="79"/>
      <c r="D129" s="79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S129" s="186"/>
    </row>
    <row r="130" spans="1:19" s="75" customFormat="1" ht="12.75">
      <c r="A130" s="79"/>
      <c r="B130" s="79"/>
      <c r="C130" s="79"/>
      <c r="D130" s="79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S130" s="186"/>
    </row>
    <row r="131" spans="1:19" s="75" customFormat="1" ht="12.75">
      <c r="A131" s="79"/>
      <c r="B131" s="79"/>
      <c r="C131" s="79"/>
      <c r="D131" s="79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S131" s="186"/>
    </row>
    <row r="132" spans="1:19" s="75" customFormat="1" ht="12.75">
      <c r="A132" s="79"/>
      <c r="B132" s="79"/>
      <c r="C132" s="79"/>
      <c r="D132" s="79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S132" s="186"/>
    </row>
    <row r="133" spans="1:19" s="75" customFormat="1" ht="12.75">
      <c r="A133" s="79"/>
      <c r="B133" s="79"/>
      <c r="C133" s="79"/>
      <c r="D133" s="79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S133" s="186"/>
    </row>
    <row r="134" spans="1:19" s="75" customFormat="1" ht="12.75">
      <c r="A134" s="79"/>
      <c r="B134" s="79"/>
      <c r="C134" s="79"/>
      <c r="D134" s="79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S134" s="186"/>
    </row>
    <row r="135" spans="1:19" s="75" customFormat="1" ht="12.75">
      <c r="A135" s="79"/>
      <c r="B135" s="79"/>
      <c r="C135" s="79"/>
      <c r="D135" s="79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S135" s="186"/>
    </row>
    <row r="136" spans="1:19" s="75" customFormat="1" ht="12.75">
      <c r="A136" s="79"/>
      <c r="B136" s="79"/>
      <c r="C136" s="79"/>
      <c r="D136" s="79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S136" s="186"/>
    </row>
    <row r="137" spans="1:19" s="75" customFormat="1" ht="12.75">
      <c r="A137" s="79"/>
      <c r="B137" s="79"/>
      <c r="C137" s="79"/>
      <c r="D137" s="79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S137" s="186"/>
    </row>
    <row r="138" spans="1:19" s="75" customFormat="1" ht="12.75">
      <c r="A138" s="79"/>
      <c r="B138" s="79"/>
      <c r="C138" s="79"/>
      <c r="D138" s="79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S138" s="186"/>
    </row>
    <row r="139" spans="1:19" s="75" customFormat="1" ht="12.75">
      <c r="A139" s="79"/>
      <c r="B139" s="79"/>
      <c r="C139" s="79"/>
      <c r="D139" s="79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S139" s="186"/>
    </row>
    <row r="140" spans="1:19" s="75" customFormat="1" ht="12.75">
      <c r="A140" s="79"/>
      <c r="B140" s="79"/>
      <c r="C140" s="79"/>
      <c r="D140" s="79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S140" s="186"/>
    </row>
    <row r="141" spans="1:19" s="75" customFormat="1" ht="12.75">
      <c r="A141" s="79"/>
      <c r="B141" s="79"/>
      <c r="C141" s="79"/>
      <c r="D141" s="79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S141" s="186"/>
    </row>
    <row r="142" spans="1:19" s="75" customFormat="1" ht="12.75">
      <c r="A142" s="79"/>
      <c r="B142" s="79"/>
      <c r="C142" s="79"/>
      <c r="D142" s="79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S142" s="186"/>
    </row>
    <row r="143" spans="1:19" s="75" customFormat="1" ht="12.75">
      <c r="A143" s="79"/>
      <c r="B143" s="79"/>
      <c r="C143" s="79"/>
      <c r="D143" s="79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S143" s="186"/>
    </row>
    <row r="144" spans="1:19" s="75" customFormat="1" ht="12.75">
      <c r="A144" s="79"/>
      <c r="B144" s="79"/>
      <c r="C144" s="79"/>
      <c r="D144" s="79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S144" s="186"/>
    </row>
    <row r="145" spans="1:19" s="75" customFormat="1" ht="12.75">
      <c r="A145" s="79"/>
      <c r="B145" s="79"/>
      <c r="C145" s="79"/>
      <c r="D145" s="79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S145" s="186"/>
    </row>
    <row r="146" spans="1:19" s="75" customFormat="1" ht="12.75">
      <c r="A146" s="79"/>
      <c r="B146" s="79"/>
      <c r="C146" s="79"/>
      <c r="D146" s="79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S146" s="186"/>
    </row>
    <row r="147" spans="1:19" s="75" customFormat="1" ht="12.75">
      <c r="A147" s="79"/>
      <c r="B147" s="79"/>
      <c r="C147" s="79"/>
      <c r="D147" s="79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S147" s="186"/>
    </row>
    <row r="148" spans="1:19" s="75" customFormat="1" ht="12.75">
      <c r="A148" s="79"/>
      <c r="B148" s="79"/>
      <c r="C148" s="79"/>
      <c r="D148" s="79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S148" s="186"/>
    </row>
    <row r="149" spans="1:19" s="75" customFormat="1" ht="12.75">
      <c r="A149" s="79"/>
      <c r="B149" s="79"/>
      <c r="C149" s="79"/>
      <c r="D149" s="79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S149" s="186"/>
    </row>
    <row r="150" spans="1:19" s="75" customFormat="1" ht="12.75">
      <c r="A150" s="79"/>
      <c r="B150" s="79"/>
      <c r="C150" s="79"/>
      <c r="D150" s="79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S150" s="186"/>
    </row>
    <row r="151" spans="1:19" s="75" customFormat="1" ht="12.75">
      <c r="A151" s="79"/>
      <c r="B151" s="79"/>
      <c r="C151" s="79"/>
      <c r="D151" s="79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S151" s="186"/>
    </row>
    <row r="152" spans="1:19" s="75" customFormat="1" ht="12.75">
      <c r="A152" s="79"/>
      <c r="B152" s="79"/>
      <c r="C152" s="79"/>
      <c r="D152" s="79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S152" s="186"/>
    </row>
    <row r="153" spans="1:19" s="75" customFormat="1" ht="12.75">
      <c r="A153" s="79"/>
      <c r="B153" s="79"/>
      <c r="C153" s="79"/>
      <c r="D153" s="79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S153" s="186"/>
    </row>
    <row r="154" spans="1:19" s="75" customFormat="1" ht="12.75">
      <c r="A154" s="79"/>
      <c r="B154" s="79"/>
      <c r="C154" s="79"/>
      <c r="D154" s="79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S154" s="186"/>
    </row>
    <row r="155" spans="1:19" s="75" customFormat="1" ht="12.75">
      <c r="A155" s="79"/>
      <c r="B155" s="79"/>
      <c r="C155" s="79"/>
      <c r="D155" s="79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S155" s="186"/>
    </row>
    <row r="156" spans="1:19" s="75" customFormat="1" ht="12.75">
      <c r="A156" s="79"/>
      <c r="B156" s="79"/>
      <c r="C156" s="79"/>
      <c r="D156" s="79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S156" s="186"/>
    </row>
    <row r="157" spans="1:19" s="75" customFormat="1" ht="12.75">
      <c r="A157" s="79"/>
      <c r="B157" s="79"/>
      <c r="C157" s="79"/>
      <c r="D157" s="79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S157" s="186"/>
    </row>
    <row r="158" spans="1:19" s="75" customFormat="1" ht="12.75">
      <c r="A158" s="79"/>
      <c r="B158" s="79"/>
      <c r="C158" s="79"/>
      <c r="D158" s="79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S158" s="186"/>
    </row>
    <row r="159" spans="1:19" s="75" customFormat="1" ht="12.75">
      <c r="A159" s="79"/>
      <c r="B159" s="79"/>
      <c r="C159" s="79"/>
      <c r="D159" s="79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S159" s="186"/>
    </row>
    <row r="160" spans="1:19" s="75" customFormat="1" ht="12.75">
      <c r="A160" s="79"/>
      <c r="B160" s="79"/>
      <c r="C160" s="79"/>
      <c r="D160" s="79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S160" s="186"/>
    </row>
    <row r="161" spans="1:19" s="75" customFormat="1" ht="12.75">
      <c r="A161" s="79"/>
      <c r="B161" s="79"/>
      <c r="C161" s="79"/>
      <c r="D161" s="79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S161" s="186"/>
    </row>
    <row r="162" spans="1:19" s="75" customFormat="1" ht="12.75">
      <c r="A162" s="79"/>
      <c r="B162" s="79"/>
      <c r="C162" s="79"/>
      <c r="D162" s="79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S162" s="186"/>
    </row>
    <row r="163" spans="1:19" s="75" customFormat="1" ht="12.75">
      <c r="A163" s="79"/>
      <c r="B163" s="79"/>
      <c r="C163" s="79"/>
      <c r="D163" s="79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S163" s="186"/>
    </row>
    <row r="164" spans="1:19" s="75" customFormat="1" ht="12.75">
      <c r="A164" s="79"/>
      <c r="B164" s="79"/>
      <c r="C164" s="79"/>
      <c r="D164" s="79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S164" s="186"/>
    </row>
    <row r="165" spans="1:19" s="75" customFormat="1" ht="12.75">
      <c r="A165" s="79"/>
      <c r="B165" s="79"/>
      <c r="C165" s="79"/>
      <c r="D165" s="79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S165" s="186"/>
    </row>
    <row r="166" spans="1:19" s="75" customFormat="1" ht="12.75">
      <c r="A166" s="79"/>
      <c r="B166" s="79"/>
      <c r="C166" s="79"/>
      <c r="D166" s="79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S166" s="186"/>
    </row>
    <row r="167" spans="1:19" s="75" customFormat="1" ht="12.75">
      <c r="A167" s="79"/>
      <c r="B167" s="79"/>
      <c r="C167" s="79"/>
      <c r="D167" s="79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S167" s="186"/>
    </row>
    <row r="168" spans="1:19" s="75" customFormat="1" ht="12.75">
      <c r="A168" s="79"/>
      <c r="B168" s="79"/>
      <c r="C168" s="79"/>
      <c r="D168" s="79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S168" s="186"/>
    </row>
    <row r="169" spans="1:19" s="75" customFormat="1" ht="12.75">
      <c r="A169" s="79"/>
      <c r="B169" s="79"/>
      <c r="C169" s="79"/>
      <c r="D169" s="79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S169" s="186"/>
    </row>
    <row r="170" spans="1:19" s="75" customFormat="1" ht="12.75">
      <c r="A170" s="79"/>
      <c r="B170" s="79"/>
      <c r="C170" s="79"/>
      <c r="D170" s="79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7"/>
      <c r="S170" s="186"/>
    </row>
    <row r="171" spans="1:19" s="75" customFormat="1" ht="12.75">
      <c r="A171" s="79"/>
      <c r="B171" s="79"/>
      <c r="C171" s="79"/>
      <c r="D171" s="79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S171" s="186"/>
    </row>
    <row r="172" spans="1:19" s="75" customFormat="1" ht="12.75">
      <c r="A172" s="79"/>
      <c r="B172" s="79"/>
      <c r="C172" s="79"/>
      <c r="D172" s="79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S172" s="186"/>
    </row>
    <row r="173" spans="1:19" s="75" customFormat="1" ht="12.75">
      <c r="A173" s="79"/>
      <c r="B173" s="79"/>
      <c r="C173" s="79"/>
      <c r="D173" s="79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97"/>
      <c r="S173" s="186"/>
    </row>
    <row r="174" spans="1:19" s="75" customFormat="1" ht="12.75">
      <c r="A174" s="79"/>
      <c r="B174" s="79"/>
      <c r="C174" s="79"/>
      <c r="D174" s="79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97"/>
      <c r="S174" s="186"/>
    </row>
    <row r="175" spans="1:19" s="75" customFormat="1" ht="12.75">
      <c r="A175" s="79"/>
      <c r="B175" s="79"/>
      <c r="C175" s="79"/>
      <c r="D175" s="79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97"/>
      <c r="S175" s="186"/>
    </row>
    <row r="176" spans="1:19" s="75" customFormat="1" ht="12.75">
      <c r="A176" s="79"/>
      <c r="B176" s="79"/>
      <c r="C176" s="79"/>
      <c r="D176" s="79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97"/>
      <c r="S176" s="186"/>
    </row>
    <row r="177" spans="1:19" s="75" customFormat="1" ht="12.75">
      <c r="A177" s="79"/>
      <c r="B177" s="79"/>
      <c r="C177" s="79"/>
      <c r="D177" s="79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97"/>
      <c r="S177" s="186"/>
    </row>
    <row r="178" spans="1:19" s="75" customFormat="1" ht="12.75">
      <c r="A178" s="79"/>
      <c r="B178" s="79"/>
      <c r="C178" s="79"/>
      <c r="D178" s="79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97"/>
      <c r="S178" s="186"/>
    </row>
    <row r="179" spans="1:19" s="75" customFormat="1" ht="12.75">
      <c r="A179" s="79"/>
      <c r="B179" s="79"/>
      <c r="C179" s="79"/>
      <c r="D179" s="79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97"/>
      <c r="S179" s="186"/>
    </row>
    <row r="180" spans="1:19" s="75" customFormat="1" ht="12.75">
      <c r="A180" s="79"/>
      <c r="B180" s="79"/>
      <c r="C180" s="79"/>
      <c r="D180" s="79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97"/>
      <c r="S180" s="186"/>
    </row>
    <row r="181" spans="1:19" s="75" customFormat="1" ht="12.75">
      <c r="A181" s="79"/>
      <c r="B181" s="79"/>
      <c r="C181" s="79"/>
      <c r="D181" s="79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8"/>
      <c r="S181" s="186"/>
    </row>
    <row r="182" spans="1:19" ht="12.75">
      <c r="A182" s="79"/>
      <c r="B182" s="79"/>
      <c r="C182" s="79"/>
      <c r="D182" s="79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8"/>
      <c r="S182" s="186"/>
    </row>
    <row r="183" spans="1:19" ht="12.75">
      <c r="A183" s="79"/>
      <c r="B183" s="79"/>
      <c r="C183" s="79"/>
      <c r="D183" s="79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8"/>
      <c r="S183" s="186"/>
    </row>
    <row r="184" spans="1:19" ht="12.75">
      <c r="A184" s="79"/>
      <c r="B184" s="79"/>
      <c r="C184" s="79"/>
      <c r="D184" s="79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8"/>
      <c r="S184" s="186"/>
    </row>
    <row r="185" spans="1:19" ht="12.75">
      <c r="A185" s="79"/>
      <c r="B185" s="79"/>
      <c r="C185" s="79"/>
      <c r="D185" s="79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8"/>
      <c r="S185" s="186"/>
    </row>
    <row r="186" spans="1:19" ht="12.75">
      <c r="A186" s="79"/>
      <c r="B186" s="79"/>
      <c r="C186" s="79"/>
      <c r="D186" s="79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8"/>
      <c r="S186" s="186"/>
    </row>
    <row r="187" spans="1:19" ht="12.75">
      <c r="A187" s="79"/>
      <c r="B187" s="79"/>
      <c r="C187" s="79"/>
      <c r="D187" s="79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8"/>
      <c r="S187" s="186"/>
    </row>
    <row r="188" spans="1:19" ht="12.75">
      <c r="A188" s="79"/>
      <c r="B188" s="79"/>
      <c r="C188" s="79"/>
      <c r="D188" s="79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8"/>
      <c r="S188" s="186"/>
    </row>
    <row r="189" spans="1:19" ht="12.75">
      <c r="A189" s="79"/>
      <c r="B189" s="79"/>
      <c r="C189" s="79"/>
      <c r="D189" s="79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8"/>
      <c r="S189" s="186"/>
    </row>
    <row r="190" spans="1:19" ht="12.75">
      <c r="A190" s="79"/>
      <c r="B190" s="79"/>
      <c r="C190" s="79"/>
      <c r="D190" s="79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8"/>
      <c r="S190" s="186"/>
    </row>
    <row r="191" spans="1:19" ht="12.75">
      <c r="A191" s="79"/>
      <c r="B191" s="79"/>
      <c r="C191" s="79"/>
      <c r="D191" s="79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8"/>
      <c r="S191" s="186"/>
    </row>
    <row r="192" spans="1:19" ht="12.75">
      <c r="A192" s="79"/>
      <c r="B192" s="79"/>
      <c r="C192" s="79"/>
      <c r="D192" s="79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8"/>
      <c r="S192" s="186"/>
    </row>
    <row r="193" spans="1:19" ht="12.75">
      <c r="A193" s="79"/>
      <c r="B193" s="79"/>
      <c r="C193" s="79"/>
      <c r="D193" s="79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8"/>
      <c r="S193" s="186"/>
    </row>
    <row r="194" spans="1:19" ht="12.75">
      <c r="A194" s="79"/>
      <c r="B194" s="79"/>
      <c r="C194" s="79"/>
      <c r="D194" s="79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8"/>
      <c r="S194" s="186"/>
    </row>
    <row r="195" spans="1:19" ht="12.75">
      <c r="A195" s="79"/>
      <c r="B195" s="79"/>
      <c r="C195" s="79"/>
      <c r="D195" s="79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8"/>
      <c r="S195" s="186"/>
    </row>
    <row r="196" spans="1:19" ht="12.75">
      <c r="A196" s="79"/>
      <c r="B196" s="79"/>
      <c r="C196" s="79"/>
      <c r="D196" s="79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8"/>
      <c r="S196" s="186"/>
    </row>
    <row r="197" spans="1:19" ht="12.75">
      <c r="A197" s="79"/>
      <c r="B197" s="79"/>
      <c r="C197" s="79"/>
      <c r="D197" s="79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8"/>
      <c r="S197" s="186"/>
    </row>
    <row r="198" spans="1:19" ht="12.75">
      <c r="A198" s="79"/>
      <c r="B198" s="79"/>
      <c r="C198" s="79"/>
      <c r="D198" s="79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8"/>
      <c r="S198" s="186"/>
    </row>
    <row r="199" spans="1:19" ht="12.75">
      <c r="A199" s="79"/>
      <c r="B199" s="79"/>
      <c r="C199" s="79"/>
      <c r="D199" s="79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90"/>
      <c r="S199" s="186"/>
    </row>
    <row r="200" spans="1:19" ht="12.75">
      <c r="A200" s="79"/>
      <c r="B200" s="79"/>
      <c r="C200" s="79"/>
      <c r="D200" s="79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8"/>
      <c r="S200" s="186"/>
    </row>
    <row r="201" spans="1:19" ht="12.75">
      <c r="A201" s="79"/>
      <c r="B201" s="79"/>
      <c r="C201" s="79"/>
      <c r="D201" s="79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8"/>
      <c r="S201" s="186"/>
    </row>
    <row r="202" spans="1:19" ht="12.75">
      <c r="A202" s="79"/>
      <c r="B202" s="79"/>
      <c r="C202" s="79"/>
      <c r="D202" s="79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8"/>
      <c r="S202" s="186"/>
    </row>
    <row r="203" spans="1:19" ht="12.75">
      <c r="A203" s="79"/>
      <c r="B203" s="79"/>
      <c r="C203" s="79"/>
      <c r="D203" s="79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8"/>
      <c r="S203" s="186"/>
    </row>
    <row r="204" spans="1:19" ht="12.75">
      <c r="A204" s="79"/>
      <c r="B204" s="79"/>
      <c r="C204" s="79"/>
      <c r="D204" s="79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8"/>
      <c r="S204" s="186"/>
    </row>
    <row r="205" spans="1:19" ht="12.75">
      <c r="A205" s="79"/>
      <c r="B205" s="79"/>
      <c r="C205" s="79"/>
      <c r="D205" s="79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8"/>
      <c r="S205" s="186"/>
    </row>
    <row r="206" spans="1:19" ht="12.75">
      <c r="A206" s="79"/>
      <c r="B206" s="79"/>
      <c r="C206" s="79"/>
      <c r="D206" s="79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8"/>
      <c r="S206" s="186"/>
    </row>
    <row r="207" spans="1:19" ht="12.75">
      <c r="A207" s="79"/>
      <c r="B207" s="79"/>
      <c r="C207" s="79"/>
      <c r="D207" s="79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8"/>
      <c r="S207" s="186"/>
    </row>
    <row r="208" spans="1:19" ht="12.75">
      <c r="A208" s="79"/>
      <c r="B208" s="79"/>
      <c r="C208" s="79"/>
      <c r="D208" s="79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8"/>
      <c r="S208" s="186"/>
    </row>
    <row r="209" spans="1:19" s="192" customFormat="1" ht="12.75">
      <c r="A209" s="79"/>
      <c r="B209" s="79"/>
      <c r="C209" s="79"/>
      <c r="D209" s="79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91"/>
      <c r="S209" s="186"/>
    </row>
    <row r="210" spans="1:19" ht="12.75">
      <c r="A210" s="79"/>
      <c r="B210" s="79"/>
      <c r="C210" s="79"/>
      <c r="D210" s="79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8"/>
      <c r="S210" s="186"/>
    </row>
    <row r="211" spans="1:19" ht="12.75">
      <c r="A211" s="79"/>
      <c r="B211" s="79"/>
      <c r="C211" s="79"/>
      <c r="D211" s="79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8"/>
      <c r="S211" s="186"/>
    </row>
    <row r="212" spans="1:19" ht="12.75">
      <c r="A212" s="79"/>
      <c r="B212" s="79"/>
      <c r="C212" s="79"/>
      <c r="D212" s="79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8"/>
      <c r="S212" s="186"/>
    </row>
    <row r="213" spans="1:19" ht="12.75">
      <c r="A213" s="79"/>
      <c r="B213" s="79"/>
      <c r="C213" s="79"/>
      <c r="D213" s="79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8"/>
      <c r="S213" s="186"/>
    </row>
    <row r="214" spans="1:19" ht="12.75">
      <c r="A214" s="79"/>
      <c r="B214" s="79"/>
      <c r="C214" s="79"/>
      <c r="D214" s="79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8"/>
      <c r="S214" s="186"/>
    </row>
    <row r="215" spans="1:19" ht="12.75">
      <c r="A215" s="79"/>
      <c r="B215" s="79"/>
      <c r="C215" s="79"/>
      <c r="D215" s="79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8"/>
      <c r="S215" s="186"/>
    </row>
    <row r="216" spans="1:19" ht="12.75">
      <c r="A216" s="79"/>
      <c r="B216" s="79"/>
      <c r="C216" s="79"/>
      <c r="D216" s="79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8"/>
      <c r="S216" s="186"/>
    </row>
    <row r="217" spans="1:19" ht="12.75">
      <c r="A217" s="79"/>
      <c r="B217" s="79"/>
      <c r="C217" s="79"/>
      <c r="D217" s="79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8"/>
      <c r="S217" s="186"/>
    </row>
    <row r="218" spans="1:19" ht="12.75">
      <c r="A218" s="79"/>
      <c r="B218" s="79"/>
      <c r="C218" s="79"/>
      <c r="D218" s="79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8"/>
      <c r="S218" s="186"/>
    </row>
    <row r="219" spans="1:19" ht="12.75">
      <c r="A219" s="79"/>
      <c r="B219" s="79"/>
      <c r="C219" s="79"/>
      <c r="D219" s="79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8"/>
      <c r="S219" s="186"/>
    </row>
    <row r="220" spans="1:19" ht="12.75">
      <c r="A220" s="79"/>
      <c r="B220" s="79"/>
      <c r="C220" s="79"/>
      <c r="D220" s="79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8"/>
      <c r="S220" s="186"/>
    </row>
    <row r="221" spans="1:19" ht="12.75">
      <c r="A221" s="79"/>
      <c r="B221" s="79"/>
      <c r="C221" s="79"/>
      <c r="D221" s="79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8"/>
      <c r="S221" s="186"/>
    </row>
    <row r="222" spans="1:19" ht="12.75">
      <c r="A222" s="79"/>
      <c r="B222" s="79"/>
      <c r="C222" s="79"/>
      <c r="D222" s="79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8"/>
      <c r="S222" s="186"/>
    </row>
    <row r="223" spans="1:19" ht="12.75">
      <c r="A223" s="79"/>
      <c r="B223" s="79"/>
      <c r="C223" s="79"/>
      <c r="D223" s="79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8"/>
      <c r="S223" s="186"/>
    </row>
    <row r="224" spans="1:19" ht="12.75">
      <c r="A224" s="79"/>
      <c r="B224" s="79"/>
      <c r="C224" s="79"/>
      <c r="D224" s="79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8"/>
      <c r="S224" s="186"/>
    </row>
    <row r="225" spans="1:19" ht="12.75">
      <c r="A225" s="79"/>
      <c r="B225" s="79"/>
      <c r="C225" s="79"/>
      <c r="D225" s="79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8"/>
      <c r="S225" s="186"/>
    </row>
    <row r="226" spans="1:19" ht="12.75">
      <c r="A226" s="79"/>
      <c r="B226" s="79"/>
      <c r="C226" s="79"/>
      <c r="D226" s="79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8"/>
      <c r="S226" s="186"/>
    </row>
    <row r="227" spans="1:19" ht="12.75">
      <c r="A227" s="79"/>
      <c r="B227" s="79"/>
      <c r="C227" s="79"/>
      <c r="D227" s="79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8"/>
      <c r="S227" s="186"/>
    </row>
    <row r="228" spans="1:19" ht="12.75">
      <c r="A228" s="79"/>
      <c r="B228" s="79"/>
      <c r="C228" s="79"/>
      <c r="D228" s="79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8"/>
      <c r="S228" s="186"/>
    </row>
    <row r="229" spans="1:19" ht="12.75">
      <c r="A229" s="79"/>
      <c r="B229" s="79"/>
      <c r="C229" s="79"/>
      <c r="D229" s="79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8"/>
      <c r="S229" s="186"/>
    </row>
    <row r="230" spans="1:19" ht="12.75">
      <c r="A230" s="79"/>
      <c r="B230" s="79"/>
      <c r="C230" s="79"/>
      <c r="D230" s="79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8"/>
      <c r="S230" s="186"/>
    </row>
    <row r="231" spans="1:19" ht="12.75">
      <c r="A231" s="79"/>
      <c r="B231" s="79"/>
      <c r="C231" s="79"/>
      <c r="D231" s="79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8"/>
      <c r="S231" s="186"/>
    </row>
    <row r="232" spans="1:19" ht="12.75">
      <c r="A232" s="79"/>
      <c r="B232" s="79"/>
      <c r="C232" s="79"/>
      <c r="D232" s="79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8"/>
      <c r="S232" s="186"/>
    </row>
    <row r="233" spans="1:19" ht="12.75">
      <c r="A233" s="79"/>
      <c r="B233" s="79"/>
      <c r="C233" s="79"/>
      <c r="D233" s="79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8"/>
      <c r="S233" s="186"/>
    </row>
    <row r="234" spans="1:19" ht="12.75">
      <c r="A234" s="79"/>
      <c r="B234" s="79"/>
      <c r="C234" s="79"/>
      <c r="D234" s="79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8"/>
      <c r="S234" s="186"/>
    </row>
    <row r="235" spans="1:19" ht="12.75">
      <c r="A235" s="79"/>
      <c r="B235" s="79"/>
      <c r="C235" s="79"/>
      <c r="D235" s="79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8"/>
      <c r="S235" s="186"/>
    </row>
    <row r="236" spans="1:19" ht="12.75">
      <c r="A236" s="79"/>
      <c r="B236" s="79"/>
      <c r="C236" s="79"/>
      <c r="D236" s="79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8"/>
      <c r="S236" s="186"/>
    </row>
    <row r="237" spans="1:19" ht="12.75">
      <c r="A237" s="79"/>
      <c r="B237" s="79"/>
      <c r="C237" s="79"/>
      <c r="D237" s="79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8"/>
      <c r="S237" s="186"/>
    </row>
    <row r="238" spans="1:19" ht="12.75">
      <c r="A238" s="79"/>
      <c r="B238" s="79"/>
      <c r="C238" s="79"/>
      <c r="D238" s="79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8"/>
      <c r="S238" s="186"/>
    </row>
    <row r="239" spans="1:19" ht="12.75">
      <c r="A239" s="79"/>
      <c r="B239" s="79"/>
      <c r="C239" s="79"/>
      <c r="D239" s="79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8"/>
      <c r="S239" s="186"/>
    </row>
    <row r="240" spans="1:19" ht="12.75">
      <c r="A240" s="79"/>
      <c r="B240" s="79"/>
      <c r="C240" s="79"/>
      <c r="D240" s="79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8"/>
      <c r="S240" s="186"/>
    </row>
    <row r="241" spans="1:19" ht="12.75">
      <c r="A241" s="79"/>
      <c r="B241" s="79"/>
      <c r="C241" s="79"/>
      <c r="D241" s="79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8"/>
      <c r="S241" s="186"/>
    </row>
    <row r="242" spans="1:19" ht="12.75">
      <c r="A242" s="79"/>
      <c r="B242" s="79"/>
      <c r="C242" s="79"/>
      <c r="D242" s="79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8"/>
      <c r="S242" s="186"/>
    </row>
    <row r="243" spans="1:19" ht="12.75">
      <c r="A243" s="79"/>
      <c r="B243" s="79"/>
      <c r="C243" s="79"/>
      <c r="D243" s="79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8"/>
      <c r="S243" s="186"/>
    </row>
    <row r="244" spans="1:19" ht="12.75">
      <c r="A244" s="79"/>
      <c r="B244" s="79"/>
      <c r="C244" s="79"/>
      <c r="D244" s="79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8"/>
      <c r="S244" s="186"/>
    </row>
    <row r="245" spans="1:19" ht="12.75">
      <c r="A245" s="79"/>
      <c r="B245" s="79"/>
      <c r="C245" s="79"/>
      <c r="D245" s="79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8"/>
      <c r="S245" s="186"/>
    </row>
    <row r="246" spans="1:19" ht="12.75">
      <c r="A246" s="79"/>
      <c r="B246" s="79"/>
      <c r="C246" s="79"/>
      <c r="D246" s="79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8"/>
      <c r="S246" s="186"/>
    </row>
    <row r="247" spans="1:19" ht="12.75">
      <c r="A247" s="79"/>
      <c r="B247" s="79"/>
      <c r="C247" s="79"/>
      <c r="D247" s="79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8"/>
      <c r="S247" s="193"/>
    </row>
    <row r="248" spans="1:19" ht="12.75">
      <c r="A248" s="79"/>
      <c r="B248" s="79"/>
      <c r="C248" s="79"/>
      <c r="D248" s="79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8"/>
      <c r="S248" s="186"/>
    </row>
    <row r="249" spans="1:19" ht="12.75">
      <c r="A249" s="79"/>
      <c r="B249" s="79"/>
      <c r="C249" s="79"/>
      <c r="D249" s="79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8"/>
      <c r="S249" s="186"/>
    </row>
    <row r="250" spans="1:19" ht="12.75">
      <c r="A250" s="79"/>
      <c r="B250" s="79"/>
      <c r="C250" s="79"/>
      <c r="D250" s="79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8"/>
      <c r="S250" s="186"/>
    </row>
    <row r="251" spans="1:19" ht="12.75">
      <c r="A251" s="79"/>
      <c r="B251" s="79"/>
      <c r="C251" s="79"/>
      <c r="D251" s="79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8"/>
      <c r="S251" s="193"/>
    </row>
    <row r="252" spans="1:19" ht="12.75">
      <c r="A252" s="79"/>
      <c r="B252" s="79"/>
      <c r="C252" s="79"/>
      <c r="D252" s="79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8"/>
      <c r="S252" s="186"/>
    </row>
    <row r="253" spans="1:19" ht="12.75">
      <c r="A253" s="79"/>
      <c r="B253" s="79"/>
      <c r="C253" s="79"/>
      <c r="D253" s="79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8"/>
      <c r="S253" s="186"/>
    </row>
    <row r="254" spans="1:19" ht="12.75">
      <c r="A254" s="79"/>
      <c r="B254" s="79"/>
      <c r="C254" s="79"/>
      <c r="D254" s="79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8"/>
      <c r="S254" s="186"/>
    </row>
    <row r="255" spans="1:19" ht="12.75">
      <c r="A255" s="79"/>
      <c r="B255" s="79"/>
      <c r="C255" s="79"/>
      <c r="D255" s="79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8"/>
      <c r="S255" s="186"/>
    </row>
    <row r="256" spans="1:19" ht="12.75">
      <c r="A256" s="79"/>
      <c r="B256" s="79"/>
      <c r="C256" s="79"/>
      <c r="D256" s="79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8"/>
      <c r="S256" s="186"/>
    </row>
    <row r="257" spans="1:19" ht="12.75">
      <c r="A257" s="79"/>
      <c r="B257" s="79"/>
      <c r="C257" s="79"/>
      <c r="D257" s="79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8"/>
      <c r="S257" s="186"/>
    </row>
    <row r="258" spans="1:19" ht="12.75">
      <c r="A258" s="79"/>
      <c r="B258" s="79"/>
      <c r="C258" s="79"/>
      <c r="D258" s="79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8"/>
      <c r="S258" s="186"/>
    </row>
    <row r="259" spans="1:19" s="195" customFormat="1" ht="12.75">
      <c r="A259" s="79"/>
      <c r="B259" s="79"/>
      <c r="C259" s="79"/>
      <c r="D259" s="79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94"/>
      <c r="S259" s="186"/>
    </row>
    <row r="260" spans="1:19" s="195" customFormat="1" ht="12.75">
      <c r="A260" s="79"/>
      <c r="B260" s="79"/>
      <c r="C260" s="79"/>
      <c r="D260" s="79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94"/>
      <c r="S260" s="186"/>
    </row>
    <row r="261" spans="1:19" s="195" customFormat="1" ht="12.75">
      <c r="A261" s="79"/>
      <c r="B261" s="79"/>
      <c r="C261" s="79"/>
      <c r="D261" s="79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94"/>
      <c r="S261" s="186"/>
    </row>
    <row r="262" spans="1:19" s="195" customFormat="1" ht="12.75">
      <c r="A262" s="79"/>
      <c r="B262" s="79"/>
      <c r="C262" s="79"/>
      <c r="D262" s="79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94"/>
      <c r="S262" s="186"/>
    </row>
    <row r="263" spans="1:19" s="195" customFormat="1" ht="12.75">
      <c r="A263" s="79"/>
      <c r="B263" s="79"/>
      <c r="C263" s="79"/>
      <c r="D263" s="79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185"/>
      <c r="Q263" s="185"/>
      <c r="R263" s="194"/>
      <c r="S263" s="186"/>
    </row>
    <row r="264" spans="1:19" s="195" customFormat="1" ht="12.75">
      <c r="A264" s="79"/>
      <c r="B264" s="79"/>
      <c r="C264" s="79"/>
      <c r="D264" s="79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94"/>
      <c r="S264" s="186"/>
    </row>
    <row r="265" spans="1:19" s="195" customFormat="1" ht="12.75">
      <c r="A265" s="79"/>
      <c r="B265" s="79"/>
      <c r="C265" s="79"/>
      <c r="D265" s="79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5"/>
      <c r="Q265" s="185"/>
      <c r="R265" s="194"/>
      <c r="S265" s="186"/>
    </row>
    <row r="266" spans="1:19" s="195" customFormat="1" ht="12.75">
      <c r="A266" s="79"/>
      <c r="B266" s="79"/>
      <c r="C266" s="79"/>
      <c r="D266" s="79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94"/>
      <c r="S266" s="186"/>
    </row>
    <row r="267" spans="1:19" ht="12.75">
      <c r="A267" s="79"/>
      <c r="B267" s="79"/>
      <c r="C267" s="79"/>
      <c r="D267" s="79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8"/>
      <c r="S267" s="186"/>
    </row>
    <row r="268" spans="1:19" ht="12.75">
      <c r="A268" s="79"/>
      <c r="B268" s="79"/>
      <c r="C268" s="79"/>
      <c r="D268" s="79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8"/>
      <c r="S268" s="186"/>
    </row>
    <row r="269" spans="1:19" ht="12.75">
      <c r="A269" s="79"/>
      <c r="B269" s="79"/>
      <c r="C269" s="79"/>
      <c r="D269" s="79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8"/>
      <c r="S269" s="186"/>
    </row>
    <row r="270" spans="1:19" ht="12.75">
      <c r="A270" s="79"/>
      <c r="B270" s="79"/>
      <c r="C270" s="79"/>
      <c r="D270" s="79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8"/>
      <c r="S270" s="186"/>
    </row>
    <row r="271" spans="1:19" ht="12.75">
      <c r="A271" s="79"/>
      <c r="B271" s="79"/>
      <c r="C271" s="79"/>
      <c r="D271" s="79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8"/>
      <c r="S271" s="186"/>
    </row>
    <row r="272" spans="1:19" ht="12.75">
      <c r="A272" s="79"/>
      <c r="B272" s="79"/>
      <c r="C272" s="79"/>
      <c r="D272" s="79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8"/>
      <c r="S272" s="186"/>
    </row>
    <row r="273" spans="1:19" ht="12.75">
      <c r="A273" s="79"/>
      <c r="B273" s="79"/>
      <c r="C273" s="79"/>
      <c r="D273" s="79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8"/>
      <c r="S273" s="186"/>
    </row>
    <row r="274" spans="1:19" ht="12.75">
      <c r="A274" s="79"/>
      <c r="B274" s="79"/>
      <c r="C274" s="79"/>
      <c r="D274" s="79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8"/>
      <c r="S274" s="186"/>
    </row>
    <row r="275" spans="1:19" ht="12.75">
      <c r="A275" s="79"/>
      <c r="B275" s="79"/>
      <c r="C275" s="79"/>
      <c r="D275" s="79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8"/>
      <c r="S275" s="186"/>
    </row>
    <row r="276" spans="1:19" ht="12.75">
      <c r="A276" s="79"/>
      <c r="B276" s="79"/>
      <c r="C276" s="79"/>
      <c r="D276" s="79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8"/>
      <c r="S276" s="186"/>
    </row>
    <row r="277" spans="1:19" ht="12.75">
      <c r="A277" s="79"/>
      <c r="B277" s="79"/>
      <c r="C277" s="79"/>
      <c r="D277" s="79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85"/>
      <c r="Q277" s="185"/>
      <c r="R277" s="188"/>
      <c r="S277" s="186"/>
    </row>
    <row r="278" spans="1:19" ht="12.75">
      <c r="A278" s="79"/>
      <c r="B278" s="79"/>
      <c r="C278" s="79"/>
      <c r="D278" s="79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8"/>
      <c r="S278" s="186"/>
    </row>
    <row r="279" spans="1:19" ht="12.75">
      <c r="A279" s="79"/>
      <c r="B279" s="79"/>
      <c r="C279" s="79"/>
      <c r="D279" s="79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8"/>
      <c r="S279" s="186"/>
    </row>
    <row r="280" spans="1:19" ht="12.75">
      <c r="A280" s="79"/>
      <c r="B280" s="79"/>
      <c r="C280" s="79"/>
      <c r="D280" s="79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8"/>
      <c r="S280" s="186"/>
    </row>
    <row r="281" spans="1:19" ht="12.75">
      <c r="A281" s="79"/>
      <c r="B281" s="79"/>
      <c r="C281" s="79"/>
      <c r="D281" s="79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8"/>
      <c r="S281" s="186"/>
    </row>
    <row r="282" spans="1:19" ht="12.75">
      <c r="A282" s="79"/>
      <c r="B282" s="79"/>
      <c r="C282" s="79"/>
      <c r="D282" s="79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8"/>
      <c r="S282" s="186"/>
    </row>
    <row r="283" spans="1:19" ht="12.75">
      <c r="A283" s="79"/>
      <c r="B283" s="79"/>
      <c r="C283" s="79"/>
      <c r="D283" s="79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5"/>
      <c r="Q283" s="185"/>
      <c r="R283" s="196"/>
      <c r="S283" s="186"/>
    </row>
    <row r="284" spans="1:19" ht="12.75">
      <c r="A284" s="79"/>
      <c r="B284" s="79"/>
      <c r="C284" s="79"/>
      <c r="D284" s="79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96"/>
      <c r="S284" s="186"/>
    </row>
    <row r="285" spans="1:19" ht="12.75">
      <c r="A285" s="79"/>
      <c r="B285" s="79"/>
      <c r="C285" s="79"/>
      <c r="D285" s="79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185"/>
      <c r="R285" s="196"/>
      <c r="S285" s="186"/>
    </row>
    <row r="286" spans="1:19" ht="12.75">
      <c r="A286" s="79"/>
      <c r="B286" s="79"/>
      <c r="C286" s="79"/>
      <c r="D286" s="79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96"/>
      <c r="S286" s="186"/>
    </row>
    <row r="287" spans="1:19" ht="12.75">
      <c r="A287" s="79"/>
      <c r="B287" s="79"/>
      <c r="C287" s="79"/>
      <c r="D287" s="79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96"/>
      <c r="S287" s="186"/>
    </row>
    <row r="288" spans="1:19" ht="12.75">
      <c r="A288" s="79"/>
      <c r="B288" s="79"/>
      <c r="C288" s="79"/>
      <c r="D288" s="79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96"/>
      <c r="S288" s="186"/>
    </row>
    <row r="289" spans="1:19" ht="12.75">
      <c r="A289" s="79"/>
      <c r="B289" s="79"/>
      <c r="C289" s="79"/>
      <c r="D289" s="79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96"/>
      <c r="S289" s="186"/>
    </row>
    <row r="290" spans="1:19" ht="12.75">
      <c r="A290" s="79"/>
      <c r="B290" s="79"/>
      <c r="C290" s="79"/>
      <c r="D290" s="79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96"/>
      <c r="S290" s="186"/>
    </row>
    <row r="291" spans="1:19" ht="12.75">
      <c r="A291" s="79"/>
      <c r="B291" s="79"/>
      <c r="C291" s="79"/>
      <c r="D291" s="79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96"/>
      <c r="S291" s="186"/>
    </row>
    <row r="292" spans="1:19" ht="12.75">
      <c r="A292" s="79"/>
      <c r="B292" s="79"/>
      <c r="C292" s="79"/>
      <c r="D292" s="79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96"/>
      <c r="S292" s="186"/>
    </row>
    <row r="293" spans="1:19" ht="12.75">
      <c r="A293" s="79"/>
      <c r="B293" s="79"/>
      <c r="C293" s="79"/>
      <c r="D293" s="79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96"/>
      <c r="S293" s="186"/>
    </row>
    <row r="294" spans="1:19" ht="12.75">
      <c r="A294" s="79"/>
      <c r="B294" s="79"/>
      <c r="C294" s="79"/>
      <c r="D294" s="79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96"/>
      <c r="S294" s="186"/>
    </row>
    <row r="295" spans="1:19" ht="12.75">
      <c r="A295" s="79"/>
      <c r="B295" s="79"/>
      <c r="C295" s="79"/>
      <c r="D295" s="79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96"/>
      <c r="S295" s="186"/>
    </row>
    <row r="296" spans="1:19" ht="12.75">
      <c r="A296" s="79"/>
      <c r="B296" s="79"/>
      <c r="C296" s="79"/>
      <c r="D296" s="79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96"/>
      <c r="S296" s="186"/>
    </row>
    <row r="297" spans="1:19" s="200" customFormat="1" ht="13.5" thickBot="1">
      <c r="A297" s="174"/>
      <c r="B297" s="174"/>
      <c r="C297" s="174"/>
      <c r="D297" s="174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8"/>
      <c r="S297" s="199"/>
    </row>
    <row r="298" spans="1:19" ht="13.5" thickTop="1">
      <c r="A298" s="79"/>
      <c r="B298" s="79"/>
      <c r="C298" s="79"/>
      <c r="D298" s="79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96"/>
      <c r="S298" s="186"/>
    </row>
    <row r="299" spans="1:19" ht="12.75">
      <c r="A299" s="79"/>
      <c r="B299" s="79"/>
      <c r="C299" s="79"/>
      <c r="D299" s="79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196"/>
      <c r="S299" s="186"/>
    </row>
    <row r="300" spans="1:19" ht="12.75">
      <c r="A300" s="79"/>
      <c r="B300" s="79"/>
      <c r="C300" s="79"/>
      <c r="D300" s="79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96"/>
      <c r="S300" s="186"/>
    </row>
    <row r="301" spans="1:19" ht="12.75">
      <c r="A301" s="79"/>
      <c r="B301" s="79"/>
      <c r="C301" s="79"/>
      <c r="D301" s="79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96"/>
      <c r="S301" s="186"/>
    </row>
    <row r="302" spans="1:19" ht="12.75">
      <c r="A302" s="79"/>
      <c r="B302" s="79"/>
      <c r="C302" s="79"/>
      <c r="D302" s="79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96"/>
      <c r="S302" s="186"/>
    </row>
    <row r="303" spans="1:19" ht="12.75">
      <c r="A303" s="79"/>
      <c r="B303" s="79"/>
      <c r="C303" s="79"/>
      <c r="D303" s="79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96"/>
      <c r="S303" s="186"/>
    </row>
    <row r="304" spans="1:19" ht="12.75">
      <c r="A304" s="79"/>
      <c r="B304" s="79"/>
      <c r="C304" s="79"/>
      <c r="D304" s="79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96"/>
      <c r="S304" s="186"/>
    </row>
    <row r="305" spans="1:19" ht="12.75">
      <c r="A305" s="79"/>
      <c r="B305" s="79"/>
      <c r="C305" s="79"/>
      <c r="D305" s="79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96"/>
      <c r="S305" s="186"/>
    </row>
    <row r="306" spans="1:19" ht="12.75">
      <c r="A306" s="79"/>
      <c r="B306" s="79"/>
      <c r="C306" s="79"/>
      <c r="D306" s="79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96"/>
      <c r="S306" s="186"/>
    </row>
    <row r="307" spans="1:19" ht="12.75">
      <c r="A307" s="79"/>
      <c r="B307" s="79"/>
      <c r="C307" s="79"/>
      <c r="D307" s="79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96"/>
      <c r="S307" s="186"/>
    </row>
    <row r="308" spans="1:19" ht="12.75">
      <c r="A308" s="79"/>
      <c r="B308" s="79"/>
      <c r="C308" s="79"/>
      <c r="D308" s="79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96"/>
      <c r="S308" s="186"/>
    </row>
    <row r="309" spans="1:19" ht="12.75">
      <c r="A309" s="79"/>
      <c r="B309" s="79"/>
      <c r="C309" s="79"/>
      <c r="D309" s="79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96"/>
      <c r="S309" s="186"/>
    </row>
    <row r="310" spans="1:19" ht="12.75">
      <c r="A310" s="79"/>
      <c r="B310" s="79"/>
      <c r="C310" s="79"/>
      <c r="D310" s="79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96"/>
      <c r="S310" s="186"/>
    </row>
    <row r="311" spans="1:19" ht="12.75">
      <c r="A311" s="79"/>
      <c r="B311" s="79"/>
      <c r="C311" s="79"/>
      <c r="D311" s="79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96"/>
      <c r="S311" s="186"/>
    </row>
    <row r="312" spans="1:19" ht="12.75">
      <c r="A312" s="79"/>
      <c r="B312" s="79"/>
      <c r="C312" s="79"/>
      <c r="D312" s="79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96"/>
      <c r="S312" s="186"/>
    </row>
    <row r="313" spans="1:19" ht="12.75">
      <c r="A313" s="79"/>
      <c r="B313" s="79"/>
      <c r="C313" s="79"/>
      <c r="D313" s="79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96"/>
      <c r="S313" s="186"/>
    </row>
    <row r="314" spans="1:19" ht="12.75">
      <c r="A314" s="79"/>
      <c r="B314" s="79"/>
      <c r="C314" s="79"/>
      <c r="D314" s="79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96"/>
      <c r="S314" s="186"/>
    </row>
    <row r="315" spans="1:19" ht="12.75">
      <c r="A315" s="79"/>
      <c r="B315" s="79"/>
      <c r="C315" s="79"/>
      <c r="D315" s="79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96"/>
      <c r="S315" s="186"/>
    </row>
    <row r="316" spans="1:19" ht="12.75">
      <c r="A316" s="79"/>
      <c r="B316" s="79"/>
      <c r="C316" s="79"/>
      <c r="D316" s="79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96"/>
      <c r="S316" s="186"/>
    </row>
    <row r="317" spans="1:19" ht="12.75">
      <c r="A317" s="79"/>
      <c r="B317" s="79"/>
      <c r="C317" s="79"/>
      <c r="D317" s="79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96"/>
      <c r="S317" s="186"/>
    </row>
    <row r="318" spans="1:19" ht="12.75">
      <c r="A318" s="79"/>
      <c r="B318" s="79"/>
      <c r="C318" s="79"/>
      <c r="D318" s="79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96"/>
      <c r="S318" s="186"/>
    </row>
    <row r="319" spans="1:19" ht="12.75">
      <c r="A319" s="79"/>
      <c r="B319" s="79"/>
      <c r="C319" s="79"/>
      <c r="D319" s="79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96"/>
      <c r="S319" s="186"/>
    </row>
    <row r="320" spans="1:19" ht="12.75">
      <c r="A320" s="79"/>
      <c r="B320" s="79"/>
      <c r="C320" s="79"/>
      <c r="D320" s="79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96"/>
      <c r="S320" s="186"/>
    </row>
    <row r="321" spans="1:19" ht="12.75">
      <c r="A321" s="79"/>
      <c r="B321" s="79"/>
      <c r="C321" s="79"/>
      <c r="D321" s="79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96"/>
      <c r="S321" s="186"/>
    </row>
    <row r="322" spans="1:19" ht="12.75">
      <c r="A322" s="79"/>
      <c r="B322" s="79"/>
      <c r="C322" s="79"/>
      <c r="D322" s="79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96"/>
      <c r="S322" s="186"/>
    </row>
    <row r="323" spans="1:19" ht="12.75">
      <c r="A323" s="79"/>
      <c r="B323" s="79"/>
      <c r="C323" s="79"/>
      <c r="D323" s="79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96"/>
      <c r="S323" s="186"/>
    </row>
    <row r="324" spans="1:19" ht="12.75">
      <c r="A324" s="79"/>
      <c r="B324" s="79"/>
      <c r="C324" s="79"/>
      <c r="D324" s="79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96"/>
      <c r="S324" s="186"/>
    </row>
    <row r="325" spans="1:19" ht="12.75">
      <c r="A325" s="79"/>
      <c r="B325" s="79"/>
      <c r="C325" s="79"/>
      <c r="D325" s="79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96"/>
      <c r="S325" s="186"/>
    </row>
    <row r="326" spans="1:19" ht="12.75">
      <c r="A326" s="79"/>
      <c r="B326" s="79"/>
      <c r="C326" s="79"/>
      <c r="D326" s="79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96"/>
      <c r="S326" s="186"/>
    </row>
    <row r="327" spans="1:19" ht="12.75">
      <c r="A327" s="79"/>
      <c r="B327" s="79"/>
      <c r="C327" s="79"/>
      <c r="D327" s="79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185"/>
      <c r="R327" s="196"/>
      <c r="S327" s="186"/>
    </row>
    <row r="328" spans="1:19" ht="12.75">
      <c r="A328" s="79"/>
      <c r="B328" s="79"/>
      <c r="C328" s="79"/>
      <c r="D328" s="79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96"/>
      <c r="S328" s="186"/>
    </row>
    <row r="329" spans="1:19" ht="12.75">
      <c r="A329" s="79"/>
      <c r="B329" s="79"/>
      <c r="C329" s="79"/>
      <c r="D329" s="79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96"/>
      <c r="S329" s="186"/>
    </row>
    <row r="330" spans="1:19" ht="12.75">
      <c r="A330" s="79"/>
      <c r="B330" s="79"/>
      <c r="C330" s="79"/>
      <c r="D330" s="79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96"/>
      <c r="S330" s="186"/>
    </row>
    <row r="331" spans="1:19" ht="12.75">
      <c r="A331" s="79"/>
      <c r="B331" s="79"/>
      <c r="C331" s="79"/>
      <c r="D331" s="79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96"/>
      <c r="S331" s="186"/>
    </row>
    <row r="332" spans="1:19" ht="12.75">
      <c r="A332" s="79"/>
      <c r="B332" s="79"/>
      <c r="C332" s="79"/>
      <c r="D332" s="79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96"/>
      <c r="S332" s="186"/>
    </row>
    <row r="333" spans="1:19" ht="12.75">
      <c r="A333" s="79"/>
      <c r="B333" s="79"/>
      <c r="C333" s="79"/>
      <c r="D333" s="79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96"/>
      <c r="S333" s="186"/>
    </row>
    <row r="334" spans="1:19" ht="12.75">
      <c r="A334" s="79"/>
      <c r="B334" s="79"/>
      <c r="C334" s="79"/>
      <c r="D334" s="79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96"/>
      <c r="S334" s="186"/>
    </row>
    <row r="335" spans="1:19" ht="12.75">
      <c r="A335" s="79"/>
      <c r="B335" s="79"/>
      <c r="C335" s="79"/>
      <c r="D335" s="79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96"/>
      <c r="S335" s="186"/>
    </row>
    <row r="336" spans="1:19" ht="12.75">
      <c r="A336" s="79"/>
      <c r="B336" s="79"/>
      <c r="C336" s="79"/>
      <c r="D336" s="79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96"/>
      <c r="S336" s="186"/>
    </row>
    <row r="337" spans="1:19" ht="12.75">
      <c r="A337" s="79"/>
      <c r="B337" s="79"/>
      <c r="C337" s="79"/>
      <c r="D337" s="79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96"/>
      <c r="S337" s="186"/>
    </row>
    <row r="338" spans="1:19" ht="12.75">
      <c r="A338" s="79"/>
      <c r="B338" s="79"/>
      <c r="C338" s="79"/>
      <c r="D338" s="79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96"/>
      <c r="S338" s="186"/>
    </row>
    <row r="339" spans="1:19" ht="12.75">
      <c r="A339" s="79"/>
      <c r="B339" s="79"/>
      <c r="C339" s="79"/>
      <c r="D339" s="79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96"/>
      <c r="S339" s="186"/>
    </row>
    <row r="340" spans="1:19" ht="12.75">
      <c r="A340" s="79"/>
      <c r="B340" s="79"/>
      <c r="C340" s="79"/>
      <c r="D340" s="79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96"/>
      <c r="S340" s="186"/>
    </row>
    <row r="341" spans="1:19" ht="12.75">
      <c r="A341" s="79"/>
      <c r="B341" s="79"/>
      <c r="C341" s="79"/>
      <c r="D341" s="79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96"/>
      <c r="S341" s="186"/>
    </row>
    <row r="342" spans="1:19" ht="12.75">
      <c r="A342" s="79"/>
      <c r="B342" s="79"/>
      <c r="C342" s="79"/>
      <c r="D342" s="79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96"/>
      <c r="S342" s="186"/>
    </row>
    <row r="343" spans="1:19" ht="12.75">
      <c r="A343" s="79"/>
      <c r="B343" s="79"/>
      <c r="C343" s="79"/>
      <c r="D343" s="79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96"/>
      <c r="S343" s="186"/>
    </row>
    <row r="344" spans="1:19" ht="12.75">
      <c r="A344" s="79"/>
      <c r="B344" s="79"/>
      <c r="C344" s="79"/>
      <c r="D344" s="79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96"/>
      <c r="S344" s="186"/>
    </row>
    <row r="345" spans="1:19" ht="12.75">
      <c r="A345" s="79"/>
      <c r="B345" s="79"/>
      <c r="C345" s="79"/>
      <c r="D345" s="79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96"/>
      <c r="S345" s="186"/>
    </row>
    <row r="346" spans="1:19" ht="12.75">
      <c r="A346" s="79"/>
      <c r="B346" s="79"/>
      <c r="C346" s="79"/>
      <c r="D346" s="79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96"/>
      <c r="S346" s="186"/>
    </row>
    <row r="347" spans="1:19" ht="12.75">
      <c r="A347" s="79"/>
      <c r="B347" s="79"/>
      <c r="C347" s="79"/>
      <c r="D347" s="79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96"/>
      <c r="S347" s="186"/>
    </row>
    <row r="348" spans="1:19" ht="12.75">
      <c r="A348" s="79"/>
      <c r="B348" s="79"/>
      <c r="C348" s="79"/>
      <c r="D348" s="79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96"/>
      <c r="S348" s="186"/>
    </row>
    <row r="349" spans="1:19" ht="12.75">
      <c r="A349" s="79"/>
      <c r="B349" s="79"/>
      <c r="C349" s="79"/>
      <c r="D349" s="79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96"/>
      <c r="S349" s="186"/>
    </row>
    <row r="350" spans="1:19" ht="12.75">
      <c r="A350" s="79"/>
      <c r="B350" s="79"/>
      <c r="C350" s="79"/>
      <c r="D350" s="79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96"/>
      <c r="S350" s="186"/>
    </row>
    <row r="351" spans="1:19" ht="12.75">
      <c r="A351" s="79"/>
      <c r="B351" s="79"/>
      <c r="C351" s="79"/>
      <c r="D351" s="79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96"/>
      <c r="S351" s="186"/>
    </row>
    <row r="352" spans="1:19" ht="12.75">
      <c r="A352" s="79"/>
      <c r="B352" s="79"/>
      <c r="C352" s="79"/>
      <c r="D352" s="79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96"/>
      <c r="S352" s="186"/>
    </row>
    <row r="353" spans="1:19" ht="12.75">
      <c r="A353" s="79"/>
      <c r="B353" s="79"/>
      <c r="C353" s="79"/>
      <c r="D353" s="79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96"/>
      <c r="S353" s="186"/>
    </row>
    <row r="354" spans="1:19" ht="12.75">
      <c r="A354" s="79"/>
      <c r="B354" s="79"/>
      <c r="C354" s="79"/>
      <c r="D354" s="79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8"/>
      <c r="S354" s="186"/>
    </row>
    <row r="355" spans="1:19" ht="12.75">
      <c r="A355" s="79"/>
      <c r="B355" s="79"/>
      <c r="C355" s="79"/>
      <c r="D355" s="79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8"/>
      <c r="S355" s="186"/>
    </row>
    <row r="356" spans="1:19" ht="12.75">
      <c r="A356" s="79"/>
      <c r="B356" s="79"/>
      <c r="C356" s="79"/>
      <c r="D356" s="79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S356" s="186"/>
    </row>
    <row r="357" spans="1:19" ht="12" customHeight="1">
      <c r="A357" s="79"/>
      <c r="B357" s="79"/>
      <c r="C357" s="79"/>
      <c r="D357" s="79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S357" s="186"/>
    </row>
    <row r="358" spans="1:19" ht="12" customHeight="1">
      <c r="A358" s="79"/>
      <c r="B358" s="79"/>
      <c r="C358" s="79"/>
      <c r="D358" s="79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S358" s="186"/>
    </row>
    <row r="359" spans="1:19" s="192" customFormat="1" ht="12" customHeight="1">
      <c r="A359" s="79"/>
      <c r="B359" s="79"/>
      <c r="C359" s="79"/>
      <c r="D359" s="79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203"/>
      <c r="S359" s="186"/>
    </row>
    <row r="360" spans="1:19" s="192" customFormat="1" ht="12" customHeight="1">
      <c r="A360" s="79"/>
      <c r="B360" s="79"/>
      <c r="C360" s="79"/>
      <c r="D360" s="79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203"/>
      <c r="S360" s="186"/>
    </row>
    <row r="361" spans="1:19" ht="12" customHeight="1">
      <c r="A361" s="79"/>
      <c r="B361" s="79"/>
      <c r="C361" s="79"/>
      <c r="D361" s="79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</row>
    <row r="362" spans="1:19" ht="12" customHeight="1">
      <c r="A362" s="79"/>
      <c r="B362" s="79"/>
      <c r="C362" s="79"/>
      <c r="D362" s="79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</row>
    <row r="363" spans="1:19" ht="12" customHeight="1">
      <c r="A363" s="79"/>
      <c r="B363" s="79"/>
      <c r="C363" s="79"/>
      <c r="D363" s="79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</row>
    <row r="364" spans="1:19" ht="12" customHeight="1">
      <c r="A364" s="79"/>
      <c r="B364" s="79"/>
      <c r="C364" s="79"/>
      <c r="D364" s="79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</row>
    <row r="365" spans="1:19" ht="12" customHeight="1">
      <c r="A365" s="79"/>
      <c r="B365" s="79"/>
      <c r="C365" s="79"/>
      <c r="D365" s="79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</row>
    <row r="366" spans="1:19" ht="12" customHeight="1">
      <c r="A366" s="79"/>
      <c r="B366" s="79"/>
      <c r="C366" s="79"/>
      <c r="D366" s="79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</row>
    <row r="367" spans="1:19" ht="12" customHeight="1">
      <c r="A367" s="79"/>
      <c r="B367" s="79"/>
      <c r="C367" s="79"/>
      <c r="D367" s="79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</row>
    <row r="368" spans="1:19" ht="12" customHeight="1">
      <c r="A368" s="79"/>
      <c r="B368" s="79"/>
      <c r="C368" s="79"/>
      <c r="D368" s="79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</row>
    <row r="369" spans="1:17" ht="12" customHeight="1">
      <c r="A369" s="79"/>
      <c r="B369" s="79"/>
      <c r="C369" s="79"/>
      <c r="D369" s="79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</row>
    <row r="370" spans="1:17" ht="12" customHeight="1">
      <c r="A370" s="79"/>
      <c r="B370" s="79"/>
      <c r="C370" s="79"/>
      <c r="D370" s="79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</row>
    <row r="371" spans="1:17" ht="12" customHeight="1">
      <c r="A371" s="79"/>
      <c r="B371" s="79"/>
      <c r="C371" s="79"/>
      <c r="D371" s="79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</row>
    <row r="372" spans="1:17" ht="12" customHeight="1">
      <c r="A372" s="79"/>
      <c r="B372" s="79"/>
      <c r="C372" s="79"/>
      <c r="D372" s="79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</row>
    <row r="373" spans="1:17" ht="12" customHeight="1">
      <c r="A373" s="79"/>
      <c r="B373" s="79"/>
      <c r="C373" s="79"/>
      <c r="D373" s="79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</row>
    <row r="374" spans="1:17" ht="12" customHeight="1">
      <c r="A374" s="79"/>
      <c r="B374" s="79"/>
      <c r="C374" s="79"/>
      <c r="D374" s="79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</row>
    <row r="375" spans="1:17" ht="12" customHeight="1">
      <c r="A375" s="79"/>
      <c r="B375" s="79"/>
      <c r="C375" s="79"/>
      <c r="D375" s="79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</row>
    <row r="376" spans="1:17" ht="12" customHeight="1">
      <c r="A376" s="79"/>
      <c r="B376" s="79"/>
      <c r="C376" s="79"/>
      <c r="D376" s="79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</row>
    <row r="377" spans="1:17" ht="12" customHeight="1">
      <c r="A377" s="79"/>
      <c r="B377" s="79"/>
      <c r="C377" s="79"/>
      <c r="D377" s="79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</row>
    <row r="378" spans="1:17" ht="12" customHeight="1">
      <c r="A378" s="79"/>
      <c r="B378" s="79"/>
      <c r="C378" s="79"/>
      <c r="D378" s="79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</row>
    <row r="379" spans="1:17" ht="12" customHeight="1">
      <c r="A379" s="79"/>
      <c r="B379" s="79"/>
      <c r="C379" s="79"/>
      <c r="D379" s="79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</row>
    <row r="380" spans="1:17" ht="12" customHeight="1">
      <c r="A380" s="79"/>
      <c r="B380" s="79"/>
      <c r="C380" s="79"/>
      <c r="D380" s="79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</row>
    <row r="381" spans="1:17" ht="12" customHeight="1">
      <c r="A381" s="79"/>
      <c r="B381" s="79"/>
      <c r="C381" s="79"/>
      <c r="D381" s="79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</row>
    <row r="382" spans="1:17" ht="12" customHeight="1">
      <c r="A382" s="79"/>
      <c r="B382" s="79"/>
      <c r="C382" s="79"/>
      <c r="D382" s="79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</row>
    <row r="383" spans="1:17" ht="12" customHeight="1">
      <c r="A383" s="79"/>
      <c r="B383" s="79"/>
      <c r="C383" s="79"/>
      <c r="D383" s="79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</row>
    <row r="384" spans="1:17" ht="12" customHeight="1">
      <c r="A384" s="79"/>
      <c r="B384" s="79"/>
      <c r="C384" s="79"/>
      <c r="D384" s="79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</row>
    <row r="385" spans="1:17" ht="12" customHeight="1">
      <c r="A385" s="79"/>
      <c r="B385" s="79"/>
      <c r="C385" s="79"/>
      <c r="D385" s="79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</row>
    <row r="386" spans="1:17" ht="12" customHeight="1">
      <c r="A386" s="79"/>
      <c r="B386" s="79"/>
      <c r="C386" s="79"/>
      <c r="D386" s="79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</row>
    <row r="387" spans="1:17" ht="12" customHeight="1">
      <c r="A387" s="79"/>
      <c r="B387" s="79"/>
      <c r="C387" s="79"/>
      <c r="D387" s="79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</row>
    <row r="388" spans="1:17" ht="12" customHeight="1">
      <c r="A388" s="79"/>
      <c r="B388" s="79"/>
      <c r="C388" s="79"/>
      <c r="D388" s="79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</row>
    <row r="389" spans="1:17" ht="12" customHeight="1">
      <c r="A389" s="79"/>
      <c r="B389" s="79"/>
      <c r="C389" s="79"/>
      <c r="D389" s="79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</row>
    <row r="390" spans="1:17" ht="12" customHeight="1">
      <c r="A390" s="79"/>
      <c r="B390" s="79"/>
      <c r="C390" s="79"/>
      <c r="D390" s="79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</row>
    <row r="391" spans="1:17" ht="12" customHeight="1">
      <c r="A391" s="79"/>
      <c r="B391" s="79"/>
      <c r="C391" s="79"/>
      <c r="D391" s="79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</row>
    <row r="392" spans="1:17" ht="12" customHeight="1">
      <c r="A392" s="79"/>
      <c r="B392" s="79"/>
      <c r="C392" s="79"/>
      <c r="D392" s="79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</row>
    <row r="393" spans="1:17" ht="12" customHeight="1">
      <c r="A393" s="79"/>
      <c r="B393" s="79"/>
      <c r="C393" s="79"/>
      <c r="D393" s="79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5"/>
      <c r="Q393" s="185"/>
    </row>
    <row r="394" spans="1:17" ht="12" customHeight="1">
      <c r="A394" s="79"/>
      <c r="B394" s="79"/>
      <c r="C394" s="79"/>
      <c r="D394" s="79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</row>
    <row r="395" spans="1:17" ht="12" customHeight="1">
      <c r="A395" s="79"/>
      <c r="B395" s="79"/>
      <c r="C395" s="79"/>
      <c r="D395" s="79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</row>
    <row r="396" spans="1:17" ht="12" customHeight="1">
      <c r="A396" s="79"/>
      <c r="B396" s="79"/>
      <c r="C396" s="79"/>
      <c r="D396" s="79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</row>
    <row r="397" spans="1:17" ht="12" customHeight="1">
      <c r="A397" s="79"/>
      <c r="B397" s="79"/>
      <c r="C397" s="79"/>
      <c r="D397" s="79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</row>
    <row r="398" spans="1:17" ht="12" customHeight="1">
      <c r="A398" s="79"/>
      <c r="B398" s="79"/>
      <c r="C398" s="79"/>
      <c r="D398" s="79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</row>
    <row r="399" spans="1:17" ht="12" customHeight="1">
      <c r="A399" s="79"/>
      <c r="B399" s="79"/>
      <c r="C399" s="79"/>
      <c r="D399" s="79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</row>
    <row r="400" spans="1:17" ht="12" customHeight="1">
      <c r="A400" s="79"/>
      <c r="B400" s="79"/>
      <c r="C400" s="79"/>
      <c r="D400" s="79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</row>
    <row r="401" spans="1:17" ht="12" customHeight="1">
      <c r="A401" s="79"/>
      <c r="B401" s="79"/>
      <c r="C401" s="79"/>
      <c r="D401" s="79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</row>
    <row r="402" spans="1:17" ht="12" customHeight="1">
      <c r="A402" s="79"/>
      <c r="B402" s="79"/>
      <c r="C402" s="79"/>
      <c r="D402" s="79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</row>
    <row r="403" spans="1:17" ht="12" customHeight="1">
      <c r="A403" s="79"/>
      <c r="B403" s="79"/>
      <c r="C403" s="79"/>
      <c r="D403" s="79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</row>
    <row r="404" spans="1:17" ht="12" customHeight="1">
      <c r="A404" s="79"/>
      <c r="B404" s="79"/>
      <c r="C404" s="79"/>
      <c r="D404" s="79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</row>
    <row r="405" spans="1:17" ht="12" customHeight="1">
      <c r="A405" s="79"/>
      <c r="B405" s="79"/>
      <c r="C405" s="79"/>
      <c r="D405" s="79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</row>
    <row r="406" spans="1:17" ht="12" customHeight="1">
      <c r="A406" s="79"/>
      <c r="B406" s="79"/>
      <c r="C406" s="79"/>
      <c r="D406" s="79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</row>
    <row r="407" spans="1:17" ht="12" customHeight="1">
      <c r="A407" s="79"/>
      <c r="B407" s="79"/>
      <c r="C407" s="79"/>
      <c r="D407" s="79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</row>
    <row r="408" spans="1:17" ht="12" customHeight="1">
      <c r="A408" s="79"/>
      <c r="B408" s="79"/>
      <c r="C408" s="79"/>
      <c r="D408" s="79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</row>
    <row r="409" spans="1:17" ht="12" customHeight="1">
      <c r="A409" s="79"/>
      <c r="B409" s="79"/>
      <c r="C409" s="79"/>
      <c r="D409" s="79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</row>
    <row r="410" spans="1:17" ht="12" customHeight="1">
      <c r="A410" s="79"/>
      <c r="B410" s="79"/>
      <c r="C410" s="79"/>
      <c r="D410" s="79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</row>
    <row r="411" spans="1:17" ht="12" customHeight="1">
      <c r="A411" s="79"/>
      <c r="B411" s="79"/>
      <c r="C411" s="79"/>
      <c r="D411" s="79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P411" s="185"/>
      <c r="Q411" s="185"/>
    </row>
    <row r="412" spans="1:17" ht="12" customHeight="1">
      <c r="A412" s="79"/>
      <c r="B412" s="79"/>
      <c r="C412" s="79"/>
      <c r="D412" s="79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</row>
    <row r="413" spans="1:17" ht="12" customHeight="1">
      <c r="A413" s="79"/>
      <c r="B413" s="79"/>
      <c r="C413" s="79"/>
      <c r="D413" s="79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</row>
    <row r="414" spans="1:17" ht="12" customHeight="1">
      <c r="A414" s="79"/>
      <c r="B414" s="79"/>
      <c r="C414" s="79"/>
      <c r="D414" s="79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</row>
    <row r="415" spans="1:17" ht="12" customHeight="1">
      <c r="A415" s="79"/>
      <c r="B415" s="79"/>
      <c r="C415" s="79"/>
      <c r="D415" s="79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</row>
    <row r="416" spans="1:17" ht="12" customHeight="1">
      <c r="A416" s="79"/>
      <c r="B416" s="79"/>
      <c r="C416" s="79"/>
      <c r="D416" s="79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</row>
    <row r="417" spans="1:17" ht="12" customHeight="1">
      <c r="A417" s="79"/>
      <c r="B417" s="79"/>
      <c r="C417" s="79"/>
      <c r="D417" s="79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</row>
    <row r="418" spans="1:17" ht="12" customHeight="1">
      <c r="A418" s="79"/>
      <c r="B418" s="79"/>
      <c r="C418" s="79"/>
      <c r="D418" s="79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</row>
    <row r="419" spans="1:17" ht="12" customHeight="1">
      <c r="A419" s="79"/>
      <c r="B419" s="79"/>
      <c r="C419" s="79"/>
      <c r="D419" s="79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</row>
    <row r="420" spans="1:17" ht="12" customHeight="1">
      <c r="A420" s="79"/>
      <c r="B420" s="79"/>
      <c r="C420" s="79"/>
      <c r="D420" s="79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</row>
    <row r="421" spans="1:17" ht="12" customHeight="1">
      <c r="A421" s="79"/>
      <c r="B421" s="79"/>
      <c r="C421" s="79"/>
      <c r="D421" s="79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</row>
    <row r="422" spans="1:17" ht="12" customHeight="1">
      <c r="A422" s="79"/>
      <c r="B422" s="79"/>
      <c r="C422" s="79"/>
      <c r="D422" s="79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</row>
    <row r="423" spans="1:17" ht="12" customHeight="1">
      <c r="A423" s="79"/>
      <c r="B423" s="79"/>
      <c r="C423" s="79"/>
      <c r="D423" s="79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</row>
    <row r="424" spans="1:17" ht="12" customHeight="1">
      <c r="A424" s="79"/>
      <c r="B424" s="79"/>
      <c r="C424" s="79"/>
      <c r="D424" s="79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</row>
    <row r="425" spans="1:17" ht="12" customHeight="1">
      <c r="A425" s="79"/>
      <c r="B425" s="79"/>
      <c r="C425" s="79"/>
      <c r="D425" s="79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</row>
    <row r="426" spans="1:17" ht="12" customHeight="1">
      <c r="A426" s="79"/>
      <c r="B426" s="79"/>
      <c r="C426" s="79"/>
      <c r="D426" s="79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</row>
    <row r="427" spans="1:17" ht="12" customHeight="1">
      <c r="A427" s="79"/>
      <c r="B427" s="79"/>
      <c r="C427" s="79"/>
      <c r="D427" s="79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</row>
    <row r="428" spans="1:17" ht="12" customHeight="1">
      <c r="A428" s="79"/>
      <c r="B428" s="79"/>
      <c r="C428" s="79"/>
      <c r="D428" s="79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</row>
    <row r="429" spans="1:17" ht="12" customHeight="1">
      <c r="A429" s="79"/>
      <c r="B429" s="79"/>
      <c r="C429" s="79"/>
      <c r="D429" s="79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</row>
    <row r="430" spans="1:17" ht="12" customHeight="1">
      <c r="A430" s="79"/>
      <c r="B430" s="79"/>
      <c r="C430" s="79"/>
      <c r="D430" s="79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</row>
    <row r="431" spans="1:17" ht="12" customHeight="1">
      <c r="A431" s="79"/>
      <c r="B431" s="79"/>
      <c r="C431" s="79"/>
      <c r="D431" s="79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</row>
    <row r="432" spans="1:17" ht="12" customHeight="1">
      <c r="A432" s="79"/>
      <c r="B432" s="79"/>
      <c r="C432" s="79"/>
      <c r="D432" s="79"/>
      <c r="E432" s="185"/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</row>
    <row r="433" spans="1:17" ht="12" customHeight="1">
      <c r="A433" s="79"/>
      <c r="B433" s="79"/>
      <c r="C433" s="79"/>
      <c r="D433" s="79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</row>
    <row r="434" spans="1:17" ht="12" customHeight="1">
      <c r="A434" s="79"/>
      <c r="B434" s="79"/>
      <c r="C434" s="79"/>
      <c r="D434" s="79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</row>
    <row r="435" spans="1:17" ht="12" customHeight="1">
      <c r="A435" s="79"/>
      <c r="B435" s="79"/>
      <c r="C435" s="79"/>
      <c r="D435" s="79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</row>
    <row r="436" spans="1:17" ht="12" customHeight="1">
      <c r="A436" s="79"/>
      <c r="B436" s="79"/>
      <c r="C436" s="79"/>
      <c r="D436" s="79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</row>
    <row r="437" spans="1:17" ht="12" customHeight="1">
      <c r="A437" s="79"/>
      <c r="B437" s="79"/>
      <c r="C437" s="79"/>
      <c r="D437" s="79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</row>
    <row r="438" spans="1:17" ht="12" customHeight="1">
      <c r="A438" s="79"/>
      <c r="B438" s="79"/>
      <c r="C438" s="79"/>
      <c r="D438" s="79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</row>
    <row r="439" spans="1:17" ht="12" customHeight="1">
      <c r="A439" s="79"/>
      <c r="B439" s="79"/>
      <c r="C439" s="79"/>
      <c r="D439" s="79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</row>
    <row r="440" spans="1:17" ht="12" customHeight="1">
      <c r="A440" s="79"/>
      <c r="B440" s="79"/>
      <c r="C440" s="79"/>
      <c r="D440" s="79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</row>
    <row r="441" spans="1:17" ht="12" customHeight="1">
      <c r="A441" s="79"/>
      <c r="B441" s="79"/>
      <c r="C441" s="79"/>
      <c r="D441" s="79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</row>
    <row r="442" spans="1:17" ht="12" customHeight="1">
      <c r="A442" s="79"/>
      <c r="B442" s="79"/>
      <c r="C442" s="79"/>
      <c r="D442" s="79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</row>
    <row r="443" spans="1:17" ht="12" customHeight="1">
      <c r="A443" s="79"/>
      <c r="B443" s="79"/>
      <c r="C443" s="79"/>
      <c r="D443" s="79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</row>
    <row r="444" spans="1:17" ht="12" customHeight="1">
      <c r="A444" s="79"/>
      <c r="B444" s="79"/>
      <c r="C444" s="79"/>
      <c r="D444" s="79"/>
      <c r="E444" s="185"/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</row>
    <row r="445" spans="1:17" ht="12" customHeight="1">
      <c r="A445" s="79"/>
      <c r="B445" s="79"/>
      <c r="C445" s="79"/>
      <c r="D445" s="79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</row>
    <row r="446" spans="1:17" ht="12" customHeight="1">
      <c r="A446" s="79"/>
      <c r="B446" s="79"/>
      <c r="C446" s="79"/>
      <c r="D446" s="79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</row>
    <row r="447" spans="1:17" ht="12" customHeight="1">
      <c r="A447" s="79"/>
      <c r="B447" s="79"/>
      <c r="C447" s="79"/>
      <c r="D447" s="79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</row>
    <row r="448" spans="1:17" ht="12" customHeight="1">
      <c r="A448" s="79"/>
      <c r="B448" s="79"/>
      <c r="C448" s="79"/>
      <c r="D448" s="79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</row>
    <row r="449" spans="1:17" ht="12" customHeight="1">
      <c r="A449" s="79"/>
      <c r="B449" s="79"/>
      <c r="C449" s="79"/>
      <c r="D449" s="79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</row>
    <row r="450" spans="1:17" ht="12" customHeight="1">
      <c r="A450" s="79"/>
      <c r="B450" s="79"/>
      <c r="C450" s="79"/>
      <c r="D450" s="79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</row>
    <row r="451" spans="1:17" ht="12" customHeight="1">
      <c r="A451" s="79"/>
      <c r="B451" s="79"/>
      <c r="C451" s="79"/>
      <c r="D451" s="79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</row>
    <row r="452" spans="1:17" ht="12" customHeight="1">
      <c r="A452" s="79"/>
      <c r="B452" s="79"/>
      <c r="C452" s="79"/>
      <c r="D452" s="79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</row>
    <row r="453" spans="1:17" ht="12" customHeight="1">
      <c r="A453" s="79"/>
      <c r="B453" s="79"/>
      <c r="C453" s="79"/>
      <c r="D453" s="79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</row>
    <row r="454" spans="1:17" ht="12" customHeight="1">
      <c r="A454" s="79"/>
      <c r="B454" s="79"/>
      <c r="C454" s="79"/>
      <c r="D454" s="79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</row>
    <row r="455" spans="1:17" ht="12" customHeight="1">
      <c r="A455" s="79"/>
      <c r="B455" s="79"/>
      <c r="C455" s="79"/>
      <c r="D455" s="79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</row>
    <row r="456" spans="1:17" ht="12" customHeight="1">
      <c r="A456" s="79"/>
      <c r="B456" s="79"/>
      <c r="C456" s="79"/>
      <c r="D456" s="79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</row>
    <row r="457" spans="1:17" ht="12" customHeight="1">
      <c r="A457" s="79"/>
      <c r="B457" s="79"/>
      <c r="C457" s="79"/>
      <c r="D457" s="79"/>
      <c r="E457" s="185"/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</row>
    <row r="458" spans="1:17" ht="12" customHeight="1">
      <c r="A458" s="79"/>
      <c r="B458" s="79"/>
      <c r="C458" s="79"/>
      <c r="D458" s="79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</row>
    <row r="459" spans="1:17" ht="12" customHeight="1">
      <c r="A459" s="79"/>
      <c r="B459" s="79"/>
      <c r="C459" s="79"/>
      <c r="D459" s="79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</row>
    <row r="460" spans="1:17" ht="12" customHeight="1">
      <c r="A460" s="79"/>
      <c r="B460" s="79"/>
      <c r="C460" s="79"/>
      <c r="D460" s="79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</row>
    <row r="461" spans="1:17" ht="12" customHeight="1">
      <c r="A461" s="79"/>
      <c r="B461" s="79"/>
      <c r="C461" s="79"/>
      <c r="D461" s="79"/>
      <c r="E461" s="185"/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</row>
    <row r="462" spans="1:17" ht="12" customHeight="1">
      <c r="A462" s="79"/>
      <c r="B462" s="79"/>
      <c r="C462" s="79"/>
      <c r="D462" s="79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</row>
    <row r="463" spans="1:17" ht="12" customHeight="1">
      <c r="A463" s="79"/>
      <c r="B463" s="79"/>
      <c r="C463" s="79"/>
      <c r="D463" s="79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</row>
    <row r="464" spans="1:17" ht="12" customHeight="1">
      <c r="A464" s="79"/>
      <c r="B464" s="79"/>
      <c r="C464" s="79"/>
      <c r="D464" s="79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</row>
    <row r="465" spans="1:17" ht="12" customHeight="1">
      <c r="A465" s="79"/>
      <c r="B465" s="79"/>
      <c r="C465" s="79"/>
      <c r="D465" s="79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</row>
    <row r="466" spans="1:17" ht="12" customHeight="1">
      <c r="A466" s="79"/>
      <c r="B466" s="79"/>
      <c r="C466" s="79"/>
      <c r="D466" s="79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</row>
    <row r="467" spans="1:17" ht="12" customHeight="1">
      <c r="A467" s="79"/>
      <c r="B467" s="79"/>
      <c r="C467" s="79"/>
      <c r="D467" s="79"/>
      <c r="E467" s="185"/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</row>
    <row r="468" spans="1:17" ht="12" customHeight="1">
      <c r="A468" s="79"/>
      <c r="B468" s="79"/>
      <c r="C468" s="79"/>
      <c r="D468" s="79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</row>
    <row r="469" spans="1:17" ht="12" customHeight="1">
      <c r="A469" s="79"/>
      <c r="B469" s="79"/>
      <c r="C469" s="79"/>
      <c r="D469" s="79"/>
      <c r="E469" s="185"/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</row>
    <row r="470" spans="1:17" ht="12" customHeight="1">
      <c r="A470" s="79"/>
      <c r="B470" s="79"/>
      <c r="C470" s="79"/>
      <c r="D470" s="79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</row>
    <row r="471" spans="1:17" ht="12" customHeight="1">
      <c r="A471" s="79"/>
      <c r="B471" s="79"/>
      <c r="C471" s="79"/>
      <c r="D471" s="79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</row>
    <row r="472" spans="1:17" ht="12" customHeight="1">
      <c r="A472" s="79"/>
      <c r="B472" s="79"/>
      <c r="C472" s="79"/>
      <c r="D472" s="79"/>
      <c r="E472" s="185"/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</row>
    <row r="473" spans="1:17" ht="12" customHeight="1">
      <c r="A473" s="79"/>
      <c r="B473" s="79"/>
      <c r="C473" s="79"/>
      <c r="D473" s="79"/>
      <c r="E473" s="185"/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</row>
    <row r="474" spans="1:17" ht="12" customHeight="1">
      <c r="A474" s="79"/>
      <c r="B474" s="79"/>
      <c r="C474" s="79"/>
      <c r="D474" s="79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</row>
    <row r="475" spans="1:17" ht="12" customHeight="1">
      <c r="A475" s="79"/>
      <c r="B475" s="79"/>
      <c r="C475" s="79"/>
      <c r="D475" s="79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</row>
    <row r="476" spans="1:17" ht="12" customHeight="1">
      <c r="A476" s="79"/>
      <c r="B476" s="79"/>
      <c r="C476" s="79"/>
      <c r="D476" s="79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</row>
    <row r="477" spans="1:17" ht="12" customHeight="1">
      <c r="A477" s="79"/>
      <c r="B477" s="79"/>
      <c r="C477" s="79"/>
      <c r="D477" s="79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</row>
    <row r="478" spans="1:17" ht="12" customHeight="1">
      <c r="A478" s="79"/>
      <c r="B478" s="79"/>
      <c r="C478" s="79"/>
      <c r="D478" s="79"/>
      <c r="E478" s="185"/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</row>
    <row r="479" spans="1:17" ht="12" customHeight="1">
      <c r="A479" s="79"/>
      <c r="B479" s="79"/>
      <c r="C479" s="79"/>
      <c r="D479" s="79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</row>
    <row r="480" spans="1:17" ht="12" customHeight="1">
      <c r="A480" s="79"/>
      <c r="B480" s="79"/>
      <c r="C480" s="79"/>
      <c r="D480" s="79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</row>
    <row r="481" spans="1:17" ht="12" customHeight="1">
      <c r="A481" s="79"/>
      <c r="B481" s="79"/>
      <c r="C481" s="79"/>
      <c r="D481" s="79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</row>
    <row r="482" spans="1:17" ht="12" customHeight="1">
      <c r="A482" s="79"/>
      <c r="B482" s="79"/>
      <c r="C482" s="79"/>
      <c r="D482" s="79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</row>
    <row r="483" spans="1:17" ht="12" customHeight="1">
      <c r="A483" s="79"/>
      <c r="B483" s="79"/>
      <c r="C483" s="79"/>
      <c r="D483" s="79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</row>
    <row r="484" spans="1:17" ht="12" customHeight="1">
      <c r="A484" s="79"/>
      <c r="B484" s="79"/>
      <c r="C484" s="79"/>
      <c r="D484" s="79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</row>
    <row r="485" spans="1:17" ht="12" customHeight="1">
      <c r="A485" s="79"/>
      <c r="B485" s="79"/>
      <c r="C485" s="79"/>
      <c r="D485" s="79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</row>
    <row r="486" spans="1:17" ht="12" customHeight="1">
      <c r="A486" s="79"/>
      <c r="B486" s="79"/>
      <c r="C486" s="79"/>
      <c r="D486" s="79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</row>
    <row r="487" spans="1:17" ht="12" customHeight="1">
      <c r="A487" s="79"/>
      <c r="B487" s="79"/>
      <c r="C487" s="79"/>
      <c r="D487" s="79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</row>
    <row r="488" spans="1:17" ht="12" customHeight="1">
      <c r="A488" s="79"/>
      <c r="B488" s="79"/>
      <c r="C488" s="79"/>
      <c r="D488" s="79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</row>
    <row r="489" spans="1:17" ht="12" customHeight="1">
      <c r="A489" s="79"/>
      <c r="B489" s="79"/>
      <c r="C489" s="79"/>
      <c r="D489" s="79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</row>
    <row r="490" spans="1:17" ht="12" customHeight="1">
      <c r="A490" s="79"/>
      <c r="B490" s="79"/>
      <c r="C490" s="79"/>
      <c r="D490" s="79"/>
      <c r="E490" s="185"/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</row>
    <row r="491" spans="1:17" ht="12" customHeight="1">
      <c r="A491" s="79"/>
      <c r="B491" s="79"/>
      <c r="C491" s="79"/>
      <c r="D491" s="79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</row>
    <row r="492" spans="1:17" ht="12" customHeight="1">
      <c r="A492" s="79"/>
      <c r="B492" s="79"/>
      <c r="C492" s="79"/>
      <c r="D492" s="79"/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</row>
    <row r="493" spans="1:17" ht="12" customHeight="1">
      <c r="A493" s="79"/>
      <c r="B493" s="79"/>
      <c r="C493" s="79"/>
      <c r="D493" s="79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</row>
    <row r="494" spans="1:17" ht="12" customHeight="1">
      <c r="A494" s="79"/>
      <c r="B494" s="79"/>
      <c r="C494" s="79"/>
      <c r="D494" s="79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</row>
    <row r="495" spans="1:17" ht="12" customHeight="1">
      <c r="A495" s="79"/>
      <c r="B495" s="79"/>
      <c r="C495" s="79"/>
      <c r="D495" s="79"/>
      <c r="E495" s="185"/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</row>
    <row r="496" spans="1:17" ht="12" customHeight="1">
      <c r="A496" s="79"/>
      <c r="B496" s="79"/>
      <c r="C496" s="79"/>
      <c r="D496" s="79"/>
      <c r="E496" s="185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</row>
    <row r="497" spans="1:17" ht="12" customHeight="1">
      <c r="A497" s="79"/>
      <c r="B497" s="79"/>
      <c r="C497" s="79"/>
      <c r="D497" s="79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</row>
    <row r="498" spans="1:17" ht="12" customHeight="1">
      <c r="A498" s="79"/>
      <c r="B498" s="79"/>
      <c r="C498" s="79"/>
      <c r="D498" s="79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</row>
    <row r="499" spans="1:17" ht="12" customHeight="1">
      <c r="A499" s="79"/>
      <c r="B499" s="79"/>
      <c r="C499" s="79"/>
      <c r="D499" s="79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</row>
    <row r="500" spans="1:17" ht="12" customHeight="1">
      <c r="A500" s="79"/>
      <c r="B500" s="79"/>
      <c r="C500" s="79"/>
      <c r="D500" s="79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</row>
    <row r="501" spans="1:17" ht="12" customHeight="1">
      <c r="A501" s="79"/>
      <c r="B501" s="79"/>
      <c r="C501" s="79"/>
      <c r="D501" s="79"/>
      <c r="E501" s="185"/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</row>
    <row r="502" spans="1:17" ht="12" customHeight="1">
      <c r="A502" s="79"/>
      <c r="B502" s="79"/>
      <c r="C502" s="79"/>
      <c r="D502" s="79"/>
      <c r="E502" s="185"/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</row>
    <row r="503" spans="1:17" ht="12" customHeight="1">
      <c r="A503" s="79"/>
      <c r="B503" s="79"/>
      <c r="C503" s="79"/>
      <c r="D503" s="79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</row>
    <row r="504" spans="1:17" ht="12" customHeight="1">
      <c r="A504" s="79"/>
      <c r="B504" s="79"/>
      <c r="C504" s="79"/>
      <c r="D504" s="79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</row>
    <row r="505" spans="1:17" ht="12" customHeight="1">
      <c r="A505" s="79"/>
      <c r="B505" s="79"/>
      <c r="C505" s="79"/>
      <c r="D505" s="79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</row>
    <row r="506" spans="1:17" ht="12" customHeight="1">
      <c r="A506" s="79"/>
      <c r="B506" s="79"/>
      <c r="C506" s="79"/>
      <c r="D506" s="79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</row>
    <row r="507" spans="1:17" ht="12" customHeight="1">
      <c r="A507" s="79"/>
      <c r="B507" s="79"/>
      <c r="C507" s="79"/>
      <c r="D507" s="79"/>
      <c r="E507" s="185"/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</row>
    <row r="508" spans="1:17" ht="12" customHeight="1">
      <c r="A508" s="79"/>
      <c r="B508" s="79"/>
      <c r="C508" s="79"/>
      <c r="D508" s="79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</row>
    <row r="509" spans="1:17" ht="12" customHeight="1">
      <c r="A509" s="79"/>
      <c r="B509" s="79"/>
      <c r="C509" s="79"/>
      <c r="D509" s="79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</row>
    <row r="510" spans="1:17" ht="12" customHeight="1">
      <c r="A510" s="79"/>
      <c r="B510" s="79"/>
      <c r="C510" s="79"/>
      <c r="D510" s="79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</row>
    <row r="511" spans="1:17" ht="12" customHeight="1">
      <c r="A511" s="79"/>
      <c r="B511" s="79"/>
      <c r="C511" s="79"/>
      <c r="D511" s="79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</row>
    <row r="512" spans="1:17" ht="12" customHeight="1">
      <c r="A512" s="79"/>
      <c r="B512" s="79"/>
      <c r="C512" s="79"/>
      <c r="D512" s="79"/>
      <c r="E512" s="185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</row>
    <row r="513" spans="1:17" ht="12" customHeight="1">
      <c r="A513" s="79"/>
      <c r="B513" s="79"/>
      <c r="C513" s="79"/>
      <c r="D513" s="79"/>
      <c r="E513" s="185"/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</row>
    <row r="514" spans="1:17" ht="12" customHeight="1">
      <c r="A514" s="79"/>
      <c r="B514" s="79"/>
      <c r="C514" s="79"/>
      <c r="D514" s="79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</row>
    <row r="515" spans="1:17" ht="12" customHeight="1">
      <c r="A515" s="79"/>
      <c r="B515" s="79"/>
      <c r="C515" s="79"/>
      <c r="D515" s="79"/>
      <c r="E515" s="185"/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</row>
    <row r="516" spans="1:17" ht="12" customHeight="1">
      <c r="A516" s="79"/>
      <c r="B516" s="79"/>
      <c r="C516" s="79"/>
      <c r="D516" s="79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85"/>
      <c r="Q516" s="185"/>
    </row>
    <row r="517" spans="1:17" ht="12" customHeight="1">
      <c r="A517" s="79"/>
      <c r="B517" s="79"/>
      <c r="C517" s="79"/>
      <c r="D517" s="79"/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</row>
    <row r="518" spans="1:17" ht="12" customHeight="1">
      <c r="A518" s="79"/>
      <c r="B518" s="79"/>
      <c r="C518" s="79"/>
      <c r="D518" s="79"/>
      <c r="E518" s="185"/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  <c r="P518" s="185"/>
      <c r="Q518" s="185"/>
    </row>
    <row r="519" spans="1:17" ht="12" customHeight="1">
      <c r="A519" s="79"/>
      <c r="B519" s="79"/>
      <c r="C519" s="79"/>
      <c r="D519" s="79"/>
      <c r="E519" s="185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</row>
    <row r="520" spans="1:17" ht="12" customHeight="1">
      <c r="A520" s="79"/>
      <c r="B520" s="79"/>
      <c r="C520" s="79"/>
      <c r="D520" s="79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</row>
    <row r="521" spans="1:17" ht="12" customHeight="1">
      <c r="A521" s="79"/>
      <c r="B521" s="79"/>
      <c r="C521" s="79"/>
      <c r="D521" s="79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</row>
    <row r="522" spans="1:17" ht="12" customHeight="1">
      <c r="A522" s="79"/>
      <c r="B522" s="79"/>
      <c r="C522" s="79"/>
      <c r="D522" s="79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</row>
    <row r="523" spans="1:17" ht="12" customHeight="1">
      <c r="A523" s="79"/>
      <c r="B523" s="79"/>
      <c r="C523" s="79"/>
      <c r="D523" s="79"/>
      <c r="E523" s="185"/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</row>
    <row r="524" spans="1:17" ht="12" customHeight="1">
      <c r="A524" s="79"/>
      <c r="B524" s="79"/>
      <c r="C524" s="79"/>
      <c r="D524" s="79"/>
      <c r="E524" s="185"/>
      <c r="F524" s="18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</row>
    <row r="525" spans="1:17" ht="12" customHeight="1">
      <c r="A525" s="79"/>
      <c r="B525" s="79"/>
      <c r="C525" s="79"/>
      <c r="D525" s="79"/>
      <c r="E525" s="185"/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</row>
    <row r="526" spans="1:17" ht="12" customHeight="1">
      <c r="A526" s="79"/>
      <c r="B526" s="79"/>
      <c r="C526" s="79"/>
      <c r="D526" s="79"/>
      <c r="E526" s="185"/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</row>
    <row r="527" spans="1:17" ht="12" customHeight="1">
      <c r="A527" s="79"/>
      <c r="B527" s="79"/>
      <c r="C527" s="79"/>
      <c r="D527" s="79"/>
      <c r="E527" s="185"/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</row>
    <row r="528" spans="1:17" ht="12" customHeight="1">
      <c r="A528" s="79"/>
      <c r="B528" s="79"/>
      <c r="C528" s="79"/>
      <c r="D528" s="79"/>
      <c r="E528" s="185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</row>
    <row r="529" spans="1:17" ht="12" customHeight="1">
      <c r="A529" s="79"/>
      <c r="B529" s="79"/>
      <c r="C529" s="79"/>
      <c r="D529" s="79"/>
      <c r="E529" s="185"/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</row>
    <row r="530" spans="1:17" ht="12" customHeight="1">
      <c r="A530" s="79"/>
      <c r="B530" s="79"/>
      <c r="C530" s="79"/>
      <c r="D530" s="79"/>
      <c r="E530" s="185"/>
      <c r="F530" s="18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</row>
    <row r="531" spans="1:17" ht="12" customHeight="1">
      <c r="A531" s="79"/>
      <c r="B531" s="79"/>
      <c r="C531" s="79"/>
      <c r="D531" s="79"/>
      <c r="E531" s="185"/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</row>
    <row r="532" spans="1:17" ht="12" customHeight="1">
      <c r="A532" s="79"/>
      <c r="B532" s="79"/>
      <c r="C532" s="79"/>
      <c r="D532" s="79"/>
      <c r="E532" s="185"/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</row>
    <row r="533" spans="1:17" ht="12" customHeight="1">
      <c r="A533" s="79"/>
      <c r="B533" s="79"/>
      <c r="C533" s="79"/>
      <c r="D533" s="79"/>
      <c r="E533" s="185"/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</row>
    <row r="534" spans="1:17" ht="12" customHeight="1">
      <c r="A534" s="79"/>
      <c r="B534" s="79"/>
      <c r="C534" s="79"/>
      <c r="D534" s="79"/>
      <c r="E534" s="185"/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</row>
    <row r="535" spans="1:17" ht="12" customHeight="1">
      <c r="A535" s="79"/>
      <c r="B535" s="79"/>
      <c r="C535" s="79"/>
      <c r="D535" s="79"/>
      <c r="E535" s="185"/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</row>
    <row r="536" spans="1:17" ht="12" customHeight="1">
      <c r="A536" s="79"/>
      <c r="B536" s="79"/>
      <c r="C536" s="79"/>
      <c r="D536" s="79"/>
      <c r="E536" s="185"/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</row>
    <row r="537" spans="1:17" ht="12" customHeight="1">
      <c r="A537" s="79"/>
      <c r="B537" s="79"/>
      <c r="C537" s="79"/>
      <c r="D537" s="79"/>
      <c r="E537" s="185"/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85"/>
      <c r="Q537" s="185"/>
    </row>
    <row r="538" spans="1:17" ht="12" customHeight="1">
      <c r="A538" s="79"/>
      <c r="B538" s="79"/>
      <c r="C538" s="79"/>
      <c r="D538" s="79"/>
      <c r="E538" s="185"/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</row>
    <row r="539" spans="1:17" ht="12" customHeight="1">
      <c r="A539" s="79"/>
      <c r="B539" s="79"/>
      <c r="C539" s="79"/>
      <c r="D539" s="79"/>
      <c r="E539" s="185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</row>
    <row r="540" spans="1:17" ht="12" customHeight="1">
      <c r="A540" s="79"/>
      <c r="B540" s="79"/>
      <c r="C540" s="79"/>
      <c r="D540" s="79"/>
      <c r="E540" s="185"/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</row>
    <row r="541" spans="1:17" ht="12" customHeight="1">
      <c r="A541" s="79"/>
      <c r="B541" s="79"/>
      <c r="C541" s="79"/>
      <c r="D541" s="79"/>
      <c r="E541" s="185"/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</row>
    <row r="542" spans="1:17" ht="12" customHeight="1">
      <c r="A542" s="79"/>
      <c r="B542" s="79"/>
      <c r="C542" s="79"/>
      <c r="D542" s="79"/>
      <c r="E542" s="185"/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</row>
    <row r="543" spans="1:17" ht="12" customHeight="1">
      <c r="A543" s="79"/>
      <c r="B543" s="79"/>
      <c r="C543" s="79"/>
      <c r="D543" s="79"/>
      <c r="E543" s="185"/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5"/>
      <c r="Q543" s="185"/>
    </row>
    <row r="544" spans="1:17" ht="12" customHeight="1">
      <c r="A544" s="79"/>
      <c r="B544" s="79"/>
      <c r="C544" s="79"/>
      <c r="D544" s="79"/>
      <c r="E544" s="185"/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  <c r="Q544" s="185"/>
    </row>
    <row r="545" spans="1:17" ht="12" customHeight="1">
      <c r="A545" s="79"/>
      <c r="B545" s="79"/>
      <c r="C545" s="79"/>
      <c r="D545" s="79"/>
      <c r="E545" s="185"/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  <c r="Q545" s="185"/>
    </row>
    <row r="546" spans="1:17" ht="12" customHeight="1">
      <c r="A546" s="79"/>
      <c r="B546" s="79"/>
      <c r="C546" s="79"/>
      <c r="D546" s="79"/>
      <c r="E546" s="185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</row>
    <row r="547" spans="1:17" ht="12" customHeight="1">
      <c r="A547" s="79"/>
      <c r="B547" s="79"/>
      <c r="C547" s="79"/>
      <c r="D547" s="79"/>
      <c r="E547" s="185"/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</row>
    <row r="548" spans="1:17" ht="12" customHeight="1">
      <c r="A548" s="79"/>
      <c r="B548" s="79"/>
      <c r="C548" s="79"/>
      <c r="D548" s="79"/>
      <c r="E548" s="185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</row>
    <row r="549" spans="1:17" ht="12" customHeight="1">
      <c r="A549" s="79"/>
      <c r="B549" s="79"/>
      <c r="C549" s="79"/>
      <c r="D549" s="79"/>
      <c r="E549" s="185"/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</row>
    <row r="550" spans="1:17" ht="12" customHeight="1">
      <c r="A550" s="79"/>
      <c r="B550" s="79"/>
      <c r="C550" s="79"/>
      <c r="D550" s="79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</row>
    <row r="551" spans="1:17" ht="12" customHeight="1">
      <c r="A551" s="79"/>
      <c r="B551" s="79"/>
      <c r="C551" s="79"/>
      <c r="D551" s="79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</row>
    <row r="552" spans="1:17" ht="12" customHeight="1">
      <c r="A552" s="79"/>
      <c r="B552" s="79"/>
      <c r="C552" s="79"/>
      <c r="D552" s="79"/>
      <c r="E552" s="185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</row>
    <row r="553" spans="1:17" ht="12" customHeight="1">
      <c r="A553" s="79"/>
      <c r="B553" s="79"/>
      <c r="C553" s="79"/>
      <c r="D553" s="79"/>
      <c r="E553" s="185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</row>
    <row r="554" spans="1:17" ht="12" customHeight="1">
      <c r="A554" s="79"/>
      <c r="B554" s="79"/>
      <c r="C554" s="79"/>
      <c r="D554" s="79"/>
      <c r="E554" s="185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</row>
    <row r="555" spans="1:17" ht="12" customHeight="1">
      <c r="A555" s="79"/>
      <c r="B555" s="79"/>
      <c r="C555" s="79"/>
      <c r="D555" s="79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</row>
    <row r="556" spans="1:17" ht="12" customHeight="1">
      <c r="A556" s="79"/>
      <c r="B556" s="79"/>
      <c r="C556" s="79"/>
      <c r="D556" s="79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</row>
    <row r="557" spans="1:17" ht="12" customHeight="1">
      <c r="A557" s="79"/>
      <c r="B557" s="79"/>
      <c r="C557" s="79"/>
      <c r="D557" s="79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</row>
    <row r="558" spans="1:17" ht="12" customHeight="1">
      <c r="A558" s="79"/>
      <c r="B558" s="79"/>
      <c r="C558" s="79"/>
      <c r="D558" s="79"/>
      <c r="E558" s="185"/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5"/>
      <c r="Q558" s="185"/>
    </row>
    <row r="559" spans="1:17" ht="12" customHeight="1">
      <c r="A559" s="79"/>
      <c r="B559" s="79"/>
      <c r="C559" s="79"/>
      <c r="D559" s="79"/>
      <c r="E559" s="185"/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</row>
    <row r="560" spans="1:17" ht="12" customHeight="1">
      <c r="A560" s="79"/>
      <c r="B560" s="79"/>
      <c r="C560" s="79"/>
      <c r="D560" s="79"/>
      <c r="E560" s="185"/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85"/>
      <c r="Q560" s="185"/>
    </row>
    <row r="561" spans="1:17" ht="12" customHeight="1">
      <c r="A561" s="79"/>
      <c r="B561" s="79"/>
      <c r="C561" s="79"/>
      <c r="D561" s="79"/>
      <c r="E561" s="185"/>
      <c r="F561" s="18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</row>
    <row r="562" spans="1:17" ht="12" customHeight="1">
      <c r="A562" s="79"/>
      <c r="B562" s="79"/>
      <c r="C562" s="79"/>
      <c r="D562" s="79"/>
      <c r="E562" s="185"/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</row>
    <row r="563" spans="1:17" ht="12" customHeight="1">
      <c r="A563" s="79"/>
      <c r="B563" s="79"/>
      <c r="C563" s="79"/>
      <c r="D563" s="79"/>
      <c r="E563" s="185"/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</row>
    <row r="564" spans="1:17" ht="12" customHeight="1">
      <c r="A564" s="79"/>
      <c r="B564" s="79"/>
      <c r="C564" s="79"/>
      <c r="D564" s="79"/>
      <c r="E564" s="185"/>
      <c r="F564" s="185"/>
      <c r="G564" s="185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</row>
    <row r="565" spans="1:17" ht="12" customHeight="1">
      <c r="A565" s="79"/>
      <c r="B565" s="79"/>
      <c r="C565" s="79"/>
      <c r="D565" s="79"/>
      <c r="E565" s="185"/>
      <c r="F565" s="185"/>
      <c r="G565" s="185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</row>
    <row r="566" spans="1:17" ht="12" customHeight="1">
      <c r="A566" s="79"/>
      <c r="B566" s="79"/>
      <c r="C566" s="79"/>
      <c r="D566" s="79"/>
      <c r="E566" s="185"/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</row>
    <row r="567" spans="1:17" ht="12" customHeight="1">
      <c r="A567" s="79"/>
      <c r="B567" s="79"/>
      <c r="C567" s="79"/>
      <c r="D567" s="79"/>
      <c r="E567" s="185"/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</row>
    <row r="568" spans="1:17" ht="12" customHeight="1">
      <c r="A568" s="79"/>
      <c r="B568" s="79"/>
      <c r="C568" s="79"/>
      <c r="D568" s="79"/>
      <c r="E568" s="185"/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</row>
    <row r="569" spans="1:17" ht="12" customHeight="1">
      <c r="A569" s="79"/>
      <c r="B569" s="79"/>
      <c r="C569" s="79"/>
      <c r="D569" s="79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</row>
    <row r="570" spans="1:17" ht="12" customHeight="1">
      <c r="A570" s="79"/>
      <c r="B570" s="79"/>
      <c r="C570" s="79"/>
      <c r="D570" s="79"/>
      <c r="E570" s="185"/>
      <c r="F570" s="18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</row>
    <row r="571" spans="1:17" ht="12" customHeight="1">
      <c r="A571" s="79"/>
      <c r="B571" s="79"/>
      <c r="C571" s="79"/>
      <c r="D571" s="79"/>
      <c r="E571" s="185"/>
      <c r="F571" s="185"/>
      <c r="G571" s="185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</row>
    <row r="572" spans="1:17" ht="12" customHeight="1">
      <c r="A572" s="79"/>
      <c r="B572" s="79"/>
      <c r="C572" s="79"/>
      <c r="D572" s="79"/>
      <c r="E572" s="185"/>
      <c r="F572" s="185"/>
      <c r="G572" s="185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</row>
    <row r="573" spans="1:17" ht="12" customHeight="1">
      <c r="A573" s="79"/>
      <c r="B573" s="79"/>
      <c r="C573" s="79"/>
      <c r="D573" s="79"/>
      <c r="E573" s="185"/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5"/>
      <c r="Q573" s="185"/>
    </row>
    <row r="574" spans="1:17" ht="12" customHeight="1">
      <c r="A574" s="79"/>
      <c r="B574" s="79"/>
      <c r="C574" s="79"/>
      <c r="D574" s="79"/>
      <c r="E574" s="185"/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</row>
    <row r="575" spans="1:17" ht="12" customHeight="1">
      <c r="A575" s="79"/>
      <c r="B575" s="79"/>
      <c r="C575" s="79"/>
      <c r="D575" s="79"/>
      <c r="E575" s="185"/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</row>
    <row r="576" spans="1:17" ht="12" customHeight="1">
      <c r="A576" s="79"/>
      <c r="B576" s="79"/>
      <c r="C576" s="79"/>
      <c r="D576" s="79"/>
      <c r="E576" s="185"/>
      <c r="F576" s="18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</row>
    <row r="577" spans="1:17" ht="12" customHeight="1">
      <c r="A577" s="79"/>
      <c r="B577" s="79"/>
      <c r="C577" s="79"/>
      <c r="D577" s="79"/>
      <c r="E577" s="185"/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</row>
    <row r="578" spans="1:17" ht="12" customHeight="1">
      <c r="A578" s="79"/>
      <c r="B578" s="79"/>
      <c r="C578" s="79"/>
      <c r="D578" s="79"/>
      <c r="E578" s="185"/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</row>
    <row r="579" spans="1:17" ht="12" customHeight="1">
      <c r="A579" s="79"/>
      <c r="B579" s="79"/>
      <c r="C579" s="79"/>
      <c r="D579" s="79"/>
      <c r="E579" s="185"/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</row>
    <row r="580" spans="1:17" ht="12" customHeight="1">
      <c r="A580" s="79"/>
      <c r="B580" s="79"/>
      <c r="C580" s="79"/>
      <c r="D580" s="79"/>
      <c r="E580" s="185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</row>
    <row r="581" spans="1:17" ht="12" customHeight="1">
      <c r="A581" s="79"/>
      <c r="B581" s="79"/>
      <c r="C581" s="79"/>
      <c r="D581" s="79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</row>
    <row r="582" spans="1:17" ht="12" customHeight="1">
      <c r="A582" s="79"/>
      <c r="B582" s="79"/>
      <c r="C582" s="79"/>
      <c r="D582" s="79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</row>
    <row r="583" spans="1:17" ht="12" customHeight="1">
      <c r="A583" s="79"/>
      <c r="B583" s="79"/>
      <c r="C583" s="79"/>
      <c r="D583" s="79"/>
      <c r="E583" s="185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</row>
    <row r="584" spans="1:17" ht="12" customHeight="1">
      <c r="A584" s="79"/>
      <c r="B584" s="79"/>
      <c r="C584" s="79"/>
      <c r="D584" s="79"/>
      <c r="E584" s="185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</row>
    <row r="585" spans="1:17" ht="12" customHeight="1">
      <c r="A585" s="79"/>
      <c r="B585" s="79"/>
      <c r="C585" s="79"/>
      <c r="D585" s="79"/>
      <c r="E585" s="185"/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</row>
    <row r="586" spans="1:17" ht="12" customHeight="1">
      <c r="A586" s="79"/>
      <c r="B586" s="79"/>
      <c r="C586" s="79"/>
      <c r="D586" s="79"/>
      <c r="E586" s="185"/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</row>
    <row r="587" spans="1:17" ht="12" customHeight="1">
      <c r="A587" s="79"/>
      <c r="B587" s="79"/>
      <c r="C587" s="79"/>
      <c r="D587" s="79"/>
      <c r="E587" s="185"/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</row>
    <row r="588" spans="1:17" ht="12" customHeight="1">
      <c r="A588" s="79"/>
      <c r="B588" s="79"/>
      <c r="C588" s="79"/>
      <c r="D588" s="79"/>
      <c r="E588" s="185"/>
      <c r="F588" s="18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</row>
    <row r="589" spans="1:17" ht="12" customHeight="1">
      <c r="A589" s="79"/>
      <c r="B589" s="79"/>
      <c r="C589" s="79"/>
      <c r="D589" s="79"/>
      <c r="E589" s="185"/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</row>
    <row r="590" spans="1:17" ht="12" customHeight="1">
      <c r="A590" s="79"/>
      <c r="B590" s="79"/>
      <c r="C590" s="79"/>
      <c r="D590" s="79"/>
      <c r="E590" s="185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</row>
    <row r="591" spans="1:17" ht="12" customHeight="1">
      <c r="A591" s="79"/>
      <c r="B591" s="79"/>
      <c r="C591" s="79"/>
      <c r="D591" s="79"/>
      <c r="E591" s="185"/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</row>
    <row r="592" spans="1:17" ht="12" customHeight="1">
      <c r="A592" s="79"/>
      <c r="B592" s="79"/>
      <c r="C592" s="79"/>
      <c r="D592" s="79"/>
      <c r="E592" s="185"/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5"/>
      <c r="Q592" s="185"/>
    </row>
    <row r="593" spans="1:17" ht="12" customHeight="1">
      <c r="A593" s="79"/>
      <c r="B593" s="79"/>
      <c r="C593" s="79"/>
      <c r="D593" s="79"/>
      <c r="E593" s="185"/>
      <c r="F593" s="185"/>
      <c r="G593" s="185"/>
      <c r="H593" s="185"/>
      <c r="I593" s="185"/>
      <c r="J593" s="185"/>
      <c r="K593" s="185"/>
      <c r="L593" s="185"/>
      <c r="M593" s="185"/>
      <c r="N593" s="185"/>
      <c r="O593" s="185"/>
      <c r="P593" s="185"/>
      <c r="Q593" s="185"/>
    </row>
    <row r="594" spans="1:17" ht="12" customHeight="1">
      <c r="A594" s="79"/>
      <c r="B594" s="79"/>
      <c r="C594" s="79"/>
      <c r="D594" s="79"/>
      <c r="E594" s="185"/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</row>
    <row r="595" spans="1:17" ht="12" customHeight="1">
      <c r="A595" s="79"/>
      <c r="B595" s="79"/>
      <c r="C595" s="79"/>
      <c r="D595" s="79"/>
      <c r="E595" s="185"/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</row>
    <row r="596" spans="1:17" ht="12" customHeight="1">
      <c r="A596" s="79"/>
      <c r="B596" s="79"/>
      <c r="C596" s="79"/>
      <c r="D596" s="79"/>
      <c r="E596" s="185"/>
      <c r="F596" s="185"/>
      <c r="G596" s="185"/>
      <c r="H596" s="185"/>
      <c r="I596" s="185"/>
      <c r="J596" s="185"/>
      <c r="K596" s="185"/>
      <c r="L596" s="185"/>
      <c r="M596" s="185"/>
      <c r="N596" s="185"/>
      <c r="O596" s="185"/>
      <c r="P596" s="185"/>
      <c r="Q596" s="185"/>
    </row>
    <row r="597" spans="1:17" ht="12" customHeight="1">
      <c r="A597" s="79"/>
      <c r="B597" s="79"/>
      <c r="C597" s="79"/>
      <c r="D597" s="79"/>
      <c r="E597" s="185"/>
      <c r="F597" s="185"/>
      <c r="G597" s="185"/>
      <c r="H597" s="185"/>
      <c r="I597" s="185"/>
      <c r="J597" s="185"/>
      <c r="K597" s="185"/>
      <c r="L597" s="185"/>
      <c r="M597" s="185"/>
      <c r="N597" s="185"/>
      <c r="O597" s="185"/>
      <c r="P597" s="185"/>
      <c r="Q597" s="185"/>
    </row>
    <row r="598" spans="1:17" ht="12" customHeight="1">
      <c r="A598" s="79"/>
      <c r="B598" s="79"/>
      <c r="C598" s="79"/>
      <c r="D598" s="79"/>
      <c r="E598" s="185"/>
      <c r="F598" s="185"/>
      <c r="G598" s="185"/>
      <c r="H598" s="185"/>
      <c r="I598" s="185"/>
      <c r="J598" s="185"/>
      <c r="K598" s="185"/>
      <c r="L598" s="185"/>
      <c r="M598" s="185"/>
      <c r="N598" s="185"/>
      <c r="O598" s="185"/>
      <c r="P598" s="185"/>
      <c r="Q598" s="185"/>
    </row>
    <row r="599" spans="1:17" ht="12" customHeight="1">
      <c r="A599" s="79"/>
      <c r="B599" s="79"/>
      <c r="C599" s="79"/>
      <c r="D599" s="79"/>
      <c r="E599" s="185"/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</row>
    <row r="600" spans="1:17" ht="12" customHeight="1">
      <c r="A600" s="79"/>
      <c r="B600" s="79"/>
      <c r="C600" s="79"/>
      <c r="D600" s="79"/>
      <c r="E600" s="185"/>
      <c r="F600" s="185"/>
      <c r="G600" s="185"/>
      <c r="H600" s="185"/>
      <c r="I600" s="185"/>
      <c r="J600" s="185"/>
      <c r="K600" s="185"/>
      <c r="L600" s="185"/>
      <c r="M600" s="185"/>
      <c r="N600" s="185"/>
      <c r="O600" s="185"/>
      <c r="P600" s="185"/>
      <c r="Q600" s="185"/>
    </row>
    <row r="601" spans="1:17" ht="12" customHeight="1">
      <c r="A601" s="79"/>
      <c r="B601" s="79"/>
      <c r="C601" s="79"/>
      <c r="D601" s="79"/>
      <c r="E601" s="185"/>
      <c r="F601" s="185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</row>
    <row r="602" spans="1:17" ht="12" customHeight="1">
      <c r="A602" s="79"/>
      <c r="B602" s="79"/>
      <c r="C602" s="79"/>
      <c r="D602" s="79"/>
      <c r="E602" s="185"/>
      <c r="F602" s="18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</row>
    <row r="603" spans="1:17" ht="12" customHeight="1">
      <c r="A603" s="79"/>
      <c r="B603" s="79"/>
      <c r="C603" s="79"/>
      <c r="D603" s="79"/>
      <c r="E603" s="185"/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</row>
    <row r="604" spans="1:17" ht="12" customHeight="1">
      <c r="A604" s="79"/>
      <c r="B604" s="79"/>
      <c r="C604" s="79"/>
      <c r="D604" s="79"/>
      <c r="E604" s="185"/>
      <c r="F604" s="18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</row>
    <row r="605" spans="1:17" ht="12" customHeight="1">
      <c r="A605" s="79"/>
      <c r="B605" s="79"/>
      <c r="C605" s="79"/>
      <c r="D605" s="79"/>
      <c r="E605" s="185"/>
      <c r="F605" s="18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</row>
    <row r="606" spans="1:17" ht="12" customHeight="1">
      <c r="A606" s="79"/>
      <c r="B606" s="79"/>
      <c r="C606" s="79"/>
      <c r="D606" s="79"/>
      <c r="E606" s="185"/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</row>
    <row r="607" spans="1:17" ht="12" customHeight="1">
      <c r="A607" s="79"/>
      <c r="B607" s="79"/>
      <c r="C607" s="79"/>
      <c r="D607" s="79"/>
      <c r="E607" s="185"/>
      <c r="F607" s="18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</row>
    <row r="608" spans="1:17" ht="12" customHeight="1">
      <c r="A608" s="174"/>
      <c r="B608" s="174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</row>
    <row r="609" spans="1:17" ht="12" customHeight="1">
      <c r="A609" s="174"/>
      <c r="B609" s="174"/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174"/>
      <c r="P609" s="174"/>
      <c r="Q609" s="174"/>
    </row>
    <row r="610" spans="1:17" ht="12" customHeight="1">
      <c r="A610" s="174"/>
      <c r="B610" s="174"/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174"/>
      <c r="P610" s="174"/>
      <c r="Q610" s="174"/>
    </row>
    <row r="611" spans="1:17" ht="12" customHeight="1">
      <c r="A611" s="174"/>
      <c r="B611" s="174"/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174"/>
      <c r="P611" s="174"/>
      <c r="Q611" s="174"/>
    </row>
    <row r="612" spans="1:17" ht="12" customHeight="1">
      <c r="A612" s="174"/>
      <c r="B612" s="174"/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</row>
    <row r="613" spans="1:17" ht="12" customHeight="1">
      <c r="A613" s="174"/>
      <c r="B613" s="174"/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174"/>
      <c r="P613" s="174"/>
      <c r="Q613" s="174"/>
    </row>
    <row r="614" spans="1:17" ht="12" customHeight="1">
      <c r="A614" s="174"/>
      <c r="B614" s="174"/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</row>
    <row r="615" spans="1:17" ht="12" customHeight="1">
      <c r="A615" s="174"/>
      <c r="B615" s="174"/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174"/>
      <c r="P615" s="174"/>
      <c r="Q615" s="174"/>
    </row>
    <row r="616" spans="1:17" ht="12" customHeight="1">
      <c r="A616" s="174"/>
      <c r="B616" s="174"/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174"/>
      <c r="P616" s="174"/>
      <c r="Q616" s="174"/>
    </row>
    <row r="617" spans="1:17" ht="12" customHeight="1">
      <c r="A617" s="174"/>
      <c r="B617" s="174"/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</row>
    <row r="618" spans="1:17" ht="12" customHeight="1">
      <c r="A618" s="174"/>
      <c r="B618" s="174"/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</row>
    <row r="619" spans="1:17" ht="12" customHeight="1">
      <c r="A619" s="174"/>
      <c r="B619" s="174"/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</row>
    <row r="620" spans="1:17" ht="12" customHeight="1">
      <c r="A620" s="174"/>
      <c r="B620" s="174"/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</row>
    <row r="621" spans="1:17" ht="12" customHeight="1">
      <c r="A621" s="174"/>
      <c r="B621" s="174"/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</row>
    <row r="622" spans="1:17" ht="12" customHeight="1">
      <c r="A622" s="174"/>
      <c r="B622" s="174"/>
      <c r="C622" s="17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</row>
    <row r="623" spans="1:17" ht="12" customHeight="1">
      <c r="A623" s="174"/>
      <c r="B623" s="174"/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</row>
    <row r="624" spans="1:17" ht="12" customHeight="1">
      <c r="B624" s="174"/>
      <c r="C624" s="174"/>
    </row>
    <row r="625" spans="2:3" ht="12" customHeight="1">
      <c r="B625" s="174"/>
      <c r="C625" s="174"/>
    </row>
    <row r="626" spans="2:3" ht="12" customHeight="1">
      <c r="B626" s="174"/>
      <c r="C626" s="174"/>
    </row>
    <row r="627" spans="2:3" ht="12" customHeight="1">
      <c r="B627" s="174"/>
      <c r="C627" s="174"/>
    </row>
    <row r="628" spans="2:3" ht="12" customHeight="1">
      <c r="B628" s="174"/>
      <c r="C628" s="174"/>
    </row>
    <row r="629" spans="2:3" ht="12" customHeight="1">
      <c r="B629" s="174"/>
      <c r="C629" s="174"/>
    </row>
    <row r="630" spans="2:3" ht="12" customHeight="1">
      <c r="B630" s="174"/>
      <c r="C630" s="174"/>
    </row>
    <row r="631" spans="2:3" ht="12" customHeight="1">
      <c r="B631" s="174"/>
      <c r="C631" s="174"/>
    </row>
    <row r="632" spans="2:3" ht="12" customHeight="1">
      <c r="B632" s="174"/>
      <c r="C632" s="174"/>
    </row>
    <row r="633" spans="2:3" ht="12" customHeight="1">
      <c r="B633" s="174"/>
      <c r="C633" s="174"/>
    </row>
    <row r="634" spans="2:3" ht="12" customHeight="1">
      <c r="B634" s="174"/>
      <c r="C634" s="174"/>
    </row>
    <row r="635" spans="2:3" ht="12" customHeight="1">
      <c r="B635" s="174"/>
      <c r="C635" s="174"/>
    </row>
    <row r="636" spans="2:3" ht="12" customHeight="1">
      <c r="B636" s="174"/>
      <c r="C636" s="174"/>
    </row>
    <row r="637" spans="2:3" ht="12" customHeight="1">
      <c r="B637" s="174"/>
      <c r="C637" s="174"/>
    </row>
    <row r="638" spans="2:3" ht="12" customHeight="1">
      <c r="B638" s="174"/>
      <c r="C638" s="174"/>
    </row>
    <row r="639" spans="2:3" ht="12" customHeight="1">
      <c r="B639" s="174"/>
      <c r="C639" s="174"/>
    </row>
    <row r="640" spans="2:3" ht="12" customHeight="1">
      <c r="B640" s="174"/>
      <c r="C640" s="174"/>
    </row>
    <row r="641" spans="2:3" ht="12" customHeight="1">
      <c r="B641" s="174"/>
      <c r="C641" s="174"/>
    </row>
    <row r="642" spans="2:3" ht="12" customHeight="1">
      <c r="B642" s="174"/>
      <c r="C642" s="174"/>
    </row>
    <row r="643" spans="2:3" ht="12" customHeight="1">
      <c r="B643" s="174"/>
      <c r="C643" s="174"/>
    </row>
    <row r="644" spans="2:3" ht="12" customHeight="1">
      <c r="B644" s="174"/>
      <c r="C644" s="174"/>
    </row>
    <row r="645" spans="2:3" ht="12" customHeight="1">
      <c r="B645" s="174"/>
      <c r="C645" s="174"/>
    </row>
    <row r="646" spans="2:3" ht="12" customHeight="1">
      <c r="B646" s="174"/>
      <c r="C646" s="174"/>
    </row>
    <row r="647" spans="2:3" ht="12" customHeight="1">
      <c r="B647" s="174"/>
      <c r="C647" s="174"/>
    </row>
    <row r="648" spans="2:3" ht="12" customHeight="1">
      <c r="B648" s="174"/>
      <c r="C648" s="174"/>
    </row>
    <row r="649" spans="2:3" ht="12" customHeight="1">
      <c r="B649" s="174"/>
      <c r="C649" s="174"/>
    </row>
    <row r="650" spans="2:3" ht="12" customHeight="1">
      <c r="B650" s="174"/>
      <c r="C650" s="174"/>
    </row>
    <row r="651" spans="2:3" ht="12" customHeight="1">
      <c r="B651" s="174"/>
      <c r="C651" s="174"/>
    </row>
    <row r="652" spans="2:3" ht="12" customHeight="1">
      <c r="B652" s="174"/>
      <c r="C652" s="174"/>
    </row>
    <row r="653" spans="2:3" ht="12" customHeight="1">
      <c r="B653" s="174"/>
      <c r="C653" s="174"/>
    </row>
    <row r="654" spans="2:3" ht="12" customHeight="1">
      <c r="B654" s="174"/>
      <c r="C654" s="174"/>
    </row>
    <row r="655" spans="2:3" ht="12" customHeight="1">
      <c r="B655" s="174"/>
      <c r="C655" s="174"/>
    </row>
    <row r="656" spans="2:3" ht="12" customHeight="1">
      <c r="B656" s="174"/>
      <c r="C656" s="174"/>
    </row>
    <row r="657" spans="2:3" ht="12" customHeight="1">
      <c r="B657" s="174"/>
      <c r="C657" s="174"/>
    </row>
    <row r="658" spans="2:3" ht="12" customHeight="1">
      <c r="B658" s="174"/>
      <c r="C658" s="174"/>
    </row>
    <row r="659" spans="2:3" ht="12" customHeight="1">
      <c r="B659" s="174"/>
      <c r="C659" s="174"/>
    </row>
    <row r="660" spans="2:3" ht="12" customHeight="1">
      <c r="B660" s="174"/>
      <c r="C660" s="174"/>
    </row>
    <row r="661" spans="2:3" ht="12" customHeight="1">
      <c r="B661" s="174"/>
      <c r="C661" s="174"/>
    </row>
    <row r="662" spans="2:3" ht="12" customHeight="1">
      <c r="B662" s="174"/>
      <c r="C662" s="174"/>
    </row>
    <row r="663" spans="2:3" ht="12" customHeight="1">
      <c r="B663" s="174"/>
      <c r="C663" s="174"/>
    </row>
    <row r="664" spans="2:3" ht="12" customHeight="1">
      <c r="B664" s="174"/>
      <c r="C664" s="174"/>
    </row>
    <row r="665" spans="2:3" ht="12" customHeight="1">
      <c r="B665" s="174"/>
      <c r="C665" s="174"/>
    </row>
    <row r="666" spans="2:3" ht="12" customHeight="1">
      <c r="B666" s="174"/>
      <c r="C666" s="174"/>
    </row>
    <row r="667" spans="2:3" ht="12" customHeight="1">
      <c r="B667" s="174"/>
      <c r="C667" s="174"/>
    </row>
    <row r="668" spans="2:3" ht="12" customHeight="1">
      <c r="B668" s="174"/>
      <c r="C668" s="174"/>
    </row>
    <row r="669" spans="2:3" ht="12" customHeight="1">
      <c r="B669" s="174"/>
      <c r="C669" s="174"/>
    </row>
    <row r="670" spans="2:3" ht="12" customHeight="1">
      <c r="B670" s="174"/>
      <c r="C670" s="174"/>
    </row>
    <row r="671" spans="2:3" ht="12" customHeight="1">
      <c r="B671" s="174"/>
      <c r="C671" s="174"/>
    </row>
    <row r="672" spans="2:3" ht="12" customHeight="1">
      <c r="B672" s="174"/>
      <c r="C672" s="174"/>
    </row>
    <row r="673" spans="2:3" ht="12" customHeight="1">
      <c r="B673" s="174"/>
      <c r="C673" s="174"/>
    </row>
    <row r="674" spans="2:3" ht="12" customHeight="1">
      <c r="B674" s="174"/>
      <c r="C674" s="174"/>
    </row>
    <row r="675" spans="2:3" ht="12" customHeight="1">
      <c r="B675" s="174"/>
      <c r="C675" s="174"/>
    </row>
    <row r="676" spans="2:3" ht="12" customHeight="1">
      <c r="B676" s="174"/>
      <c r="C676" s="174"/>
    </row>
    <row r="677" spans="2:3" ht="12" customHeight="1">
      <c r="B677" s="174"/>
      <c r="C677" s="174"/>
    </row>
    <row r="678" spans="2:3" ht="12" customHeight="1">
      <c r="B678" s="174"/>
      <c r="C678" s="174"/>
    </row>
  </sheetData>
  <mergeCells count="1">
    <mergeCell ref="A1:Q1"/>
  </mergeCells>
  <pageMargins left="0.75" right="0.75" top="1" bottom="1" header="0.5" footer="0.5"/>
  <pageSetup scale="38" fitToHeight="5" orientation="landscape" r:id="rId1"/>
  <headerFooter alignWithMargins="0">
    <oddHeader>&amp;CConfidential per WAC 480-07-160</oddHeader>
  </headerFooter>
  <rowBreaks count="1" manualBreakCount="1">
    <brk id="25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7"/>
  <sheetViews>
    <sheetView zoomScaleNormal="100" workbookViewId="0"/>
  </sheetViews>
  <sheetFormatPr defaultRowHeight="12.75"/>
  <cols>
    <col min="1" max="2" width="2.42578125" style="50" customWidth="1"/>
    <col min="3" max="3" width="36.140625" style="50" customWidth="1"/>
    <col min="4" max="15" width="11.85546875" style="50" customWidth="1"/>
    <col min="16" max="16" width="12.5703125" style="50" customWidth="1"/>
    <col min="17" max="16384" width="9.140625" style="50"/>
  </cols>
  <sheetData>
    <row r="1" spans="1:16">
      <c r="A1" s="1" t="str">
        <f>+'Workpaper Index'!$C$4</f>
        <v>Washington Power Cost Adjustment Mechanism</v>
      </c>
      <c r="B1" s="49"/>
    </row>
    <row r="2" spans="1:16">
      <c r="A2" s="1" t="str">
        <f>+'Workpaper Index'!$B$5&amp;" "&amp;'Workpaper Index'!$C$5</f>
        <v>Deferral Period: January 1, 2023 - December 31, 2023</v>
      </c>
      <c r="B2" s="49"/>
    </row>
    <row r="3" spans="1:16">
      <c r="A3" s="1" t="str">
        <f>+'Workpaper Index'!$B$21&amp;": "&amp;'Workpaper Index'!$C$21</f>
        <v>(7.1): Washington Sales</v>
      </c>
      <c r="B3" s="49"/>
    </row>
    <row r="7" spans="1:16">
      <c r="B7" s="51" t="s">
        <v>142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6">
      <c r="B9" s="57"/>
      <c r="C9" s="58"/>
      <c r="D9" s="59">
        <f>'Exhibit JP-2 PCAM Calculation'!$D$11</f>
        <v>44927</v>
      </c>
      <c r="E9" s="59">
        <f>EDATE(D9,1)</f>
        <v>44958</v>
      </c>
      <c r="F9" s="59">
        <f t="shared" ref="F9:O9" si="0">EDATE(E9,1)</f>
        <v>44986</v>
      </c>
      <c r="G9" s="59">
        <f t="shared" si="0"/>
        <v>45017</v>
      </c>
      <c r="H9" s="59">
        <f t="shared" si="0"/>
        <v>45047</v>
      </c>
      <c r="I9" s="59">
        <f t="shared" si="0"/>
        <v>45078</v>
      </c>
      <c r="J9" s="59">
        <f t="shared" si="0"/>
        <v>45108</v>
      </c>
      <c r="K9" s="59">
        <f t="shared" si="0"/>
        <v>45139</v>
      </c>
      <c r="L9" s="59">
        <f t="shared" si="0"/>
        <v>45170</v>
      </c>
      <c r="M9" s="59">
        <f t="shared" si="0"/>
        <v>45200</v>
      </c>
      <c r="N9" s="59">
        <f t="shared" si="0"/>
        <v>45231</v>
      </c>
      <c r="O9" s="59">
        <f t="shared" si="0"/>
        <v>45261</v>
      </c>
      <c r="P9" s="120" t="s">
        <v>4</v>
      </c>
    </row>
    <row r="10" spans="1:16">
      <c r="B10" s="57"/>
      <c r="C10" s="61"/>
      <c r="D10" s="61"/>
      <c r="E10" s="62"/>
      <c r="F10" s="62"/>
      <c r="G10" s="62"/>
      <c r="H10" s="62"/>
      <c r="I10" s="61"/>
      <c r="J10" s="61"/>
      <c r="K10" s="61"/>
      <c r="L10" s="62"/>
      <c r="M10" s="61"/>
      <c r="N10" s="62"/>
      <c r="O10" s="62"/>
      <c r="P10" s="60"/>
    </row>
    <row r="11" spans="1:16">
      <c r="B11" s="57"/>
      <c r="C11" s="63" t="s">
        <v>148</v>
      </c>
      <c r="D11" s="64">
        <v>397967.68200000003</v>
      </c>
      <c r="E11" s="64">
        <v>335797.69199999998</v>
      </c>
      <c r="F11" s="64">
        <v>336092.07200000004</v>
      </c>
      <c r="G11" s="64">
        <v>287329.95200000005</v>
      </c>
      <c r="H11" s="64">
        <v>276723.60400000005</v>
      </c>
      <c r="I11" s="64">
        <v>297605.84999999998</v>
      </c>
      <c r="J11" s="64">
        <v>331175.21800000005</v>
      </c>
      <c r="K11" s="64">
        <v>328739.96100000001</v>
      </c>
      <c r="L11" s="64">
        <v>268309.48499999999</v>
      </c>
      <c r="M11" s="64">
        <v>281566.72699999996</v>
      </c>
      <c r="N11" s="64">
        <v>338623.6</v>
      </c>
      <c r="O11" s="64">
        <v>370116.07699999999</v>
      </c>
      <c r="P11" s="155">
        <f>+SUM(D11:O11)</f>
        <v>3850047.92</v>
      </c>
    </row>
    <row r="12" spans="1:16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</row>
    <row r="13" spans="1:16">
      <c r="I13" s="68"/>
    </row>
    <row r="14" spans="1:16">
      <c r="B14" s="51" t="s">
        <v>246</v>
      </c>
      <c r="C14" s="52"/>
      <c r="D14" s="53"/>
    </row>
    <row r="15" spans="1:16">
      <c r="B15" s="54"/>
      <c r="C15" s="55"/>
      <c r="D15" s="56"/>
    </row>
    <row r="16" spans="1:16">
      <c r="B16" s="57"/>
      <c r="C16" s="63" t="s">
        <v>148</v>
      </c>
      <c r="D16" s="123">
        <v>4081606.818594561</v>
      </c>
    </row>
    <row r="17" spans="2:4">
      <c r="B17" s="65"/>
      <c r="C17" s="121"/>
      <c r="D17" s="122"/>
    </row>
  </sheetData>
  <pageMargins left="0.7" right="0.7" top="0.75" bottom="0.75" header="0.3" footer="0.3"/>
  <pageSetup scale="60" orientation="landscape" r:id="rId1"/>
  <headerFooter>
    <oddFooter>&amp;C&amp;"arial"&amp;11Workpaper (8.3)  -  Utah Jurisdictional Sales&amp;R&amp;"arial"&amp;11 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399D9C1729304CBEF2C9BEAF2DF7BB" ma:contentTypeVersion="7" ma:contentTypeDescription="" ma:contentTypeScope="" ma:versionID="4339f12b83c540158c57510ada475c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2024-06-14T07:00:00+00:00</OpenedDate>
    <SignificantOrder xmlns="dc463f71-b30c-4ab2-9473-d307f9d35888">false</SignificantOrder>
    <Date1 xmlns="dc463f71-b30c-4ab2-9473-d307f9d35888">2024-06-14T07:00:00+00:00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240461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1589FFD-665C-44C4-B9DA-A2EE3B5FC38D}"/>
</file>

<file path=customXml/itemProps2.xml><?xml version="1.0" encoding="utf-8"?>
<ds:datastoreItem xmlns:ds="http://schemas.openxmlformats.org/officeDocument/2006/customXml" ds:itemID="{8CFB4C82-CD99-40C4-B8D9-2D7A55D465CC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4967ca4-4330-41ca-9d20-1361faa47936"/>
    <ds:schemaRef ds:uri="http://purl.org/dc/terms/"/>
    <ds:schemaRef ds:uri="093f97ad-0b95-4bcf-8086-d4941a3bad1c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245399-957C-4499-AD8F-69AA15B7CF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CAE4BC-2EF6-414E-AD44-098FE1CD3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Workpaper Index</vt:lpstr>
      <vt:lpstr>Summary</vt:lpstr>
      <vt:lpstr>Exhibit JP-2 PCAM Calculation</vt:lpstr>
      <vt:lpstr>(3.1) Adj Actual WIJAM NPC</vt:lpstr>
      <vt:lpstr>(3.2) Adjustments</vt:lpstr>
      <vt:lpstr>(3.3) Actual WIJAM NPC</vt:lpstr>
      <vt:lpstr>(4.1) WIJAM Allocated Base NPC</vt:lpstr>
      <vt:lpstr>(4.2) WIJAM Base NPC UE-210402</vt:lpstr>
      <vt:lpstr>(7.1) WA Sales</vt:lpstr>
      <vt:lpstr>'Exhibit JP-2 PCAM Calculation'!Print_Area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Painter, Jack (PacifiCorp)</cp:lastModifiedBy>
  <dcterms:created xsi:type="dcterms:W3CDTF">2015-04-24T16:40:44Z</dcterms:created>
  <dcterms:modified xsi:type="dcterms:W3CDTF">2024-06-14T00:44:00Z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0x0101006E56B4D1795A2E4DB2F0B01679ED314A004C399D9C1729304CBEF2C9BEAF2DF7BB</vt:lpwstr>
  </property>
  <property fmtid="{D5CDD505-2E9C-101B-9397-08002B2CF9AE}" pid="3" name="_docset_NoMedatataSyncRequired">
    <vt:lpwstr>False</vt:lpwstr>
  </property>
</Properties>
</file>