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"/>
    </mc:Choice>
  </mc:AlternateContent>
  <bookViews>
    <workbookView xWindow="0" yWindow="120" windowWidth="19032" windowHeight="10740"/>
  </bookViews>
  <sheets>
    <sheet name="Allocated" sheetId="2" r:id="rId1"/>
    <sheet name="Unallocated Summary" sheetId="3" r:id="rId2"/>
    <sheet name="Unallocated Detail" sheetId="4" state="hidden" r:id="rId3"/>
    <sheet name="UIP Detail" sheetId="23" r:id="rId4"/>
    <sheet name="Common by Account" sheetId="26" r:id="rId5"/>
    <sheet name="PSE 12M_funding" sheetId="30" state="hidden" r:id="rId6"/>
  </sheets>
  <externalReferences>
    <externalReference r:id="rId7"/>
    <externalReference r:id="rId8"/>
  </externalReferences>
  <definedNames>
    <definedName name="__123Graph_ECURRENT" hidden="1">[1]ConsolidatingPL!#REF!</definedName>
    <definedName name="_Order1" hidden="1">255</definedName>
    <definedName name="_Order2" hidden="1">255</definedName>
    <definedName name="AccessDatabase" hidden="1">"I:\COMTREL\FINICLE\TradeSummary.mdb"</definedName>
    <definedName name="Adj_AC_8" localSheetId="5">[2]Cover!#REF!</definedName>
    <definedName name="Adj_Amt_8" localSheetId="5">[2]Cover!#REF!</definedName>
    <definedName name="Adj_Typ_8" localSheetId="5">[2]Cover!#REF!</definedName>
    <definedName name="b" localSheetId="0" hidden="1">{#N/A,#N/A,FALSE,"Coversheet";#N/A,#N/A,FALSE,"QA"}</definedName>
    <definedName name="b" localSheetId="4" hidden="1">{#N/A,#N/A,FALSE,"Coversheet";#N/A,#N/A,FALSE,"QA"}</definedName>
    <definedName name="b" localSheetId="5" hidden="1">{#N/A,#N/A,FALSE,"Coversheet";#N/A,#N/A,FALSE,"QA"}</definedName>
    <definedName name="b" localSheetId="2" hidden="1">{#N/A,#N/A,FALSE,"Coversheet";#N/A,#N/A,FALSE,"QA"}</definedName>
    <definedName name="b" localSheetId="1" hidden="1">{#N/A,#N/A,FALSE,"Coversheet";#N/A,#N/A,FALSE,"QA"}</definedName>
    <definedName name="b" hidden="1">{#N/A,#N/A,FALSE,"Coversheet";#N/A,#N/A,FALSE,"QA"}</definedName>
    <definedName name="BEx0017DGUEDPCFJUPUZOOLJCS2B" hidden="1">#REF!</definedName>
    <definedName name="BEx001CNWHJ5RULCSFM36ZCGJ1UH" hidden="1">#REF!</definedName>
    <definedName name="BEx004791UAJIJSN57OT7YBLNP82" hidden="1">#REF!</definedName>
    <definedName name="BEx008P2NVFDLBHL7IZ5WTMVOQ1F" hidden="1">#REF!</definedName>
    <definedName name="BEx009G00IN0JUIAQ4WE9NHTMQE2" hidden="1">#REF!</definedName>
    <definedName name="BEx00DXTY2JDVGWQKV8H7FG4SV30" hidden="1">#REF!</definedName>
    <definedName name="BEx00GHLTYRH5N2S6P78YW1CD30N" hidden="1">#REF!</definedName>
    <definedName name="BEx00JC31DY11L45SEU4B10BIN6W" hidden="1">#REF!</definedName>
    <definedName name="BEx00KZHZBHP3TDV1YMX4B19B95O" hidden="1">#REF!</definedName>
    <definedName name="BEx00P11V7HA4MS6XYY3P4BPVXML" hidden="1">#REF!</definedName>
    <definedName name="BEx00PBV7V99V7M3LDYUTF31MUFJ" hidden="1">#REF!</definedName>
    <definedName name="BEx00SMIQJ55EVB7T24CORX0JWQO" hidden="1">#REF!</definedName>
    <definedName name="BEx010V7DB7O7Z9NHSX27HZK4H76" hidden="1">#REF!</definedName>
    <definedName name="BEx012IKS6YVHG9KTG2FAKRSMYLU" hidden="1">#REF!</definedName>
    <definedName name="BEx01HY6E3GJ66ABU5ABN26V6Q13" hidden="1">#REF!</definedName>
    <definedName name="BEx01PW5YQKEGAR8JDDI5OARYXDF" hidden="1">#REF!</definedName>
    <definedName name="BEx01QCB2ERCAYYOFDP3OQRWUU60" hidden="1">#REF!</definedName>
    <definedName name="BEx01U37NQSMTGJRU8EGTJORBJ6H" hidden="1">#REF!</definedName>
    <definedName name="BEx01XJ94SHJ1YQ7ORPW0RQGKI2H" hidden="1">#REF!</definedName>
    <definedName name="BEx028BOZCS2MQO9MODVS6F7NCA3" hidden="1">#REF!</definedName>
    <definedName name="BEx02DPUYNH76938V8GVORY8LRY1" hidden="1">#REF!</definedName>
    <definedName name="BEx02PEP6DY4K1JGB0HHS3B6QOGZ" hidden="1">#REF!</definedName>
    <definedName name="BEx02Q08R9G839Q4RFGG9026C7PX" hidden="1">#REF!</definedName>
    <definedName name="BEx02SEL3Z1QWGAHXDPUA9WLTTPS" hidden="1">#REF!</definedName>
    <definedName name="BEx02Y3KJZH5BGDM9QEZ1PVVI114" hidden="1">#REF!</definedName>
    <definedName name="BEx0313GRLLASDTVPW5DHTXHE74M" hidden="1">#REF!</definedName>
    <definedName name="BEx1F0SOZ3H5XUHXD7O01TCR8T6J" hidden="1">#REF!</definedName>
    <definedName name="BEx1F9HL824UCNCVZ2U62J4KZCX8" hidden="1">#REF!</definedName>
    <definedName name="BEx1FEVSJKTI1Q1Z874QZVFSJSVA" hidden="1">#REF!</definedName>
    <definedName name="BEx1FGDRUHHLI1GBHELT4PK0LY4V" hidden="1">#REF!</definedName>
    <definedName name="BEx1FJZ7GKO99IYTP6GGGF7EUL3Z" hidden="1">#REF!</definedName>
    <definedName name="BEx1FPDH0YKYQXDHUTFIQLIF34J8" hidden="1">#REF!</definedName>
    <definedName name="BEx1FQ9SZAGL2HEKRB046EOQDWOX" hidden="1">#REF!</definedName>
    <definedName name="BEx1FZV2CM77TBH1R6YYV9P06KA2" hidden="1">#REF!</definedName>
    <definedName name="BEx1G59AY8195JTUM6P18VXUFJ3E" hidden="1">#REF!</definedName>
    <definedName name="BEx1GKUDMCV60BOZT0SENCT0MD8L" hidden="1">#REF!</definedName>
    <definedName name="BEx1GUVQ5L0JCX3E4SROI4WBYVTO" hidden="1">#REF!</definedName>
    <definedName name="BEx1GVMRHFXUP6XYYY9NR12PV5TF" hidden="1">#REF!</definedName>
    <definedName name="BEx1H6KIT7BHUH6MDDWC935V9N47" hidden="1">#REF!</definedName>
    <definedName name="BEx1HA60AI3STEJQZAQ0RA3Q3AZV" hidden="1">#REF!</definedName>
    <definedName name="BEx1HB2DBVO5N6V2WX7BEHUFYTFU" hidden="1">#REF!</definedName>
    <definedName name="BEx1HDGOOJ3SKHYMWUZJ1P0RQZ9N" hidden="1">#REF!</definedName>
    <definedName name="BEx1HDM5ZXSJG6JQEMSFV52PZ10V" hidden="1">#REF!</definedName>
    <definedName name="BEx1HETBBZVN5F43LKOFMC4QB0CR" hidden="1">#REF!</definedName>
    <definedName name="BEx1HGWNWPLNXICOTP90TKQVVE4E" hidden="1">#REF!</definedName>
    <definedName name="BEx1HIPLJZABY0EMUOTZN0EQMDPU" hidden="1">#REF!</definedName>
    <definedName name="BEx1HO94JIRX219MPWMB5E5XZ04X" hidden="1">#REF!</definedName>
    <definedName name="BEx1HQNF6KHM21E3XLW0NMSSEI9S" hidden="1">#REF!</definedName>
    <definedName name="BEx1HSLNWIW4S97ZBYY7I7M5YVH4" hidden="1">#REF!</definedName>
    <definedName name="BEx1HZCBBWLB2BTNOXP319ZDEVOJ" hidden="1">#REF!</definedName>
    <definedName name="BEx1I4QKTILCKZUSOJCVZN7SNHL5" hidden="1">#REF!</definedName>
    <definedName name="BEx1IE0ZP7RIFM9FI24S9I6AAJ14" hidden="1">#REF!</definedName>
    <definedName name="BEx1IGQ5B697MNDOE06MVSR0H58E" hidden="1">#REF!</definedName>
    <definedName name="BEx1IKRPW8MLB9Y485M1TL2IT9SH" hidden="1">#REF!</definedName>
    <definedName name="BEx1IPKCFCT3TL9MSO1LSYJ2VJ2X" hidden="1">#REF!</definedName>
    <definedName name="BEx1IW5PQTTMD62XZ287XF2O3FBQ" hidden="1">#REF!</definedName>
    <definedName name="BEx1J0CSSHDJGBJUHVOEMCF2P4DL" hidden="1">#REF!</definedName>
    <definedName name="BEx1J0NL6D3ILC18B48AL0VNEN9A" hidden="1">#REF!</definedName>
    <definedName name="BEx1J7E8VCGLPYU82QXVUG5N3ZAI" hidden="1">#REF!</definedName>
    <definedName name="BEx1JGE2YQWH8S25USOY08XVGO0D" hidden="1">#REF!</definedName>
    <definedName name="BEx1JJJC9T1W7HY4V7HP1S1W4JO1" hidden="1">#REF!</definedName>
    <definedName name="BEx1JKKZSJ7DI4PTFVI9VVFMB1X2" hidden="1">#REF!</definedName>
    <definedName name="BEx1JUBQFRVMASSFK4B3V0AD7YP9" hidden="1">#REF!</definedName>
    <definedName name="BEx1JVTOATZGRJFXGXPJJLC4DOBE" hidden="1">#REF!</definedName>
    <definedName name="BEx1JXBM5W4YRWNQ0P95QQS6JWD6" hidden="1">#REF!</definedName>
    <definedName name="BEx1KGY9QEHZ9QSARMQUTQKRK4UX" hidden="1">#REF!</definedName>
    <definedName name="BEx1KIWH5MOLR00SBECT39NS3AJ1" hidden="1">#REF!</definedName>
    <definedName name="BEx1KKP1ELIF2UII2FWVGL7M1X7J" hidden="1">#REF!</definedName>
    <definedName name="BEx1KQJKIAPZKE9YDYH5HKXX52FM" hidden="1">#REF!</definedName>
    <definedName name="BEx1KUVWMB0QCWA3RBE4CADFVRIS" hidden="1">#REF!</definedName>
    <definedName name="BEx1L0AAH7PV8PPQQDBP5AI4TLYP" hidden="1">#REF!</definedName>
    <definedName name="BEx1L2OG1SDFK2TPXELJ77YP4NI2" hidden="1">#REF!</definedName>
    <definedName name="BEx1L6Q60MWRDJB4L20LK0XPA0Z2" hidden="1">#REF!</definedName>
    <definedName name="BEx1L7BSEFOLQDNZWMLUNBRO08T4" hidden="1">#REF!</definedName>
    <definedName name="BEx1LD63FP2Z4BR9TKSHOZW9KKZ5" hidden="1">#REF!</definedName>
    <definedName name="BEx1LDMB9RW982DUILM2WPT5VWQ3" hidden="1">#REF!</definedName>
    <definedName name="BEx1LFF2UQ13XL4X1I2WBD73NZ21" hidden="1">#REF!</definedName>
    <definedName name="BEx1LKTB33LO23ACTADIVRY7ZNFC" hidden="1">#REF!</definedName>
    <definedName name="BEx1LQNKVZAXGSEPDAM8AWU2FHHJ" hidden="1">#REF!</definedName>
    <definedName name="BEx1LRPGDQCOEMW8YT80J1XCDCIV" hidden="1">#REF!</definedName>
    <definedName name="BEx1LRUSJW4JG54X07QWD9R27WV9" hidden="1">#REF!</definedName>
    <definedName name="BEx1M1WBK5T0LP1AK2JYV6W87ID6" hidden="1">#REF!</definedName>
    <definedName name="BEx1M51HHDYGIT8PON7U8ICL2S95" hidden="1">#REF!</definedName>
    <definedName name="BEx1MP4FWKV0QYXE13PX9JSNA270" hidden="1">#REF!</definedName>
    <definedName name="BEx1MSV791FSS4CZQKG04NHT3F79" hidden="1">#REF!</definedName>
    <definedName name="BEx1MTRKKVCHOZ0YGID6HZ49LJTO" hidden="1">#REF!</definedName>
    <definedName name="BEx1N3CUJ3UX61X38ZAJVPEN4KMC" hidden="1">#REF!</definedName>
    <definedName name="BEx1N5R5IJ3CG6CL344F5KWPINEO" hidden="1">#REF!</definedName>
    <definedName name="BEx1NFCFVPBS7XURQ8Y0BZEGPBVP" hidden="1">#REF!</definedName>
    <definedName name="BEx1NM34KQTO1LDNSAFD1L82UZFG" hidden="1">#REF!</definedName>
    <definedName name="BEx1NO6TXZVOGCUWCCRTXRXWW0XL" hidden="1">#REF!</definedName>
    <definedName name="BEx1NS8EU5P9FQV3S0WRTXI5L361" hidden="1">#REF!</definedName>
    <definedName name="BEx1NUBX5VUYZFKQH69FN6BTLWCR" hidden="1">#REF!</definedName>
    <definedName name="BEx1NZ4K1L8UON80Y2A4RASKWGNP" hidden="1">#REF!</definedName>
    <definedName name="BEx1O24FB2CPATAGE3T7L1NBQQO1" hidden="1">#REF!</definedName>
    <definedName name="BEx1OLAZ915OGYWP0QP1QQWDLCRX" hidden="1">#REF!</definedName>
    <definedName name="BEx1OO5ER042IS6IC4TLDI75JNVH" hidden="1">#REF!</definedName>
    <definedName name="BEx1OTE54CBSUT8FWKRALEDCUWN4" hidden="1">#REF!</definedName>
    <definedName name="BEx1OVSMPADTX95QUOX34KZQ8EDY" hidden="1">#REF!</definedName>
    <definedName name="BEx1OWJJ0DP4628GCVVRQ9X0DRHQ" hidden="1">#REF!</definedName>
    <definedName name="BEx1OX544IO9FQJI7YYQGZCEHB3O" hidden="1">#REF!</definedName>
    <definedName name="BEx1OY6SVEUT2EQ26P7EKEND342G" hidden="1">#REF!</definedName>
    <definedName name="BEx1OYN1LPIPI12O9G6F7QAOS9T4" hidden="1">#REF!</definedName>
    <definedName name="BEx1P1HHKJA799O3YZXQAX6KFH58" hidden="1">#REF!</definedName>
    <definedName name="BEx1P34W467WGPOXPK292QFJIPHJ" hidden="1">#REF!</definedName>
    <definedName name="BEx1P76FRYAB1BWA5RJS4KOB3G9I" hidden="1">#REF!</definedName>
    <definedName name="BEx1P7S1J4TKGVJ43C2Q2R3M9WRB" hidden="1">#REF!</definedName>
    <definedName name="BEx1P8OF6WY3IH8SO71KQOU83V3Y" hidden="1">#REF!</definedName>
    <definedName name="BEx1PA11BLPVZM8RC5BL46WX8YB5" hidden="1">#REF!</definedName>
    <definedName name="BEx1PAMMMZTO2BTR6YLZ9ASMPS4N" hidden="1">#REF!</definedName>
    <definedName name="BEx1PBZ4BEFIPGMQXT9T8S4PZ2IM" hidden="1">#REF!</definedName>
    <definedName name="BEx1PJMAAUI73DAR3XUON2UMXTBS" hidden="1">#REF!</definedName>
    <definedName name="BEx1PLF2CFSXBZPVI6CJ534EIJDN" hidden="1">#REF!</definedName>
    <definedName name="BEx1PMWZB2DO6EM9BKLUICZJ65HD" hidden="1">#REF!</definedName>
    <definedName name="BEx1PU3X6U0EVLY9569KVBPAH7XU" hidden="1">#REF!</definedName>
    <definedName name="BEx1Q9OV5AOW28OUGRFCD3ZFVWC3" hidden="1">#REF!</definedName>
    <definedName name="BEx1QA54J2A4I7IBQR19BTY28ZMR" hidden="1">#REF!</definedName>
    <definedName name="BEx1QD50TNYYZ6YO943BWHPB9UD9" hidden="1">#REF!</definedName>
    <definedName name="BEx1QMQAHG3KQUK59DVM68SWKZIZ" hidden="1">#REF!</definedName>
    <definedName name="BEx1R9YFKJCMSEST8OVCAO5E47FO" hidden="1">#REF!</definedName>
    <definedName name="BEx1RBGC06B3T52OIC0EQ1KGVP1I" hidden="1">#REF!</definedName>
    <definedName name="BEx1RRC7X4NI1CU4EO5XYE2GVARJ" hidden="1">#REF!</definedName>
    <definedName name="BEx1RZA1NCGT832L7EMR7GMF588W" hidden="1">#REF!</definedName>
    <definedName name="BEx1S0XGIPUSZQUCSGWSK10GKW7Y" hidden="1">#REF!</definedName>
    <definedName name="BEx1S5VFNKIXHTTCWSV60UC50EZ8" hidden="1">#REF!</definedName>
    <definedName name="BEx1SK3U02H0RGKEYXW7ZMCEOF3V" hidden="1">#REF!</definedName>
    <definedName name="BEx1SSNEZINBJT29QVS62VS1THT4" hidden="1">#REF!</definedName>
    <definedName name="BEx1SVNCHNANBJIDIQVB8AFK4HAN" hidden="1">#REF!</definedName>
    <definedName name="BEx1SY74DYVEPAQ9TGGGXKJA025O" hidden="1">#REF!</definedName>
    <definedName name="BEx1TJ0WLS9O7KNSGIPWTYHDYI1D" hidden="1">#REF!</definedName>
    <definedName name="BEx1TUPQAYGAI13ZC7FU1FJXFAPM" hidden="1">#REF!</definedName>
    <definedName name="BEx1TY0F9W7EOF31FZXITWEYBSRT" hidden="1">#REF!</definedName>
    <definedName name="BEx1U7WFO8OZKB1EBF4H386JW91L" hidden="1">#REF!</definedName>
    <definedName name="BEx1U87938YR9N6HYI24KVBKLOS3" hidden="1">#REF!</definedName>
    <definedName name="BEx1U9P6VQWSVRICLZR9DYRMN61U" hidden="1">#REF!</definedName>
    <definedName name="BEx1UESH4KDWHYESQU2IE55RS3LI" hidden="1">#REF!</definedName>
    <definedName name="BEx1UI8N9KTCPSOJ7RDW0T8UEBNP" hidden="1">#REF!</definedName>
    <definedName name="BEx1UML0HHJFHA5TBOYQ24I3RV1W" hidden="1">#REF!</definedName>
    <definedName name="BEx1UO8ENOJNYCNX5Z95TBIJ3MKP" hidden="1">#REF!</definedName>
    <definedName name="BEx1UUDIQPZ23XQ79GUL0RAWRSCK" hidden="1">#REF!</definedName>
    <definedName name="BEx1V67SEV778NVW68J8W5SND1J7" hidden="1">#REF!</definedName>
    <definedName name="BEx1VIY9SQLRESD11CC4PHYT0XSG" hidden="1">#REF!</definedName>
    <definedName name="BEx1W3170EJU6QEJR4F8E2ULUU2U" hidden="1">#REF!</definedName>
    <definedName name="BEx1WC67EH10SC38QWX3WEA5KH3A" hidden="1">#REF!</definedName>
    <definedName name="BEx1WDTMC6W73PJPTY0JYLKOA883" hidden="1">#REF!</definedName>
    <definedName name="BEx1WGYTKZZIPM1577W5FEYKFH3V" hidden="1">#REF!</definedName>
    <definedName name="BEx1WHPURIV3D3PTJJ359H1OP7ZV" hidden="1">#REF!</definedName>
    <definedName name="BEx1WLBBR45RLDQX9FCLJWUUQX5R" hidden="1">#REF!</definedName>
    <definedName name="BEx1WLWY2CR1WRD694JJSWSDFAIR" hidden="1">#REF!</definedName>
    <definedName name="BEx1WMD1LWPWRIK6GGAJRJAHJM8I" hidden="1">#REF!</definedName>
    <definedName name="BEx1WR0D41MR174LBF3P9E3K0J51" hidden="1">#REF!</definedName>
    <definedName name="BEx1WT3VU2F7OSUQZHBIV4KTTFJ4" hidden="1">#REF!</definedName>
    <definedName name="BEx1WUB1FAS5PHU33TJ60SUHR618" hidden="1">#REF!</definedName>
    <definedName name="BEx1WX04G0INSPPG9NTNR3DYR6PZ" hidden="1">#REF!</definedName>
    <definedName name="BEx1X3LHU9DPG01VWX2IF65TRATF" hidden="1">#REF!</definedName>
    <definedName name="BEx1XFL3ISYW3FU1DQ3US0DYA8NQ" hidden="1">#REF!</definedName>
    <definedName name="BEx1XK8AAMO0AH0Z1OUKW30CA7EQ" hidden="1">#REF!</definedName>
    <definedName name="BEx1XL4MZ7C80495GHQRWOBS16PQ" hidden="1">#REF!</definedName>
    <definedName name="BEx1Y2IGS2K95E1M51PEF9KJZ0KB" hidden="1">#REF!</definedName>
    <definedName name="BEx1Y3PKK83X2FN9SAALFHOWKMRQ" hidden="1">#REF!</definedName>
    <definedName name="BEx1YL3DJ7Y4AZ01ERCOGW0FJ26T" hidden="1">#REF!</definedName>
    <definedName name="BEx1Z2RYHSVD1H37817SN93VMURZ" hidden="1">#REF!</definedName>
    <definedName name="BEx3AMAKWI6458B67VKZO56MCNJW" hidden="1">#REF!</definedName>
    <definedName name="BEx3AOOVM42G82TNF53W0EKXLUSI" hidden="1">#REF!</definedName>
    <definedName name="BEx3AZH9W4SUFCAHNDOQ728R9V4L" hidden="1">#REF!</definedName>
    <definedName name="BEx3BNR9ES4KY7Q1DK83KC5NDGL8" hidden="1">#REF!</definedName>
    <definedName name="BEx3BQR5VZXNQ4H949ORM8ESU3B3" hidden="1">#REF!</definedName>
    <definedName name="BEx3BTLL3ASJN134DLEQTQM70VZM" hidden="1">#REF!</definedName>
    <definedName name="BEx3BW5CTV0DJU5AQS3ZQFK2VLF3" hidden="1">#REF!</definedName>
    <definedName name="BEx3BYP0FG369M7G3JEFLMMXAKTS" hidden="1">#REF!</definedName>
    <definedName name="BEx3C2QR0WUD19QSVO8EMIPNQJKH" hidden="1">#REF!</definedName>
    <definedName name="BEx3CKFCCPZZ6ROLAT5C1DZNIC1U" hidden="1">#REF!</definedName>
    <definedName name="BEx3CO0SVO4WLH0DO43DCHYDTH1P" hidden="1">#REF!</definedName>
    <definedName name="BEx3CPDAEBC12450MVHX6S78ILBS" hidden="1">#REF!</definedName>
    <definedName name="BEx3CQ9OQ7E1YH93NADGWWEH0HD5" hidden="1">#REF!</definedName>
    <definedName name="BEx3D9G6QTSPF9UYI4X0XY0VE896" hidden="1">#REF!</definedName>
    <definedName name="BEx3DCQU9PBRXIMLO62KS5RLH447" hidden="1">#REF!</definedName>
    <definedName name="BEx3DQ8EH7C7L4XQAOL3NRRVRRT3" hidden="1">#REF!</definedName>
    <definedName name="BEx3EF99FD6QNNCNOKDEE67JHTUJ" hidden="1">#REF!</definedName>
    <definedName name="BEx3EGLXG4AU8GXIFP26DZ61E6EP" hidden="1">#REF!</definedName>
    <definedName name="BEx3EHCSERZ2O2OAG8Y95UPG2IY9" hidden="1">#REF!</definedName>
    <definedName name="BEx3EJR3TCJDYS7ZXNDS5N9KTGIK" hidden="1">#REF!</definedName>
    <definedName name="BEx3ELJTTBS6P05CNISMGOJOA60V" hidden="1">#REF!</definedName>
    <definedName name="BEx3EQSLJBDDJRHNX19PBFCKNY2I" hidden="1">#REF!</definedName>
    <definedName name="BEx3EUUAX947Q5N6MY6W0KSNY78Y" hidden="1">#REF!</definedName>
    <definedName name="BEx3F3OJYKFH63TY4TBS69H5CI8M" hidden="1">#REF!</definedName>
    <definedName name="BEx3FHMD1P5XBCH23ZKIFO6ZTCNB" hidden="1">#REF!</definedName>
    <definedName name="BEx3FI2G3YYIACQHXNXEA15M8ZK5" hidden="1">#REF!</definedName>
    <definedName name="BEx3FJ9MHSLDK8W91GO85FX1GX57" hidden="1">#REF!</definedName>
    <definedName name="BEx3FR251HFU7A33PU01SJUENL2B" hidden="1">#REF!</definedName>
    <definedName name="BEx3FX7EJL47JSLSWP3EOC265WAE" hidden="1">#REF!</definedName>
    <definedName name="BEx3G201R8NLJ6FIHO2QS0SW9QVV" hidden="1">#REF!</definedName>
    <definedName name="BEx3G2LL2II66XY5YCDPG4JE13A3" hidden="1">#REF!</definedName>
    <definedName name="BEx3G2WA0DTYY9D8AGHHOBTPE2B2" hidden="1">#REF!</definedName>
    <definedName name="BEx3GCXR6IAS0B6WJ03GJVH7CO52" hidden="1">#REF!</definedName>
    <definedName name="BEx3GEVV18SEQDI1JGY7EN6D1GT1" hidden="1">#REF!</definedName>
    <definedName name="BEx3GKFH64MKQX61S7DYTZ15JCPY" hidden="1">#REF!</definedName>
    <definedName name="BEx3GMJ1Y6UU02DLRL0QXCEKDA6C" hidden="1">#REF!</definedName>
    <definedName name="BEx3GN4LY0135CBDIN1TU2UEODGF" hidden="1">#REF!</definedName>
    <definedName name="BEx3GPDH2AH4QKT4OOSN563XUHBD" hidden="1">#REF!</definedName>
    <definedName name="BEx3GRGZOH1A62SHC133FKNN9K23" hidden="1">#REF!</definedName>
    <definedName name="BEx3GS2LABKJSRV8GPZLJZVX7NMJ" hidden="1">#REF!</definedName>
    <definedName name="BEx3H05W7OEBR6W6YJKGD6W5M3I1" hidden="1">#REF!</definedName>
    <definedName name="BEx3H244GCME7ZDNAXG6ZSJ64ZRE" hidden="1">#REF!</definedName>
    <definedName name="BEx3H5UX2GZFZZT657YR76RHW5I6" hidden="1">#REF!</definedName>
    <definedName name="BEx3HACPKDZVUOS9WBDCCFJB46DK" hidden="1">#REF!</definedName>
    <definedName name="BEx3HMSEFOP6DBM4R97XA6B7NFG6" hidden="1">#REF!</definedName>
    <definedName name="BEx3HWJ5SQSD2CVCQNR183X44FR8" hidden="1">#REF!</definedName>
    <definedName name="BEx3I09YVXO0G4X7KGSA4WGORM35" hidden="1">#REF!</definedName>
    <definedName name="BEx3I3KN8WAL54AYYACGCUM43J9W" hidden="1">#REF!</definedName>
    <definedName name="BEx3ICF1GY8HQEBIU9S43PDJ90BX" hidden="1">#REF!</definedName>
    <definedName name="BEx3IYAH2DEBFWO8F94H4MXE3RLY" hidden="1">#REF!</definedName>
    <definedName name="BEx3IZSG3932LSWHR5YV78IVRPCK" hidden="1">#REF!</definedName>
    <definedName name="BEx3IZXXSYEW50379N2EAFWO8DZV" hidden="1">#REF!</definedName>
    <definedName name="BEx3J1VZVGTKT4ATPO9O5JCSFTTR" hidden="1">#REF!</definedName>
    <definedName name="BEx3JC2TY7JNAAC3L7QHVPQXLGQ8" hidden="1">#REF!</definedName>
    <definedName name="BEx3JMF5D7ODCJ7THAJTC1GFSG95" hidden="1">#REF!</definedName>
    <definedName name="BEx3JX23SYDIGOGM4Y0CQFBW8ZBV" hidden="1">#REF!</definedName>
    <definedName name="BEx3JXCXCVBZJGV5VEG9MJEI01AL" hidden="1">#REF!</definedName>
    <definedName name="BEx3JYK2N7X59TPJSKYZ77ENY8SS" hidden="1">#REF!</definedName>
    <definedName name="BEx3K13PSDK50JLCLD0GX8L4TWAH" hidden="1">#REF!</definedName>
    <definedName name="BEx3K4EII7GU1CG0BN7UL15M6J8Z" hidden="1">#REF!</definedName>
    <definedName name="BEx3K4ZXQUQ2KYZF74B84SO48XMW" hidden="1">#REF!</definedName>
    <definedName name="BEx3KEFXUCVNVPH7KSEGAZYX13B5" hidden="1">#REF!</definedName>
    <definedName name="BEx3KFXUAF6YXAA47B7Q6X9B3VGB" hidden="1">#REF!</definedName>
    <definedName name="BEx3KIXQYOGMPK4WJJAVBRX4NR28" hidden="1">#REF!</definedName>
    <definedName name="BEx3KJOMVOSFZVJUL3GKCNP6DQDS" hidden="1">#REF!</definedName>
    <definedName name="BEx3KP2VRBMORK0QEAZUYCXL3DHJ" hidden="1">#REF!</definedName>
    <definedName name="BEx3L4IN3LI4C26SITKTGAH27CDU" hidden="1">#REF!</definedName>
    <definedName name="BEx3L4YQ0J7ZU0M5QM6YIPCEYC9K" hidden="1">#REF!</definedName>
    <definedName name="BEx3L60DJOR7NQN42G7YSAODP1EX" hidden="1">#REF!</definedName>
    <definedName name="BEx3L7D0PI38HWZ7VADU16C9E33D" hidden="1">#REF!</definedName>
    <definedName name="BEx3LM1PR4Y7KINKMTMKR984GX8Q" hidden="1">#REF!</definedName>
    <definedName name="BEx3LM1PWWC9WH0R5TX5K06V559U" hidden="1">#REF!</definedName>
    <definedName name="BEx3LPCEZ1C0XEKNCM3YT09JWCUO" hidden="1">#REF!</definedName>
    <definedName name="BEx3LSXW33WR1ECIMRYUPFBJXGGH" hidden="1">#REF!</definedName>
    <definedName name="BEx3M1MR1K1NQD03H74BFWOK4MWQ" hidden="1">#REF!</definedName>
    <definedName name="BEx3M4H77MYUKOOD31H9F80NMVK8" hidden="1">#REF!</definedName>
    <definedName name="BEx3M9VFX329PZWYC4DMZ6P3W9R2" hidden="1">#REF!</definedName>
    <definedName name="BEx3MCQ0VEBV0CZXDS505L38EQ8N" hidden="1">#REF!</definedName>
    <definedName name="BEx3MEYV5LQY0BAL7V3CFAFVOM3T" hidden="1">#REF!</definedName>
    <definedName name="BEx3MF9LX8G8DXGARRYNTDH542WG" hidden="1">#REF!</definedName>
    <definedName name="BEx3MREOFWJQEYMCMBL7ZE06NBN6" hidden="1">#REF!</definedName>
    <definedName name="BEx3MSGD8I6KBFD4XFWYGH3DKUK3" hidden="1">#REF!</definedName>
    <definedName name="BEx3NDQFYEWZAUGWFMGT2R7E7RBT" hidden="1">#REF!</definedName>
    <definedName name="BEx3NGQBX2HEDKOCDX0TX1TGBB3P" hidden="1">#REF!</definedName>
    <definedName name="BEx3NLIZ7PHF2XE59ECZ3MD04ZG1" hidden="1">#REF!</definedName>
    <definedName name="BEx3NMQ4BVC94728AUM7CCX7UHTU" hidden="1">#REF!</definedName>
    <definedName name="BEx3NR2I4OUFP3Z2QZEDU2PIFIDI" hidden="1">#REF!</definedName>
    <definedName name="BEx3O19B8FTTAPVT5DZXQGQXWFR8" hidden="1">#REF!</definedName>
    <definedName name="BEx3O85IKWARA6NCJOLRBRJFMEWW" hidden="1">#REF!</definedName>
    <definedName name="BEx3OJZSCGFRW7SVGBFI0X9DNVMM" hidden="1">#REF!</definedName>
    <definedName name="BEx3ORSBUXAF21MKEY90YJV9AY9A" hidden="1">#REF!</definedName>
    <definedName name="BEx3OUS0N576NJN078Y1BWUWQK6B" hidden="1">#REF!</definedName>
    <definedName name="BEx3OV8BH6PYNZT7C246LOAU9SVX" hidden="1">#REF!</definedName>
    <definedName name="BEx3OXRYJZUEY6E72UJU0PHLMYAR" hidden="1">#REF!</definedName>
    <definedName name="BEx3P3RP5PYI4BJVYGNU1V7KT5EH" hidden="1">#REF!</definedName>
    <definedName name="BEx3P59TTRSGQY888P5C1O7M2PQT" hidden="1">#REF!</definedName>
    <definedName name="BEx3PDNRRNKD5GOUBUQFXAHIXLD9" hidden="1">#REF!</definedName>
    <definedName name="BEx3PDT8GNPWLLN02IH1XPV90XYK" hidden="1">#REF!</definedName>
    <definedName name="BEx3PKEMDW8KZEP11IL927C5O7I2" hidden="1">#REF!</definedName>
    <definedName name="BEx3PKJZ1Z7L9S6KV8KXVS6B2FX4" hidden="1">#REF!</definedName>
    <definedName name="BEx3PMNG53Z5HY138H99QOMTX8W3" hidden="1">#REF!</definedName>
    <definedName name="BEx3PP1RRSFZ8UC0JC9R91W6LNKW" hidden="1">#REF!</definedName>
    <definedName name="BEx3PRQW017D7T1X732WDV7L1KP8" hidden="1">#REF!</definedName>
    <definedName name="BEx3PVXYZC8WB9ZJE7OCKUXZ46EA" hidden="1">#REF!</definedName>
    <definedName name="BEx3Q0VWPU5EQECK7MQ47TYJ3SWW" hidden="1">#REF!</definedName>
    <definedName name="BEx3Q7BZ9PUXK2RLIOFSIS9AHU1B" hidden="1">#REF!</definedName>
    <definedName name="BEx3Q8J42S9VU6EAN2Y28MR6DF88" hidden="1">#REF!</definedName>
    <definedName name="BEx3QCFD2TBUF95ZN83Q7JPV97FK" hidden="1">#REF!</definedName>
    <definedName name="BEx3QEDFOYFY5NBTININ5W4RLD4Q" hidden="1">#REF!</definedName>
    <definedName name="BEx3QIKJ3U962US1Q564NZDLU8LD" hidden="1">#REF!</definedName>
    <definedName name="BEx3QLF3RHHBNUFLUWEROBZDF1U4" hidden="1">#REF!</definedName>
    <definedName name="BEx3QR9D45DHW50VQ7Y3Q1AXPOB9" hidden="1">#REF!</definedName>
    <definedName name="BEx3QSWT2S5KWG6U2V9711IYDQBM" hidden="1">#REF!</definedName>
    <definedName name="BEx3QVGG7Q2X4HZHJAM35A8T3VR7" hidden="1">#REF!</definedName>
    <definedName name="BEx3R0JUB9YN8PHPPQTAMIT1IHWK" hidden="1">#REF!</definedName>
    <definedName name="BEx3R81NFRO7M81VHVKOBFT0QBIL" hidden="1">#REF!</definedName>
    <definedName name="BEx3RHC2ZD5UFS6QD4OPFCNNMWH1" hidden="1">#REF!</definedName>
    <definedName name="BEx3RQ10QIWBAPHALAA91BUUCM2X" hidden="1">#REF!</definedName>
    <definedName name="BEx3RV4E1WT43SZBUN09RTB8EK1O" hidden="1">#REF!</definedName>
    <definedName name="BEx3RXYU0QLFXSFTM5EB20GD03W5" hidden="1">#REF!</definedName>
    <definedName name="BEx3RYKLC3QQO3XTUN7BEW2AQL98" hidden="1">#REF!</definedName>
    <definedName name="BEx3S37QNFSKW3DGRH5YVVEZLJI7" hidden="1">#REF!</definedName>
    <definedName name="BEx3SICJ45BYT6FHBER86PJT25FC" hidden="1">#REF!</definedName>
    <definedName name="BEx3SMUCMJVGQ2H4EHQI5ZFHEF0P" hidden="1">#REF!</definedName>
    <definedName name="BEx3SN56F03CPDRDA7LZ763V0N4I" hidden="1">#REF!</definedName>
    <definedName name="BEx3SPE6N1ORXPRCDL3JPZD73Z9F" hidden="1">#REF!</definedName>
    <definedName name="BEx3T29ZTULQE0OMSMWUMZDU9ZZ0" hidden="1">#REF!</definedName>
    <definedName name="BEx3T6MJ1QDJ929WMUDVZ0O3UW0Y" hidden="1">#REF!</definedName>
    <definedName name="BEx3TD7WH1NN1OH0MRS4T8ENRU32" hidden="1">#REF!</definedName>
    <definedName name="BEx3TPCSI16OAB2L9M9IULQMQ9J9" hidden="1">#REF!</definedName>
    <definedName name="BEx3TQ3SFJB2WTCV0OXDE56FB46K" hidden="1">#REF!</definedName>
    <definedName name="BEx3TX59M3456DDBXWFJ8X2TU37A" hidden="1">#REF!</definedName>
    <definedName name="BEx3U2UBY80GPGSTYFGI6F8TPKCV" hidden="1">#REF!</definedName>
    <definedName name="BEx3U64YUOZ419BAJS2W78UMATAW" hidden="1">#REF!</definedName>
    <definedName name="BEx3U94WCEA5DKMWBEX1GU0LKYG2" hidden="1">#REF!</definedName>
    <definedName name="BEx3U9VZ8SQVYS6ZA038J7AP7ZGW" hidden="1">#REF!</definedName>
    <definedName name="BEx3UIQ5WRJBGNTFCCLOR4N7B1OQ" hidden="1">#REF!</definedName>
    <definedName name="BEx3UJMIX2NUSSWGMSI25A5DM4CH" hidden="1">#REF!</definedName>
    <definedName name="BEx3UKIX0UULWP3BZA8VT2SQ8WI7" hidden="1">#REF!</definedName>
    <definedName name="BEx3UKOCOQG7S1YQ436S997K1KWV" hidden="1">#REF!</definedName>
    <definedName name="BEx3UYM19VIXLA0EU7LB9NHA77PB" hidden="1">#REF!</definedName>
    <definedName name="BEx3VML7CG70HPISMVYIUEN3711Q" hidden="1">#REF!</definedName>
    <definedName name="BEx56ZID5H04P9AIYLP1OASFGV56" hidden="1">#REF!</definedName>
    <definedName name="BEx57ROM8UIFKV5C1BOZWSQQLESO" hidden="1">#REF!</definedName>
    <definedName name="BEx587EYSS57E3PI8DT973HLJM9E" hidden="1">#REF!</definedName>
    <definedName name="BEx587KFQ3VKCOCY1SA5F24PQGUI" hidden="1">#REF!</definedName>
    <definedName name="BEx58O780PQ05NF0Z1SKKRB3N099" hidden="1">#REF!</definedName>
    <definedName name="BEx58W57CTL8HFK3U7ZRFYZR6MXE" hidden="1">#REF!</definedName>
    <definedName name="BEx58XHO7ZULLF2EUD7YIS0MGQJ5" hidden="1">#REF!</definedName>
    <definedName name="BEx58ZAFNTMGBNDH52VUYXLRJO7P" hidden="1">#REF!</definedName>
    <definedName name="BEx58ZW0HAIGIPEX9CVA1PQQTR6X" hidden="1">#REF!</definedName>
    <definedName name="BEx593SAFVYKW7V61D9COEZJXDA7" hidden="1">#REF!</definedName>
    <definedName name="BEx59BA1KH3RG6K1LHL7YS2VB79N" hidden="1">#REF!</definedName>
    <definedName name="BEx59DDIU0AMFOY94NSP1ULST8JD" hidden="1">#REF!</definedName>
    <definedName name="BEx59E9WABJP2TN71QAIKK79HPK9" hidden="1">#REF!</definedName>
    <definedName name="BEx59F0T17A80RNLNSZNFX8NAO8Y" hidden="1">#REF!</definedName>
    <definedName name="BEx59P7MAPNU129ZTC5H3EH892G1" hidden="1">#REF!</definedName>
    <definedName name="BEx5A11WZRQSIE089QE119AOX9ZG" hidden="1">#REF!</definedName>
    <definedName name="BEx5A7CIGCOTHJKHGUBDZG91JGPZ" hidden="1">#REF!</definedName>
    <definedName name="BEx5A8UFLT2SWVSG5COFA9B8P376" hidden="1">#REF!</definedName>
    <definedName name="BEx5ABUBK8WJV1WILGYU9A7CO0KI" hidden="1">#REF!</definedName>
    <definedName name="BEx5AFFTN3IXIBHDKM0FYC4OFL1S" hidden="1">#REF!</definedName>
    <definedName name="BEx5AOFIO8KVRHIZ1RII337AA8ML" hidden="1">#REF!</definedName>
    <definedName name="BEx5APRZ66L5BWHFE8E4YYNEDTI4" hidden="1">#REF!</definedName>
    <definedName name="BEx5AQJ1Z64KY10P8ZF1JKJUFEGN" hidden="1">#REF!</definedName>
    <definedName name="BEx5AY62R0TL82VHXE37SCZCINQC" hidden="1">#REF!</definedName>
    <definedName name="BEx5B0PV1FCOUSHWQTY94AO0B8P0" hidden="1">#REF!</definedName>
    <definedName name="BEx5B4RHHX0J1BF2FZKEA0SPP29O" hidden="1">#REF!</definedName>
    <definedName name="BEx5B5YMSWP0OVI5CIQRP5V18D0C" hidden="1">#REF!</definedName>
    <definedName name="BEx5B825RW35M5H0UB2IZGGRS4ER" hidden="1">#REF!</definedName>
    <definedName name="BEx5BAWPMY0TL684WDXX6KKJLRCN" hidden="1">#REF!</definedName>
    <definedName name="BEx5BBCUOWR6J9MZS2ML5XB0X7MW" hidden="1">#REF!</definedName>
    <definedName name="BEx5BBI61U4Y65GD0ARMTALPP7SJ" hidden="1">#REF!</definedName>
    <definedName name="BEx5BDR56MEV4IHY6CIH2SVNG1UB" hidden="1">#REF!</definedName>
    <definedName name="BEx5BESZC5H329SKHGJOHZFILYJJ" hidden="1">#REF!</definedName>
    <definedName name="BEx5BHSQ42B50IU1TEQFUXFX9XQD" hidden="1">#REF!</definedName>
    <definedName name="BEx5BKSM4UN4C1DM3EYKM79MRC5K" hidden="1">#REF!</definedName>
    <definedName name="BEx5BNN8NPH9KVOBARB9CDD9WLB6" hidden="1">#REF!</definedName>
    <definedName name="BEx5BPLEZ8XY6S89R7AZQSKLT4HK" hidden="1">#REF!</definedName>
    <definedName name="BEx5BYFMZ80TDDN2EZO8CF39AIAC" hidden="1">#REF!</definedName>
    <definedName name="BEx5C2BWFW6SHZBFDEISKGXHZCQW" hidden="1">#REF!</definedName>
    <definedName name="BEx5C44NK782B81CBGQUDS6Z8MV9" hidden="1">#REF!</definedName>
    <definedName name="BEx5C49ZFH8TO9ZU55729C3F7XG7" hidden="1">#REF!</definedName>
    <definedName name="BEx5C8GZQK13G60ZM70P63I5OS0L" hidden="1">#REF!</definedName>
    <definedName name="BEx5CAPTVN2NBT3UOMA1UFAL1C2R" hidden="1">#REF!</definedName>
    <definedName name="BEx5CEM3SYF9XP0ZZVE0GEPCLV3F" hidden="1">#REF!</definedName>
    <definedName name="BEx5CFYQ0F1Z6P8SCVJ0I3UPVFE4" hidden="1">#REF!</definedName>
    <definedName name="BEx5CPEKNSJORIPFQC2E1LTRYY8L" hidden="1">#REF!</definedName>
    <definedName name="BEx5CSUOL05D8PAM2TRDA9VRJT1O" hidden="1">#REF!</definedName>
    <definedName name="BEx5CUNFOO4YDFJ22HCMI2QKIGKM" hidden="1">#REF!</definedName>
    <definedName name="BEx5D01O3G6BXWXT7MZEVS1F4TE9" hidden="1">#REF!</definedName>
    <definedName name="BEx5D3HO5XE85AN0NGALZ4K4GE8J" hidden="1">#REF!</definedName>
    <definedName name="BEx5D8L47OF0WHBPFWXGZINZWUBZ" hidden="1">#REF!</definedName>
    <definedName name="BEx5DAJAHQ2SKUPCKSCR3PYML67L" hidden="1">#REF!</definedName>
    <definedName name="BEx5DC18JM1KJCV44PF18E0LNRKA" hidden="1">#REF!</definedName>
    <definedName name="BEx5DFH8EU3RCPUOTFY8S9G8SBCG" hidden="1">#REF!</definedName>
    <definedName name="BEx5DJIZBTNS011R9IIG2OQ2L6ZX" hidden="1">#REF!</definedName>
    <definedName name="BEx5DS2EKWFPC2UWI1W1QESX9QP5" hidden="1">#REF!</definedName>
    <definedName name="BEx5E123OLO9WQUOIRIDJ967KAGK" hidden="1">#REF!</definedName>
    <definedName name="BEx5E2UU5NES6W779W2OZTZOB4O7" hidden="1">#REF!</definedName>
    <definedName name="BEx5ELFT92WAQN3NW8COIMQHUL91" hidden="1">#REF!</definedName>
    <definedName name="BEx5ELQL9B0VR6UT18KP11DHOTFX" hidden="1">#REF!</definedName>
    <definedName name="BEx5ER4TJTFPN7IB1MNEB1ZFR5M6" hidden="1">#REF!</definedName>
    <definedName name="BEx5EYXB2LDMI4FLC3QFAOXC0FZ3" hidden="1">#REF!</definedName>
    <definedName name="BEx5F6V72QTCK7O39Y59R0EVM6CW" hidden="1">#REF!</definedName>
    <definedName name="BEx5FGLQVACD5F5YZG4DGSCHCGO2" hidden="1">#REF!</definedName>
    <definedName name="BEx5FHCTE8VTJEF7IK189AVLNYSY" hidden="1">#REF!</definedName>
    <definedName name="BEx5FLJWHLW3BTZILDPN5NMA449V" hidden="1">#REF!</definedName>
    <definedName name="BEx5FNI2O10YN2SI1NO4X5GP3GTF" hidden="1">#REF!</definedName>
    <definedName name="BEx5FO8YRFSZCG3L608EHIHIHFY4" hidden="1">#REF!</definedName>
    <definedName name="BEx5FQNA6V4CNYSH013K45RI4BCV" hidden="1">#REF!</definedName>
    <definedName name="BEx5FVQPPEU32CPNV9RRQ9MNLLVE" hidden="1">#REF!</definedName>
    <definedName name="BEx5G08KGMG5X2AQKDGPFYG5GH94" hidden="1">#REF!</definedName>
    <definedName name="BEx5G1A8TFN4C4QII35U9DKYNIS8" hidden="1">#REF!</definedName>
    <definedName name="BEx5G1L0QO91KEPDMV1D8OT4BT73" hidden="1">#REF!</definedName>
    <definedName name="BEx5G1QHX69GFUYHUZA5X74MTDMR" hidden="1">#REF!</definedName>
    <definedName name="BEx5G5S2C9JRD28ZQMMQLCBHWOHB" hidden="1">#REF!</definedName>
    <definedName name="BEx5G7KU3EGZQSYN2YNML8EW8NDC" hidden="1">#REF!</definedName>
    <definedName name="BEx5G86DZL1VYUX6KWODAP3WFAWP" hidden="1">#REF!</definedName>
    <definedName name="BEx5G8BV2GIOCM3C7IUFK8L04A6M" hidden="1">#REF!</definedName>
    <definedName name="BEx5GID9MVBUPFFT9M8K8B5MO9NV" hidden="1">#REF!</definedName>
    <definedName name="BEx5GN0EWA9SCQDPQ7NTUQH82QVK" hidden="1">#REF!</definedName>
    <definedName name="BEx5GNBCU4WZ74I0UXFL9ZG2XSGJ" hidden="1">#REF!</definedName>
    <definedName name="BEx5GUCTYC7QCWGWU5BTO7Y7HDZX" hidden="1">#REF!</definedName>
    <definedName name="BEx5GYUPJULJQ624TEESYFG1NFOH" hidden="1">#REF!</definedName>
    <definedName name="BEx5H0NEE0AIN5E2UHJ9J9ISU9N1" hidden="1">#REF!</definedName>
    <definedName name="BEx5H1UJSEUQM2K8QHQXO5THVHSO" hidden="1">#REF!</definedName>
    <definedName name="BEx5HAOT9XWUF7XIFRZZS8B9F5TZ" hidden="1">#REF!</definedName>
    <definedName name="BEx5HB534CO7TBSALKMD27WHMAQJ" hidden="1">#REF!</definedName>
    <definedName name="BEx5HE4XRF9BUY04MENWY9CHHN5H" hidden="1">#REF!</definedName>
    <definedName name="BEx5HFHMABAT0H9KKS754X4T304E" hidden="1">#REF!</definedName>
    <definedName name="BEx5HGDZ7MX1S3KNXLRL9WU565V4" hidden="1">#REF!</definedName>
    <definedName name="BEx5HJZ9FAVNZSSBTAYRPZDYM9NU" hidden="1">#REF!</definedName>
    <definedName name="BEx5HZ9JMKHNLFWLVUB1WP5B39BL" hidden="1">#REF!</definedName>
    <definedName name="BEx5I17QJ0PQ1OG1IMH69HMQWNEA" hidden="1">#REF!</definedName>
    <definedName name="BEx5I244LQHZTF3XI66J8705R9XX" hidden="1">#REF!</definedName>
    <definedName name="BEx5I8PBP4LIXDGID5BP0THLO0AQ" hidden="1">#REF!</definedName>
    <definedName name="BEx5I8USVUB3JP4S9OXGMZVMOQXR" hidden="1">#REF!</definedName>
    <definedName name="BEx5I9GDQSYIAL65UQNDMNFQCS9Y" hidden="1">#REF!</definedName>
    <definedName name="BEx5IBUPG9AWNW5PK7JGRGEJ4OLM" hidden="1">#REF!</definedName>
    <definedName name="BEx5IC06RVN8BSAEPREVKHKLCJ2L" hidden="1">#REF!</definedName>
    <definedName name="BEx5IGY4M04BPXSQF2J4GQYXF85O" hidden="1">#REF!</definedName>
    <definedName name="BEx5IWTZDCLZ5CCDG108STY04SAJ" hidden="1">#REF!</definedName>
    <definedName name="BEx5J0FFP1KS4NGY20AEJI8VREEA" hidden="1">#REF!</definedName>
    <definedName name="BEx5J1XE5FVWL6IJV6CWKPN24UBK" hidden="1">#REF!</definedName>
    <definedName name="BEx5JF3ZXLDIS8VNKDCY7ZI7H1CI" hidden="1">#REF!</definedName>
    <definedName name="BEx5JHCZJ8G6OOOW6EF3GABXKH6F" hidden="1">#REF!</definedName>
    <definedName name="BEx5JJB6W446THXQCRUKD3I7RKLP" hidden="1">#REF!</definedName>
    <definedName name="BEx5JNCT8Z7XSSPD5EMNAJELCU2V" hidden="1">#REF!</definedName>
    <definedName name="BEx5JQCNT9Y4RM306CHC8IPY3HBZ" hidden="1">#REF!</definedName>
    <definedName name="BEx5K08PYKE6JOKBYIB006TX619P" hidden="1">#REF!</definedName>
    <definedName name="BEx5K4W2S2K7M9V2M304KW93LK8Q" hidden="1">#REF!</definedName>
    <definedName name="BEx5K51DSERT1TR7B4A29R41W4NX" hidden="1">#REF!</definedName>
    <definedName name="BEx5KBBZ8KCEQK36ARG4ERYOFD4G" hidden="1">#REF!</definedName>
    <definedName name="BEx5KCOET0DYMY4VILOLGVBX7E3C" hidden="1">#REF!</definedName>
    <definedName name="BEx5KYER580I4T7WTLMUN7NLNP5K" hidden="1">#REF!</definedName>
    <definedName name="BEx5LHLB3M6K4ZKY2F42QBZT30ZH" hidden="1">#REF!</definedName>
    <definedName name="BEx5LKQJG40DO2JR1ZF6KD3PON9K" hidden="1">#REF!</definedName>
    <definedName name="BEx5LQA84QRPGAR4FLC7MCT3H9EN" hidden="1">#REF!</definedName>
    <definedName name="BEx5LRMNU3HXIE1BUMDHRU31F7JJ" hidden="1">#REF!</definedName>
    <definedName name="BEx5LSJ1LPUAX3ENSPECWPG4J7D1" hidden="1">#REF!</definedName>
    <definedName name="BEx5LTKQ8RQWJE4BC88OP928893U" hidden="1">#REF!</definedName>
    <definedName name="BEx5M4D4KHXU4JXKDEHZZNRG7NRA" hidden="1">#REF!</definedName>
    <definedName name="BEx5MB9BR71LZDG7XXQ2EO58JC5F" hidden="1">#REF!</definedName>
    <definedName name="BEx5MHEF05EVRV5DPTG4KMPWZSUS" hidden="1">#REF!</definedName>
    <definedName name="BEx5MLQZM68YQSKARVWTTPINFQ2C" hidden="1">#REF!</definedName>
    <definedName name="BEx5MMCJMU7FOOWUCW9EA13B7V5F" hidden="1">#REF!</definedName>
    <definedName name="BEx5MVXTKNBXHNWTL43C670E4KXC" hidden="1">#REF!</definedName>
    <definedName name="BEx5MWZGZ3VRB5418C2RNF9H17BQ" hidden="1">#REF!</definedName>
    <definedName name="BEx5MX4YD2QV39W04QH9C6AOA0FB" hidden="1">#REF!</definedName>
    <definedName name="BEx5N3A8LULD7YBJH5J83X27PZSW" hidden="1">#REF!</definedName>
    <definedName name="BEx5N4XI4PWB1W9PMZ4O5R0HWTYD" hidden="1">#REF!</definedName>
    <definedName name="BEx5N8DH1SY888WI2GZ2D6E9XCXB" hidden="1">#REF!</definedName>
    <definedName name="BEx5NA68N6FJFX9UJXK4M14U487F" hidden="1">#REF!</definedName>
    <definedName name="BEx5NIKBG2GDJOYGE3WCXKU7YY51" hidden="1">#REF!</definedName>
    <definedName name="BEx5NV06L5J5IMKGOMGKGJ4PBZCD" hidden="1">#REF!</definedName>
    <definedName name="BEx5NW1V6AB25NEEX9VPHRXWJDSS" hidden="1">#REF!</definedName>
    <definedName name="BEx5NWSXWACAUHWVZAI57DGZ8OCQ" hidden="1">#REF!</definedName>
    <definedName name="BEx5NZSSQ6PY99ZX2D7Q9IGOR34W" hidden="1">#REF!</definedName>
    <definedName name="BEx5O2N9HTGG4OJHR62PKFMNZTTW" hidden="1">#REF!</definedName>
    <definedName name="BEx5O3ZUQ2OARA1CDOZ3NC4UE5AA" hidden="1">#REF!</definedName>
    <definedName name="BEx5OAFS0NJ2CB86A02E1JYHMLQ1" hidden="1">#REF!</definedName>
    <definedName name="BEx5OG4RPU8W1ETWDWM234NYYYEN" hidden="1">#REF!</definedName>
    <definedName name="BEx5OP9Y43F99O2IT69MKCCXGL61" hidden="1">#REF!</definedName>
    <definedName name="BEx5P9Y9RDXNUAJ6CZ2LHMM8IM7T" hidden="1">#REF!</definedName>
    <definedName name="BEx5PHWB2C0D5QLP3BZIP3UO7DIZ" hidden="1">#REF!</definedName>
    <definedName name="BEx5PJP02W68K2E46L5C5YBSNU6T" hidden="1">#REF!</definedName>
    <definedName name="BEx5PLCA8DOMAU315YCS5275L2HS" hidden="1">#REF!</definedName>
    <definedName name="BEx5PRXMZ5M65Z732WNNGV564C2J" hidden="1">#REF!</definedName>
    <definedName name="BEx5Q29Y91E64DPE0YY53A6YHF3Y" hidden="1">#REF!</definedName>
    <definedName name="BEx5QPSW4IPLH50WSR87HRER05RF" hidden="1">#REF!</definedName>
    <definedName name="BEx73V0EP8EMNRC3EZJJKKVKWQVB" hidden="1">#REF!</definedName>
    <definedName name="BEx741WJHIJVXUX131SBXTVW8D71" hidden="1">#REF!</definedName>
    <definedName name="BEx74Q6H3O7133AWQXWC21MI2UFT" hidden="1">#REF!</definedName>
    <definedName name="BEx74R2VQ8BSMKPX25262AU3VZF7" hidden="1">#REF!</definedName>
    <definedName name="BEx74W6BJ8ENO3J25WNM5H5APKA3" hidden="1">#REF!</definedName>
    <definedName name="BEx74YKLW1FKLWC3DJ2ELZBZBY1M" hidden="1">#REF!</definedName>
    <definedName name="BEx755GRRD9BL27YHLH5QWIYLWB7" hidden="1">#REF!</definedName>
    <definedName name="BEx759D1D5SXS5ELLZVBI0SXYUNF" hidden="1">#REF!</definedName>
    <definedName name="BEx75DPEQTX055IZ2L8UVLJOT1DD" hidden="1">#REF!</definedName>
    <definedName name="BEx75GJZSZHUDN6OOAGQYFUDA2LP" hidden="1">#REF!</definedName>
    <definedName name="BEx75HGCCV5K4UCJWYV8EV9AG5YT" hidden="1">#REF!</definedName>
    <definedName name="BEx75PZT8TY5P13U978NVBUXKHT4" hidden="1">#REF!</definedName>
    <definedName name="BEx75T55F7GML8V1DMWL26WRT006" hidden="1">#REF!</definedName>
    <definedName name="BEx75VJGR07JY6UUWURQ4PJ29UKC" hidden="1">#REF!</definedName>
    <definedName name="BEx7696AZUPB1PK30JJQUWUELQPJ" hidden="1">#REF!</definedName>
    <definedName name="BEx76PNR8S4T4VUQS0KU58SEX0VN" hidden="1">#REF!</definedName>
    <definedName name="BEx76YY7ODSIKDD9VDF9TLTDM18I" hidden="1">#REF!</definedName>
    <definedName name="BEx7705E86I9B7DTKMMJMAFSYMUL" hidden="1">#REF!</definedName>
    <definedName name="BEx7741OUGLA0WJQLQRUJSL4DE00" hidden="1">#REF!</definedName>
    <definedName name="BEx774N83DXLJZ54Q42PWIJZ2DN1" hidden="1">#REF!</definedName>
    <definedName name="BEx779QNIY3061ZV9BR462WKEGRW" hidden="1">#REF!</definedName>
    <definedName name="BEx77G19QU9A95CNHE6QMVSQR2T3" hidden="1">#REF!</definedName>
    <definedName name="BEx77P0S3GVMS7BJUL9OWUGJ1B02" hidden="1">#REF!</definedName>
    <definedName name="BEx77QDESURI6WW5582YXSK3A972" hidden="1">#REF!</definedName>
    <definedName name="BEx77VBI9XOPFHKEWU5EHQ9J675Y" hidden="1">#REF!</definedName>
    <definedName name="BEx7809GQOCLHSNH95VOYIX7P1TV" hidden="1">#REF!</definedName>
    <definedName name="BEx780K8XAXUHGVZGZWQ74DK4CI3" hidden="1">#REF!</definedName>
    <definedName name="BEx78226TN58UE0CTY98YEDU0LSL" hidden="1">#REF!</definedName>
    <definedName name="BEx7881ZZBWHRAX6W2GY19J8MGEQ" hidden="1">#REF!</definedName>
    <definedName name="BEx78BSYINF85GYNSCIRD95PH86Q" hidden="1">#REF!</definedName>
    <definedName name="BEx78HHRIWDLHQX2LG0HWFRYEL1T" hidden="1">#REF!</definedName>
    <definedName name="BEx78QC4X2YVM9K6MQRB2WJG36N3" hidden="1">#REF!</definedName>
    <definedName name="BEx78QMXZ2P1ZB3HJ9O50DWHCMXR" hidden="1">#REF!</definedName>
    <definedName name="BEx78SFO5VR28677DWZEMDN7G86X" hidden="1">#REF!</definedName>
    <definedName name="BEx78SFOYH1Z0ZDTO47W2M60TW6K" hidden="1">#REF!</definedName>
    <definedName name="BEx7974EARYYX2ICWU0YC50VO5D8" hidden="1">#REF!</definedName>
    <definedName name="BEx79JK3E6JO8MX4O35A5G8NZCC8" hidden="1">#REF!</definedName>
    <definedName name="BEx79OCP4HQ6XP8EWNGEUDLOZBBS" hidden="1">#REF!</definedName>
    <definedName name="BEx79SEAYKUZB0H4LYBCD6WWJBG2" hidden="1">#REF!</definedName>
    <definedName name="BEx79SJRHTLS9PYM69O9BWW1FMJK" hidden="1">#REF!</definedName>
    <definedName name="BEx79YJJLBELICW9F9FRYSCQ101L" hidden="1">#REF!</definedName>
    <definedName name="BEx79YUC7B0V77FSBGIRCY1BR4VK" hidden="1">#REF!</definedName>
    <definedName name="BEx7A06T3RC2891FUX05G3QPRAUE" hidden="1">#REF!</definedName>
    <definedName name="BEx7A9S3JA1X7FH4CFSQLTZC4691" hidden="1">#REF!</definedName>
    <definedName name="BEx7ABA2C9IWH5VSLVLLLCY62161" hidden="1">#REF!</definedName>
    <definedName name="BEx7AE4LPLX8N85BYB0WCO5S7ZPV" hidden="1">#REF!</definedName>
    <definedName name="BEx7AR0EEP9O5JPPEKQWG1TC860T" hidden="1">#REF!</definedName>
    <definedName name="BEx7ASD1I654MEDCO6GGWA95PXSC" hidden="1">#REF!</definedName>
    <definedName name="BEx7AURD3S7JGN4D3YK1QAG6TAFA" hidden="1">#REF!</definedName>
    <definedName name="BEx7AVCX9S5RJP3NSZ4QM4E6ERDT" hidden="1">#REF!</definedName>
    <definedName name="BEx7AVYIGP0930MV5JEBWRYCJN68" hidden="1">#REF!</definedName>
    <definedName name="BEx7B6LH6917TXOSAAQ6U7HVF018" hidden="1">#REF!</definedName>
    <definedName name="BEx7BN8E88JR3K1BSLAZRPSFPQ9L" hidden="1">#REF!</definedName>
    <definedName name="BEx7BP14RMS3638K85OM4NCYLRHG" hidden="1">#REF!</definedName>
    <definedName name="BEx7BPXFZXJ79FQ0E8AQE21PGVHA" hidden="1">#REF!</definedName>
    <definedName name="BEx7C04AM39DQMC1TIX7CFZ2ADHX" hidden="1">#REF!</definedName>
    <definedName name="BEx7C346X4AX2J1QPM4NBC7JL5W9" hidden="1">#REF!</definedName>
    <definedName name="BEx7C40F0PQURHPI6YQ39NFIR86Z" hidden="1">#REF!</definedName>
    <definedName name="BEx7C7B9VCY7N0H7N1NH6HNNH724" hidden="1">#REF!</definedName>
    <definedName name="BEx7C93VR7SYRIJS1JO8YZKSFAW9" hidden="1">#REF!</definedName>
    <definedName name="BEx7CCPC6R1KQQZ2JQU6EFI1G0RM" hidden="1">#REF!</definedName>
    <definedName name="BEx7CIJST9GLS2QD383UK7VUDTGL" hidden="1">#REF!</definedName>
    <definedName name="BEx7CO8T2XKC7GHDSYNAWTZ9L7YR" hidden="1">#REF!</definedName>
    <definedName name="BEx7CW1CF00DO8A36UNC2X7K65C2" hidden="1">#REF!</definedName>
    <definedName name="BEx7CW6NFRL2P4XWP0MWHIYA97KF" hidden="1">#REF!</definedName>
    <definedName name="BEx7CZXN83U7XFVGG1P1N6ZCQK7U" hidden="1">#REF!</definedName>
    <definedName name="BEx7D14R4J25CLH301NHMGU8FSWM" hidden="1">#REF!</definedName>
    <definedName name="BEx7D38BE0Z9QLQBDMGARM9USFPM" hidden="1">#REF!</definedName>
    <definedName name="BEx7D5RWKRS4W71J4NZ6ZSFHPKFT" hidden="1">#REF!</definedName>
    <definedName name="BEx7D8H1TPOX1UN17QZYEV7Q58GA" hidden="1">#REF!</definedName>
    <definedName name="BEx7DGF13H2074LRWFZQ45PZ6JPX" hidden="1">#REF!</definedName>
    <definedName name="BEx7DHBE0SOC5KXWWQ73WUDBRX8J" hidden="1">#REF!</definedName>
    <definedName name="BEx7DKWUXEDIISSX4GDD4YYT887F" hidden="1">#REF!</definedName>
    <definedName name="BEx7DMUYR2HC26WW7AOB1TULERMB" hidden="1">#REF!</definedName>
    <definedName name="BEx7DVJTRV44IMJIBFXELE67SZ7S" hidden="1">#REF!</definedName>
    <definedName name="BEx7DVUMFCI5INHMVFIJ44RTTSTT" hidden="1">#REF!</definedName>
    <definedName name="BEx7E2QT2U8THYOKBPXONB1B47WH" hidden="1">#REF!</definedName>
    <definedName name="BEx7E5QP7W6UKO74F5Y0VJ741HS5" hidden="1">#REF!</definedName>
    <definedName name="BEx7E6N29HGH3I47AFB2DCS6MVS6" hidden="1">#REF!</definedName>
    <definedName name="BEx7EBA8IYHQKT7IQAOAML660SYA" hidden="1">#REF!</definedName>
    <definedName name="BEx7EI6C8MCRZFEQYUBE5FSUTIHK" hidden="1">#REF!</definedName>
    <definedName name="BEx7EI6DL1Z6UWLFBXAKVGZTKHWJ" hidden="1">#REF!</definedName>
    <definedName name="BEx7EQKHX7GZYOLXRDU534TT4H64" hidden="1">#REF!</definedName>
    <definedName name="BEx7ETV6L1TM7JSXJIGK3FC6RVZW" hidden="1">#REF!</definedName>
    <definedName name="BEx7EYYLHMBYQTH6I377FCQS7CSX" hidden="1">#REF!</definedName>
    <definedName name="BEx7FCLG1RYI2SNOU1Y2GQZNZSWA" hidden="1">#REF!</definedName>
    <definedName name="BEx7FN32ZGWOAA4TTH79KINTDWR9" hidden="1">#REF!</definedName>
    <definedName name="BEx7FV0WJHXL6X5JNQ2ZX45PX49P" hidden="1">#REF!</definedName>
    <definedName name="BEx7G82CKM3NIY1PHNFK28M09PCH" hidden="1">#REF!</definedName>
    <definedName name="BEx7GR3ENYWRXXS5IT0UMEGOLGUH" hidden="1">#REF!</definedName>
    <definedName name="BEx7GSAL6P7TASL8MB63RFST1LJL" hidden="1">#REF!</definedName>
    <definedName name="BEx7H0JD6I5I8WQLLWOYWY5YWPQE" hidden="1">#REF!</definedName>
    <definedName name="BEx7H14XCXH7WEXEY1HVO53A6AGH" hidden="1">#REF!</definedName>
    <definedName name="BEx7HGVBEF4LEIF6RC14N3PSU461" hidden="1">#REF!</definedName>
    <definedName name="BEx7HQ5T9FZ42QWS09UO4DT42Y0R" hidden="1">#REF!</definedName>
    <definedName name="BEx7HRCZE3CVGON1HV07MT5MNDZ3" hidden="1">#REF!</definedName>
    <definedName name="BEx7HWGE2CANG5M17X4C8YNC3N8F" hidden="1">#REF!</definedName>
    <definedName name="BEx7IB54GU5UCTJS549UBDW43EJL" hidden="1">#REF!</definedName>
    <definedName name="BEx7IBVYN47SFZIA0K4MDKQZNN9V" hidden="1">#REF!</definedName>
    <definedName name="BEx7IGOMJB39HUONENRXTK1MFHGE" hidden="1">#REF!</definedName>
    <definedName name="BEx7ISO6LTCYYDK0J6IN4PG2P6SW" hidden="1">#REF!</definedName>
    <definedName name="BEx7IV2IJ5WT7UC0UG7WP0WF2JZI" hidden="1">#REF!</definedName>
    <definedName name="BEx7IXGU74GE5E4S6W4Z13AR092Y" hidden="1">#REF!</definedName>
    <definedName name="BEx7J4YL8Q3BI1MLH16YYQ18IJRD" hidden="1">#REF!</definedName>
    <definedName name="BEx7J5K5QVUOXI6A663KUWL6PO3O" hidden="1">#REF!</definedName>
    <definedName name="BEx7JH3HGBPI07OHZ5LFYK0UFZQR" hidden="1">#REF!</definedName>
    <definedName name="BEx7JRL3MHRMVLQF3EN15MXRPN68" hidden="1">#REF!</definedName>
    <definedName name="BEx7JV194190CNM6WWGQ3UBJ3CHH" hidden="1">#REF!</definedName>
    <definedName name="BEx7JZJ4AE8AGMWPK3XPBTBUBZ48" hidden="1">#REF!</definedName>
    <definedName name="BEx7K7GZ607XQOGB81A1HINBTGOZ" hidden="1">#REF!</definedName>
    <definedName name="BEx7KEYPBDXSNROH8M6CDCBN6B50" hidden="1">#REF!</definedName>
    <definedName name="BEx7KH7PZ0A6FSWA4LAN2CMZ0WSF" hidden="1">#REF!</definedName>
    <definedName name="BEx7KNCTL6VMNQP4MFMHOMV1WI1Y" hidden="1">#REF!</definedName>
    <definedName name="BEx7KSAS8BZT6H8OQCZ5DNSTMO07" hidden="1">#REF!</definedName>
    <definedName name="BEx7KWHTBD21COXVI4HNEQH0Z3L8" hidden="1">#REF!</definedName>
    <definedName name="BEx7KXUGRMRSUXCM97Z7VRZQ9JH2" hidden="1">#REF!</definedName>
    <definedName name="BEx7L5C6U8MP6IZ67BD649WQYJEK" hidden="1">#REF!</definedName>
    <definedName name="BEx7L8HEYEVTATR0OG5JJO647KNI" hidden="1">#REF!</definedName>
    <definedName name="BEx7L8XOV64OMS15ZFURFEUXLMWF" hidden="1">#REF!</definedName>
    <definedName name="BEx7LPF478MRAYB9TQ6LDML6O3BY" hidden="1">#REF!</definedName>
    <definedName name="BEx7LPV780NFCG1VX4EKJ29YXOLZ" hidden="1">#REF!</definedName>
    <definedName name="BEx7LQ0PD30NJWOAYKPEYHM9J83B" hidden="1">#REF!</definedName>
    <definedName name="BEx7M4EKEDHZ1ZZ91NDLSUNPUFPZ" hidden="1">#REF!</definedName>
    <definedName name="BEx7MAUI1JJFDIJGDW4RWY5384LY" hidden="1">#REF!</definedName>
    <definedName name="BEx7MI1EW6N7FOBHWJLYC02TZSKR" hidden="1">#REF!</definedName>
    <definedName name="BEx7MJZO3UKAMJ53UWOJ5ZD4GGMQ" hidden="1">#REF!</definedName>
    <definedName name="BEx7MO17TZ6L4457Q12FYYLUUZAZ" hidden="1">#REF!</definedName>
    <definedName name="BEx7MT4MFNXIVQGAT6D971GZW7CA" hidden="1">#REF!</definedName>
    <definedName name="BEx7MUMLPPX92MX7SA8S1PLONDL8" hidden="1">#REF!</definedName>
    <definedName name="BEx7MX0W532Q7CB4V6KFVC9WAOUI" hidden="1">#REF!</definedName>
    <definedName name="BEx7NB403NE748IF75RXMWOFQ986" hidden="1">#REF!</definedName>
    <definedName name="BEx7NI062THZAM6I8AJWTFJL91CS" hidden="1">#REF!</definedName>
    <definedName name="BEx904S75BPRYMHF0083JF7ES4NG" hidden="1">#REF!</definedName>
    <definedName name="BEx90HDD4RWF7JZGA8GCGG7D63MG" hidden="1">#REF!</definedName>
    <definedName name="BEx90HO6UVMFVSV8U0YBZFHNCL38" hidden="1">#REF!</definedName>
    <definedName name="BEx90VGH5H09ON2QXYC9WIIEU98T" hidden="1">#REF!</definedName>
    <definedName name="BEx9157279000SVN5XNWQ99JY0WU" hidden="1">#REF!</definedName>
    <definedName name="BEx9175B70QXYAU5A8DJPGZQ46L9" hidden="1">#REF!</definedName>
    <definedName name="BEx91AQQRTV87AO27VWHSFZAD4ZR" hidden="1">#REF!</definedName>
    <definedName name="BEx91L8FLL5CWLA2CDHKCOMGVDZN" hidden="1">#REF!</definedName>
    <definedName name="BEx91OTVH9ZDBC3QTORU8RZX4EOC" hidden="1">#REF!</definedName>
    <definedName name="BEx91QH5JRZKQP1GPN2SQMR3CKAG" hidden="1">#REF!</definedName>
    <definedName name="BEx91ROALDNHO7FI4X8L61RH4UJE" hidden="1">#REF!</definedName>
    <definedName name="BEx91TMID71GVYH0U16QM1RV3PX0" hidden="1">#REF!</definedName>
    <definedName name="BEx91VF2D78PAF337E3L2L81K9W2" hidden="1">#REF!</definedName>
    <definedName name="BEx921PNZ46VORG2VRMWREWIC0SE" hidden="1">#REF!</definedName>
    <definedName name="BEx929CVDCG5CFUQWNDLOSNRQ1FN" hidden="1">#REF!</definedName>
    <definedName name="BEx92DPEKL5WM5A3CN8674JI0PR3" hidden="1">#REF!</definedName>
    <definedName name="BEx92ER2RMY93TZK0D9L9T3H0GI5" hidden="1">#REF!</definedName>
    <definedName name="BEx92FI04PJT4LI23KKIHRXWJDTT" hidden="1">#REF!</definedName>
    <definedName name="BEx92HR14HQ9D5JXCSPA4SS4RT62" hidden="1">#REF!</definedName>
    <definedName name="BEx92HWA2D6A5EX9MFG68G0NOMSN" hidden="1">#REF!</definedName>
    <definedName name="BEx92I1SQUKW2W7S22E82HLJXRGK" hidden="1">#REF!</definedName>
    <definedName name="BEx92PUBDIXAU1FW5ZAXECMAU0LN" hidden="1">#REF!</definedName>
    <definedName name="BEx92S8MHFFIVRQ2YSHZNQGOFUHD" hidden="1">#REF!</definedName>
    <definedName name="BEx92VJ5FJGXISSSMOUAESCSIWFV" hidden="1">#REF!</definedName>
    <definedName name="BEx93B9OULL2YGC896XXYAAJSTRK" hidden="1">#REF!</definedName>
    <definedName name="BEx93FRKF99NRT3LH99UTIH7AAYF" hidden="1">#REF!</definedName>
    <definedName name="BEx93M7FSHP50OG34A4W8W8DF12U" hidden="1">#REF!</definedName>
    <definedName name="BEx93OLWY2O3PRA74U41VG5RXT4Q" hidden="1">#REF!</definedName>
    <definedName name="BEx93RWFAF6YJGYUTITVM445C02U" hidden="1">#REF!</definedName>
    <definedName name="BEx93SY9RWG3HUV4YXQKXJH9FH14" hidden="1">#REF!</definedName>
    <definedName name="BEx93TJUX3U0FJDBG6DDSNQ91R5J" hidden="1">#REF!</definedName>
    <definedName name="BEx942UCRHMI4B0US31HO95GSC2X" hidden="1">#REF!</definedName>
    <definedName name="BEx942ZND3V7XSHKTD0UH9X85N5E" hidden="1">#REF!</definedName>
    <definedName name="BEx947HHLR6UU6NYPNDZRF79V52K" hidden="1">#REF!</definedName>
    <definedName name="BEx948ZFFQWVIDNG4AZAUGGGEB5U" hidden="1">#REF!</definedName>
    <definedName name="BEx94CKXG92OMURH41SNU6IOHK4J" hidden="1">#REF!</definedName>
    <definedName name="BEx94GXG30CIVB6ZQN3X3IK6BZXQ" hidden="1">#REF!</definedName>
    <definedName name="BEx94HJ0DWZHE39X4BLCQCJ3M1MC" hidden="1">#REF!</definedName>
    <definedName name="BEx94HZ5LURYM9ST744ALV6ZCKYP" hidden="1">#REF!</definedName>
    <definedName name="BEx94IQ75E90YUMWJ9N591LR7DQQ" hidden="1">#REF!</definedName>
    <definedName name="BEx94N7W5T3U7UOE97D6OVIBUCXS" hidden="1">#REF!</definedName>
    <definedName name="BEx955NIAWX5OLAHMTV6QFUZPR30" hidden="1">#REF!</definedName>
    <definedName name="BEx9581TYVI2M5TT4ISDAJV4W7Z6" hidden="1">#REF!</definedName>
    <definedName name="BEx95G55NR99FDSE95CXDI4DKWSV" hidden="1">#REF!</definedName>
    <definedName name="BEx95NHF4RVUE0YDOAFZEIVBYJXD" hidden="1">#REF!</definedName>
    <definedName name="BEx95QBZMG0E2KQ9BERJ861QLYN3" hidden="1">#REF!</definedName>
    <definedName name="BEx95QHBVDN795UNQJLRXG3RDU49" hidden="1">#REF!</definedName>
    <definedName name="BEx95TBVUWV7L7OMFMZDQEXGVHU6" hidden="1">#REF!</definedName>
    <definedName name="BEx95U89DZZSVO39TGS62CX8G9N4" hidden="1">#REF!</definedName>
    <definedName name="BEx95XTPKKKJG67C45LRX0T25I06" hidden="1">#REF!</definedName>
    <definedName name="BEx9602K2GHNBUEUVT9ONRQU1GMD" hidden="1">#REF!</definedName>
    <definedName name="BEx9602LTEI8BPC79BGMRK6S0RP8" hidden="1">#REF!</definedName>
    <definedName name="BEx962BL3Y4LA53EBYI64ZYMZE8U" hidden="1">#REF!</definedName>
    <definedName name="BEx96HAWZ2EMMI7VJ5NQXGK044OO" hidden="1">#REF!</definedName>
    <definedName name="BEx96KR21O7H9R29TN0S45Y3QPUK" hidden="1">#REF!</definedName>
    <definedName name="BEx96SUFKHHFE8XQ6UUO6ILDOXHO" hidden="1">#REF!</definedName>
    <definedName name="BEx96UN4YWXBDEZ1U1ZUIPP41Z7I" hidden="1">#REF!</definedName>
    <definedName name="BEx978KSD61YJH3S9DGO050R2EHA" hidden="1">#REF!</definedName>
    <definedName name="BEx97H9O1NAKAPK4MX4PKO34ICL5" hidden="1">#REF!</definedName>
    <definedName name="BEx97MNUZQ1Z0AO2FL7XQYVNCPR7" hidden="1">#REF!</definedName>
    <definedName name="BEx97NPQBACJVD9K1YXI08RTW9E2" hidden="1">#REF!</definedName>
    <definedName name="BEx97RWQLXS0OORDCN69IGA58CWU" hidden="1">#REF!</definedName>
    <definedName name="BEx97YNGGDFIXHTMGFL2IHAQX9MI" hidden="1">#REF!</definedName>
    <definedName name="BEx9805E16VCDEWPM3404WTQS6ZK" hidden="1">#REF!</definedName>
    <definedName name="BEx981HW73BUZWT14TBTZHC0ZTJ4" hidden="1">#REF!</definedName>
    <definedName name="BEx9871KU0N99P0900EAK69VFYT2" hidden="1">#REF!</definedName>
    <definedName name="BEx98IFKNJFGZFLID1YTRFEG1SXY" hidden="1">#REF!</definedName>
    <definedName name="BEx98T7ZEF0HKRFLBVK3BNKCG3CJ" hidden="1">#REF!</definedName>
    <definedName name="BEx98WYSAS39FWGYTMQ8QGIT81TF" hidden="1">#REF!</definedName>
    <definedName name="BEx990461P2YAJ7BRK25INFYZ7RQ" hidden="1">#REF!</definedName>
    <definedName name="BEx9915UVD4G7RA3IMLFZ0LG3UA2" hidden="1">#REF!</definedName>
    <definedName name="BEx991M410V3S2PKCJGQ30O6JT6H" hidden="1">#REF!</definedName>
    <definedName name="BEx992CZON8AO7U7V88VN1JBO0MG" hidden="1">#REF!</definedName>
    <definedName name="BEx9952469XMFGSPXL7CMXHPJF90" hidden="1">#REF!</definedName>
    <definedName name="BEx99B77I7TUSHRR4HIZ9FU2EIUT" hidden="1">#REF!</definedName>
    <definedName name="BEx99EHWKKHZB66Q30C7QIXU3BVM" hidden="1">#REF!</definedName>
    <definedName name="BEx99IE6TEODZ443HP0AYCXVTNOV" hidden="1">#REF!</definedName>
    <definedName name="BEx99Q6PH5F3OQKCCAAO75PYDEFN" hidden="1">#REF!</definedName>
    <definedName name="BEx99RU5I4O0109P2FW9DN4IU3QX" hidden="1">#REF!</definedName>
    <definedName name="BEx99WBYT2D6UUC1PT7A40ENYID4" hidden="1">#REF!</definedName>
    <definedName name="BEx99WS2X3RTQE9O764SS5G2FPE6" hidden="1">#REF!</definedName>
    <definedName name="BEx99ZRZ4I7FHDPGRAT5VW7NVBPU" hidden="1">#REF!</definedName>
    <definedName name="BEx9AT5E3ZSHKSOL35O38L8HF9TH" hidden="1">#REF!</definedName>
    <definedName name="BEx9ATW9WB5CNKQR5HKK7Y2GHYGR" hidden="1">#REF!</definedName>
    <definedName name="BEx9AV8W1FAWF5BHATYEN47X12JN" hidden="1">#REF!</definedName>
    <definedName name="BEx9B8A5186FNTQQNLIO5LK02ABI" hidden="1">#REF!</definedName>
    <definedName name="BEx9B8VR20E2CILU4CDQUQQ9ONXK" hidden="1">#REF!</definedName>
    <definedName name="BEx9B917EUP13X6FQ3NPQL76XM5V" hidden="1">#REF!</definedName>
    <definedName name="BEx9BAJ5WYEQ623HUT9NNCMP3RUG" hidden="1">#REF!</definedName>
    <definedName name="BEx9BE9Z7EFJCFDYJJOY5KFTGDF4" hidden="1">#REF!</definedName>
    <definedName name="BEx9BSIJN2O0MG8CXAMCAOADEMTO" hidden="1">#REF!</definedName>
    <definedName name="BEx9BU0BBJO3ITPCO4T9FIVEVJY7" hidden="1">#REF!</definedName>
    <definedName name="BEx9BYSYW7QCPXS2NAVLFAU5Y2Z2" hidden="1">#REF!</definedName>
    <definedName name="BEx9C590HJ2O31IWJB73C1HR74AI" hidden="1">#REF!</definedName>
    <definedName name="BEx9CCQRMYYOGIOYTOM73VKDIPS1" hidden="1">#REF!</definedName>
    <definedName name="BEx9CM6JVXIG9S6EAZMR899UW190" hidden="1">#REF!</definedName>
    <definedName name="BEx9D160NRGTDVT2ML4H9A7UKR4T" hidden="1">#REF!</definedName>
    <definedName name="BEx9D1BC9FT19KY0INAABNDBAMR1" hidden="1">#REF!</definedName>
    <definedName name="BEx9D1MB15VSARB7IKBMZYU0JJBI" hidden="1">#REF!</definedName>
    <definedName name="BEx9DN6ZMF18Q39MPMXSDJTZQNJ3" hidden="1">#REF!</definedName>
    <definedName name="BEx9DZXN85O544CD9O60K126YYAU" hidden="1">#REF!</definedName>
    <definedName name="BEx9E14TDNSEMI784W0OTIEQMWN6" hidden="1">#REF!</definedName>
    <definedName name="BEx9E14TGNBYGMDDG9NETDK4SYAW" hidden="1">#REF!</definedName>
    <definedName name="BEx9E2BZ2B1R41FMGJCJ7JLGLUAJ" hidden="1">#REF!</definedName>
    <definedName name="BEx9EG9KBJ77M8LEOR9ITOKN5KXY" hidden="1">#REF!</definedName>
    <definedName name="BEx9EMK6HAJJMVYZTN5AUIV7O1E6" hidden="1">#REF!</definedName>
    <definedName name="BEx9ENB8RPU9FA3QW16IGB6LK1CH" hidden="1">#REF!</definedName>
    <definedName name="BEx9EQLVZHYQ1TPX7WH3SOWXCZLE" hidden="1">#REF!</definedName>
    <definedName name="BEx9ETLU0EK5LGEM1QCNYN2S8O5F" hidden="1">#REF!</definedName>
    <definedName name="BEx9F0710LGLAU3161O0O346N58H" hidden="1">#REF!</definedName>
    <definedName name="BEx9F0Y2ESUNE3U7TQDLMPE9BO67" hidden="1">#REF!</definedName>
    <definedName name="BEx9F439L1R726MJFX2EP39XIBPY" hidden="1">#REF!</definedName>
    <definedName name="BEx9F5W18ZGFOKGRE8PR6T1MO6GT" hidden="1">#REF!</definedName>
    <definedName name="BEx9F78N4HY0XFGBQ4UJRD52L1EI" hidden="1">#REF!</definedName>
    <definedName name="BEx9FF16LOQP5QIR4UHW5EIFGQB8" hidden="1">#REF!</definedName>
    <definedName name="BEx9FJTSRCZ3ZXT3QVBJT5NF8T7V" hidden="1">#REF!</definedName>
    <definedName name="BEx9FRBEEYPS5HLS3XT34AKZN94G" hidden="1">#REF!</definedName>
    <definedName name="BEx9G5USBCNYNA7HGVW92D800SKX" hidden="1">#REF!</definedName>
    <definedName name="BEx9G7CPXG7HR6N6FHPU2DBBUIKG" hidden="1">#REF!</definedName>
    <definedName name="BEx9GDY4D8ZPQJCYFIMYM0V0C51Y" hidden="1">#REF!</definedName>
    <definedName name="BEx9GGY04V0ZWI6O9KZH4KSBB389" hidden="1">#REF!</definedName>
    <definedName name="BEx9GMC7TE8SDTCO5PHODBUF4SM1" hidden="1">#REF!</definedName>
    <definedName name="BEx9GMN0B495HEAOG6JQK9D7HUPC" hidden="1">#REF!</definedName>
    <definedName name="BEx9GNOPB6OZ2RH3FCDNJR38RJOS" hidden="1">#REF!</definedName>
    <definedName name="BEx9GUQALUWCD30UKUQGSWW8KBQ7" hidden="1">#REF!</definedName>
    <definedName name="BEx9GY6BVFQGCLMOWVT6PIC9WP5X" hidden="1">#REF!</definedName>
    <definedName name="BEx9GZ2P3FDHKXEBXX2VS0BG2NP2" hidden="1">#REF!</definedName>
    <definedName name="BEx9H04IB14E1437FF2OIRRWBSD7" hidden="1">#REF!</definedName>
    <definedName name="BEx9H5O1KDZJCW91Q29VRPY5YS6P" hidden="1">#REF!</definedName>
    <definedName name="BEx9H8YR0E906F1JXZMBX3LNT004" hidden="1">#REF!</definedName>
    <definedName name="BEx9I1QKLI6OOUPQLUQ0EF0355X6" hidden="1">#REF!</definedName>
    <definedName name="BEx9I8XIG7E5NB48QQHXP23FIN60" hidden="1">#REF!</definedName>
    <definedName name="BEx9IQRF01ATLVK0YE60ARKQJ68L" hidden="1">#REF!</definedName>
    <definedName name="BEx9IT5QNZWKM6YQ5WER0DC2PMMU" hidden="1">#REF!</definedName>
    <definedName name="BEx9IUICG3HZWG57MG3NXCEX4LQI" hidden="1">#REF!</definedName>
    <definedName name="BEx9IW5LYJF40GS78FJNXO9O667A" hidden="1">#REF!</definedName>
    <definedName name="BEx9IW5MFLXTVCJHVUZTUH93AXOS" hidden="1">#REF!</definedName>
    <definedName name="BEx9IXCSPSZC80YZUPRCYTG326KV" hidden="1">#REF!</definedName>
    <definedName name="BEx9IYUQSBZ0GG9ZT1QKX83F42F1" hidden="1">#REF!</definedName>
    <definedName name="BEx9IZR39NHDGOM97H4E6F81RTQW" hidden="1">#REF!</definedName>
    <definedName name="BEx9J6CH5E7YZPER7HXEIOIKGPCA" hidden="1">#REF!</definedName>
    <definedName name="BEx9JJTZKVUJAVPTRE0RAVTEH41G" hidden="1">#REF!</definedName>
    <definedName name="BEx9JLBYK239B3F841C7YG1GT7ST" hidden="1">#REF!</definedName>
    <definedName name="BExAW4IIW5D0MDY6TJ3G4FOLPYIR" hidden="1">#REF!</definedName>
    <definedName name="BExAWNP1B2E9Q88TW48NH41C0FTZ" hidden="1">#REF!</definedName>
    <definedName name="BExAWUFQXTIPQ308ERZPSVPTUMYN" hidden="1">#REF!</definedName>
    <definedName name="BExAWY6O96OQO2R036QK2DI37EKV" hidden="1">#REF!</definedName>
    <definedName name="BExAX410NB4F2XOB84OR2197H8M5" hidden="1">#REF!</definedName>
    <definedName name="BExAX8TNG8LQ5Q4904SAYQIPGBSV" hidden="1">#REF!</definedName>
    <definedName name="BExAX9KPAVIVUVU3XREDCV1BIYZL" hidden="1">#REF!</definedName>
    <definedName name="BExAXPB35BNVXZYF2XS6UP3LP0QH" hidden="1">#REF!</definedName>
    <definedName name="BExAXWSRVPK0GCZ2UFU10UOP01IY" hidden="1">#REF!</definedName>
    <definedName name="BExAY0EAT2LXR5MFGM0DLIB45PLO" hidden="1">#REF!</definedName>
    <definedName name="BExAY6JK0AK9EBIJSPEJNOIDE40W" hidden="1">#REF!</definedName>
    <definedName name="BExAYE6LNIEBR9DSNI5JGNITGKIT" hidden="1">#REF!</definedName>
    <definedName name="BExAYHMLXGGO25P8HYB2S75DEB4F" hidden="1">#REF!</definedName>
    <definedName name="BExAYKXAUWGDOPG952TEJ2UKZKWN" hidden="1">#REF!</definedName>
    <definedName name="BExAYP9TDTI2MBP6EYE0H39CPMXN" hidden="1">#REF!</definedName>
    <definedName name="BExAYPPWJPWDKU59O051WMGB7O0J" hidden="1">#REF!</definedName>
    <definedName name="BExAYR2JZCJBUH6F1LZC2A7JIVRJ" hidden="1">#REF!</definedName>
    <definedName name="BExAYTGVRD3DLKO75RFPMBKCIWB8" hidden="1">#REF!</definedName>
    <definedName name="BExAYY9H9COOT46HJLPVDLTO12UL" hidden="1">#REF!</definedName>
    <definedName name="BExAYYKAQA3KDMQ890FIE5M9SPBL" hidden="1">#REF!</definedName>
    <definedName name="BExAZ6SY0EU69GC3CWI5EOO0YLFG" hidden="1">#REF!</definedName>
    <definedName name="BExAZ6YEEBJV0PCKFE137K2Y3A8M" hidden="1">#REF!</definedName>
    <definedName name="BExAZAP844MJ4GSAIYNYHQ7FECC3" hidden="1">#REF!</definedName>
    <definedName name="BExAZCNEGB4JYHC8CZ51KTN890US" hidden="1">#REF!</definedName>
    <definedName name="BExAZFCI302YFYRDJYQDWQQL0Q0O" hidden="1">#REF!</definedName>
    <definedName name="BExAZJE2UOL40XUAU2RB53X5K20P" hidden="1">#REF!</definedName>
    <definedName name="BExAZLHLST9OP89R1HJMC1POQG8H" hidden="1">#REF!</definedName>
    <definedName name="BExAZMDYMIAA7RX1BMCKU1VLBRGY" hidden="1">#REF!</definedName>
    <definedName name="BExAZNL6BHI8DCQWXOX4I2P839UX" hidden="1">#REF!</definedName>
    <definedName name="BExAZRMWSONMCG9KDUM4KAQ7BONM" hidden="1">#REF!</definedName>
    <definedName name="BExAZSOJNQ5N3LM4XA17IH7NIY7G" hidden="1">#REF!</definedName>
    <definedName name="BExAZTFG4SJRG4TW6JXRF7N08JFI" hidden="1">#REF!</definedName>
    <definedName name="BExAZUS4A8OHDZK0MWAOCCCKTH73" hidden="1">#REF!</definedName>
    <definedName name="BExAZX6FECVK3E07KXM2XPYKGM6U" hidden="1">#REF!</definedName>
    <definedName name="BExB012NJ8GASTNNPBRRFTLHIOC9" hidden="1">#REF!</definedName>
    <definedName name="BExB072HHXVMUC0VYNGG48GRSH5Q" hidden="1">#REF!</definedName>
    <definedName name="BExB0FRDEYDEUEAB1W8KD6D965XA" hidden="1">#REF!</definedName>
    <definedName name="BExB0GIGLDV7P55ZR51C0HG15PA2" hidden="1">#REF!</definedName>
    <definedName name="BExB0KPCN7YJORQAYUCF4YKIKPMC" hidden="1">#REF!</definedName>
    <definedName name="BExB0VHQD6ORZS0MIC86QWHCE4UC" hidden="1">#REF!</definedName>
    <definedName name="BExB0WE4PI3NOBXXVO9CTEN4DIU2" hidden="1">#REF!</definedName>
    <definedName name="BExB0Z8O1CQF2CWFBBHE8SNISDAO" hidden="1">#REF!</definedName>
    <definedName name="BExB10QNIVITUYS55OAEKK3VLJFE" hidden="1">#REF!</definedName>
    <definedName name="BExB15ZDRY4CIJ911DONP0KCY9KU" hidden="1">#REF!</definedName>
    <definedName name="BExB16VQY0O0RLZYJFU3OFEONVTE" hidden="1">#REF!</definedName>
    <definedName name="BExB1FKNY2UO4W5FUGFHJOA2WFGG" hidden="1">#REF!</definedName>
    <definedName name="BExB1GMD0PIDGTFBGQOPRWQSP9I4" hidden="1">#REF!</definedName>
    <definedName name="BExB1HZ0FHGNOS2URJWFD5G55OMO" hidden="1">#REF!</definedName>
    <definedName name="BExB1Q29OO6LNFNT1EQLA3KYE7MX" hidden="1">#REF!</definedName>
    <definedName name="BExB1TNRV5EBWZEHYLHI76T0FVA7" hidden="1">#REF!</definedName>
    <definedName name="BExB1WI6M8I0EEP1ANUQZCFY24EV" hidden="1">#REF!</definedName>
    <definedName name="BExB203OWC9QZA3BYOKQ18L4FUJE" hidden="1">#REF!</definedName>
    <definedName name="BExB2CJHTU7C591BR4WRL5L2F2K6" hidden="1">#REF!</definedName>
    <definedName name="BExB2K1AV4PGNS1O6C7D7AO411AX" hidden="1">#REF!</definedName>
    <definedName name="BExB2O2UYHKI324YE324E1N7FVIB" hidden="1">#REF!</definedName>
    <definedName name="BExB2Q0VJ0MU2URO3JOVUAVHEI3V" hidden="1">#REF!</definedName>
    <definedName name="BExB30IP1DNKNQ6PZ5ERUGR5MK4Z" hidden="1">#REF!</definedName>
    <definedName name="BExB385QW2BSSBXS953SSQN2ISSW" hidden="1">#REF!</definedName>
    <definedName name="BExB3DEMEV5D9G8FDHD4NQ9X2YNT" hidden="1">#REF!</definedName>
    <definedName name="BExB3RXU8AJQ86I5RXEWLGGR7R7C" hidden="1">#REF!</definedName>
    <definedName name="BExB442RX0T3L6HUL6X5T21CENW6" hidden="1">#REF!</definedName>
    <definedName name="BExB4ADD0L7417CII901XTFKXD1J" hidden="1">#REF!</definedName>
    <definedName name="BExB4DYU06HCGRIPBSWRCXK804UM" hidden="1">#REF!</definedName>
    <definedName name="BExB4HEZO4E597Q5M4M10LT8TLY3" hidden="1">#REF!</definedName>
    <definedName name="BExB4X01APD3Z8ZW6MVX1P8NAO7G" hidden="1">#REF!</definedName>
    <definedName name="BExB4Z3EZBGYYI33U0KQ8NEIH8PY" hidden="1">#REF!</definedName>
    <definedName name="BExB4ZJOLU1PXBMG4TPCCLTRMNRE" hidden="1">#REF!</definedName>
    <definedName name="BExB4ZZSDPL4Q05BMVT5TUN0IGKT" hidden="1">#REF!</definedName>
    <definedName name="BExB55368XW7UX657ZSPC6BFE92S" hidden="1">#REF!</definedName>
    <definedName name="BExB57MZEPL2SA2ONPK66YFLZWJU" hidden="1">#REF!</definedName>
    <definedName name="BExB5833OAOJ22VK1YK47FHUSVK2" hidden="1">#REF!</definedName>
    <definedName name="BExB58JDIHS42JZT9DJJMKA8QFCO" hidden="1">#REF!</definedName>
    <definedName name="BExB58U5FQC5JWV9CGC83HLLZUZI" hidden="1">#REF!</definedName>
    <definedName name="BExB5EDO9XUKHF74X3HAU2WPPHZH" hidden="1">#REF!</definedName>
    <definedName name="BExB5EDOQKZIQXT13IG1KLCZ474G" hidden="1">#REF!</definedName>
    <definedName name="BExB5G6EH68AYEP1UT0GHUEL3SLN" hidden="1">#REF!</definedName>
    <definedName name="BExB5LVGGXMNUN3D3452G3J62MKF" hidden="1">#REF!</definedName>
    <definedName name="BExB5QYVEZWFE5DQVHAM760EV05X" hidden="1">#REF!</definedName>
    <definedName name="BExB5U9IRH14EMOE0YGIE3WIVLFS" hidden="1">#REF!</definedName>
    <definedName name="BExB5V5WWQYPK4GCSYZQALJYGC94" hidden="1">#REF!</definedName>
    <definedName name="BExB5VWYMOV6BAIH7XUBBVPU7MMD" hidden="1">#REF!</definedName>
    <definedName name="BExB610DZWIJP1B72U9QM42COH2B" hidden="1">#REF!</definedName>
    <definedName name="BExB64AX81KEVMGZDXB25NB459SW" hidden="1">#REF!</definedName>
    <definedName name="BExB6C3FUAKK9ML5T767NMWGA9YB" hidden="1">#REF!</definedName>
    <definedName name="BExB6C8X6JYRLKZKK17VE3QUNL3D" hidden="1">#REF!</definedName>
    <definedName name="BExB6HN3QRFPXM71MDUK21BKM7PF" hidden="1">#REF!</definedName>
    <definedName name="BExB6I39SKL5BMHHDD9EED7FQD9Z" hidden="1">#REF!</definedName>
    <definedName name="BExB6IZMHCZ3LB7N73KD90YB1HBZ" hidden="1">#REF!</definedName>
    <definedName name="BExB719SGNX4Y8NE6JEXC555K596" hidden="1">#REF!</definedName>
    <definedName name="BExB7265DCHKS7V2OWRBXCZTEIW9" hidden="1">#REF!</definedName>
    <definedName name="BExB74PS5P9G0P09Y6DZSCX0FLTJ" hidden="1">#REF!</definedName>
    <definedName name="BExB78RH79J0MIF7H8CAZ0CFE88Q" hidden="1">#REF!</definedName>
    <definedName name="BExB7ELT09HGDVO5BJC1ZY9D09GZ" hidden="1">#REF!</definedName>
    <definedName name="BExB7F7EIHG0MYMQYUVG9HIZPHMZ" hidden="1">#REF!</definedName>
    <definedName name="BExB806PAXX70XUTA3ZI7OORD78R" hidden="1">#REF!</definedName>
    <definedName name="BExB83199EQQS6I5HE7WADNCK8OE" hidden="1">#REF!</definedName>
    <definedName name="BExB8HF4UBVZKQCSRFRUQL2EE6VL" hidden="1">#REF!</definedName>
    <definedName name="BExB8HKHKZ1ORJZUYGG2M4VSCC39" hidden="1">#REF!</definedName>
    <definedName name="BExB8HV9YUS1Q77M9SNFRKDLU5HS" hidden="1">#REF!</definedName>
    <definedName name="BExB8QPH8DC5BESEVPSMBCWVN6PO" hidden="1">#REF!</definedName>
    <definedName name="BExB8U5N0D85YR8APKN3PPKG0FWP" hidden="1">#REF!</definedName>
    <definedName name="BExB93G413CK5DKO7925ZHSOBGIN" hidden="1">#REF!</definedName>
    <definedName name="BExB96LBXL1JW5A4PP93UJ9UDLKZ" hidden="1">#REF!</definedName>
    <definedName name="BExB9DHI5I2TJ2LXYPM98EE81L27" hidden="1">#REF!</definedName>
    <definedName name="BExB9G6LZG5OQUY0GZLHX066V3D4" hidden="1">#REF!</definedName>
    <definedName name="BExB9IFG9FW3RQUDIMDFKIYDB4HE" hidden="1">#REF!</definedName>
    <definedName name="BExB9NDIZ7LGMTL8351GRA6VK2K0" hidden="1">#REF!</definedName>
    <definedName name="BExB9Q2MZZHBGW8QQKVEYIMJBPIE" hidden="1">#REF!</definedName>
    <definedName name="BExBA1GON0EZRJ20UYPILAPLNQWM" hidden="1">#REF!</definedName>
    <definedName name="BExBA525BALJ5HMTDMMSM5WWJ1YW" hidden="1">#REF!</definedName>
    <definedName name="BExBA69ASGYRZW1G1DYIS9QRRTBN" hidden="1">#REF!</definedName>
    <definedName name="BExBA6K42582A14WFFWQ3Q8QQWB6" hidden="1">#REF!</definedName>
    <definedName name="BExBA8I5D4R8R2PYQ1K16TWGTOEP" hidden="1">#REF!</definedName>
    <definedName name="BExBA93PE0DGUUTA7LLSIGBIXWE5" hidden="1">#REF!</definedName>
    <definedName name="BExBABCQMR685CQ1SC8CECO7GTGB" hidden="1">#REF!</definedName>
    <definedName name="BExBAI8X0FKDQJ6YZJQDTTG4ZCWY" hidden="1">#REF!</definedName>
    <definedName name="BExBAKN7XIBAXCF9PCNVS038PCQO" hidden="1">#REF!</definedName>
    <definedName name="BExBAKXZ7PBW3DDKKA5MWC1ZUC7O" hidden="1">#REF!</definedName>
    <definedName name="BExBAO8NLXZXHO6KCIECSFCH3RR0" hidden="1">#REF!</definedName>
    <definedName name="BExBAOOT1KBSIEISN1ADL4RMY879" hidden="1">#REF!</definedName>
    <definedName name="BExBAVKX8Q09370X1GCZWJ4E91YJ" hidden="1">#REF!</definedName>
    <definedName name="BExBAX2X2ENJYO4QTR5VAIQ86L7B" hidden="1">#REF!</definedName>
    <definedName name="BExBAZ13D3F1DVJQ6YJ8JGUYEYJE" hidden="1">#REF!</definedName>
    <definedName name="BExBBMPCB1QOZY8WWEX4J21JDE6U" hidden="1">#REF!</definedName>
    <definedName name="BExBBU1QQWUE0YFG7O1TN0RFLSSG" hidden="1">#REF!</definedName>
    <definedName name="BExBBUCJQRR74Q7GPWDEZXYK2KJL" hidden="1">#REF!</definedName>
    <definedName name="BExBBV8XVMD9CKZY711T0BN7H3PM" hidden="1">#REF!</definedName>
    <definedName name="BExBC78HXWXHO3XAB6E8NVTBGLJS" hidden="1">#REF!</definedName>
    <definedName name="BExBCFH3SMGZ2IPHFB6BCM9O3W0H" hidden="1">#REF!</definedName>
    <definedName name="BExBCK9SCAABKOT9IP6TEPRR7YDT" hidden="1">#REF!</definedName>
    <definedName name="BExBCKKJTIRKC1RZJRTK65HHLX4W" hidden="1">#REF!</definedName>
    <definedName name="BExBCLMEPAN3XXX174TU8SS0627Q" hidden="1">#REF!</definedName>
    <definedName name="BExBCRBEYR2KZ8FAQFZ2NHY13WIY" hidden="1">#REF!</definedName>
    <definedName name="BExBD4I559NXSV6J07Q343TKYMVJ" hidden="1">#REF!</definedName>
    <definedName name="BExBD9W8C0W9N6L1AFL18JP4H94W" hidden="1">#REF!</definedName>
    <definedName name="BExBDBZQLTX3OGFYGULQFK5WEZU5" hidden="1">#REF!</definedName>
    <definedName name="BExBDJS9TUEU8Z84IV59E5V4T8K6" hidden="1">#REF!</definedName>
    <definedName name="BExBDKOMSVH4XMH52CFJ3F028I9R" hidden="1">#REF!</definedName>
    <definedName name="BExBDSRXVZQ0W5WXQMP5XD00GRRL" hidden="1">#REF!</definedName>
    <definedName name="BExBDTJ0J7XEHB9OATXFF5I8FZBJ" hidden="1">#REF!</definedName>
    <definedName name="BExBDUVGK3E1J4JY9ZYTS7V14BLY" hidden="1">#REF!</definedName>
    <definedName name="BExBE0KGY14GSWOGPU4HSJRLD2UD" hidden="1">#REF!</definedName>
    <definedName name="BExBE162OSBKD30I7T1DKKPT3I9I" hidden="1">#REF!</definedName>
    <definedName name="BExBEC9ATLQZF86W1M3APSM4HEOH" hidden="1">#REF!</definedName>
    <definedName name="BExBEXU4CFCM1P5CTZ4NE14PBGDA" hidden="1">#REF!</definedName>
    <definedName name="BExBEYFQJE9YK12A6JBMRFKEC7RN" hidden="1">#REF!</definedName>
    <definedName name="BExBG1ED81J2O4A2S5F5Y3BPHMCR" hidden="1">#REF!</definedName>
    <definedName name="BExCRK0K58VDM9V35DGI6VK8C92V" hidden="1">#REF!</definedName>
    <definedName name="BExCRLIHS7466WFJ3RPIUGGXYESZ" hidden="1">#REF!</definedName>
    <definedName name="BExCRXSXMF4LHAQZHN64FXJPMVZ7" hidden="1">#REF!</definedName>
    <definedName name="BExCS1EDDUEAEWHVYXHIP9I1WCJH" hidden="1">#REF!</definedName>
    <definedName name="BExCS1P5QG0X3OTHKX07RALOE5T5" hidden="1">#REF!</definedName>
    <definedName name="BExCS7ZPMHFJ4UJDAL8CQOLSZ13B" hidden="1">#REF!</definedName>
    <definedName name="BExCS8W4NJUZH9S1CYB6XSDLEPBW" hidden="1">#REF!</definedName>
    <definedName name="BExCSAE1M6G20R41J0Y24YNN0YC1" hidden="1">#REF!</definedName>
    <definedName name="BExCSAOUZOYKHN7HV511TO8VDJ02" hidden="1">#REF!</definedName>
    <definedName name="BExCSJ2XVKHN6ULCF7JML0TCRKEO" hidden="1">#REF!</definedName>
    <definedName name="BExCSMOFTXSUEC1T46LR1UPYRCX5" hidden="1">#REF!</definedName>
    <definedName name="BExCSSDG3TM6TPKS19E9QYJEELZ6" hidden="1">#REF!</definedName>
    <definedName name="BExCSZV7U67UWXL2HKJNM5W1E4OO" hidden="1">#REF!</definedName>
    <definedName name="BExCT4NSDT61OCH04Y2QIFIOP75H" hidden="1">#REF!</definedName>
    <definedName name="BExCTHZWIPJVLE56GATEFKPIKLK2" hidden="1">#REF!</definedName>
    <definedName name="BExCTW8G3VCZ55S09HTUGXKB1P2M" hidden="1">#REF!</definedName>
    <definedName name="BExCTYS2KX0QANOLT8LGZ9WV3S3T" hidden="1">#REF!</definedName>
    <definedName name="BExCTZ2V6H9TT6LFGK3SADZ2TIGQ" hidden="1">#REF!</definedName>
    <definedName name="BExCTZZ9JNES4EDHW97NP0EGQALX" hidden="1">#REF!</definedName>
    <definedName name="BExCU0A1V6NMZQ9ASYJ8QIVQ5UR2" hidden="1">#REF!</definedName>
    <definedName name="BExCU2834920JBHSPCRC4UF80OLL" hidden="1">#REF!</definedName>
    <definedName name="BExCU8O54I3P3WRYWY1CRP3S78QY" hidden="1">#REF!</definedName>
    <definedName name="BExCUDRJO23YOKT8GPWOVQ4XEHF5" hidden="1">#REF!</definedName>
    <definedName name="BExCULEOALM7SEHVMQC4B4N25MRM" hidden="1">#REF!</definedName>
    <definedName name="BExCUPAXFR16YMWL30ME3F3BSRDZ" hidden="1">#REF!</definedName>
    <definedName name="BExCUR94DHCE47PUUWEMT5QZOYR2" hidden="1">#REF!</definedName>
    <definedName name="BExCV5HJSTBNPQZVGYJY9AZ4IJ26" hidden="1">#REF!</definedName>
    <definedName name="BExCV634L7SVHGB0UDDTRRQ2Q72H" hidden="1">#REF!</definedName>
    <definedName name="BExCVBXGSXT9FWJRG62PX9S1RK83" hidden="1">#REF!</definedName>
    <definedName name="BExCVHBNLOHNFS0JAV3I1XGPNH9W" hidden="1">#REF!</definedName>
    <definedName name="BExCVI86R31A2IOZIEBY1FJLVILD" hidden="1">#REF!</definedName>
    <definedName name="BExCVKGZXE0I9EIXKBZVSGSEY2RR" hidden="1">#REF!</definedName>
    <definedName name="BExCVNROVORCSNX9HKHKPHY0URS3" hidden="1">#REF!</definedName>
    <definedName name="BExCVPEZON7VV6NOWII8VZMONPCJ" hidden="1">#REF!</definedName>
    <definedName name="BExCVV44WY5807WGMTGKPW0GT256" hidden="1">#REF!</definedName>
    <definedName name="BExCVZ5PN4V6MRBZ04PZJW3GEF8S" hidden="1">#REF!</definedName>
    <definedName name="BExCW13R0GWJYGXZBNCPAHQN4NR2" hidden="1">#REF!</definedName>
    <definedName name="BExCW9Y5HWU4RJTNX74O6L24VGCK" hidden="1">#REF!</definedName>
    <definedName name="BExCWHADQJRXWFDGV2KMANWIY1YN" hidden="1">#REF!</definedName>
    <definedName name="BExCWPDPESGZS07QGBLSBWDNVJLZ" hidden="1">#REF!</definedName>
    <definedName name="BExCWTVKHIVCRHF8GC39KI58YM5K" hidden="1">#REF!</definedName>
    <definedName name="BExCX2KGRZBRVLZNM8SUSIE6A0RL" hidden="1">#REF!</definedName>
    <definedName name="BExCX3X451T70LZ1VF95L7W4Y4TM" hidden="1">#REF!</definedName>
    <definedName name="BExCX4NZ2N1OUGXM7EV0U7VULJMM" hidden="1">#REF!</definedName>
    <definedName name="BExCXILMURGYMAH6N5LF5DV6K3GM" hidden="1">#REF!</definedName>
    <definedName name="BExCXQUFBMXQ1650735H48B1AZT3" hidden="1">#REF!</definedName>
    <definedName name="BExCXYSBKJ9SZQD7XS2WUS6SVBJO" hidden="1">#REF!</definedName>
    <definedName name="BExCXZ8DGK5ZE8467LFEHX6JNQHJ" hidden="1">#REF!</definedName>
    <definedName name="BExCY2DQO9VLA77Q7EG3T0XNXX4F" hidden="1">#REF!</definedName>
    <definedName name="BExCY5Z7X93Z8XUOEASK50W08S36" hidden="1">#REF!</definedName>
    <definedName name="BExCY6VMJ68MX3C981R5Q0BX5791" hidden="1">#REF!</definedName>
    <definedName name="BExCYAH2SAZCPW6XCB7V7PMMCAWO" hidden="1">#REF!</definedName>
    <definedName name="BExCYDGYM1UGUNTB331L2E4L5F34" hidden="1">#REF!</definedName>
    <definedName name="BExCYN7KCKU1F6EXMNPQPTKNOT6A" hidden="1">#REF!</definedName>
    <definedName name="BExCYPRC5HJE6N2XQTHCT6NXGP8N" hidden="1">#REF!</definedName>
    <definedName name="BExCYQCX9ES8ZWW2L35B12WDNT73" hidden="1">#REF!</definedName>
    <definedName name="BExCYSLQY2CYU7DQ3QI07UGGS6OW" hidden="1">#REF!</definedName>
    <definedName name="BExCYUK0I3UEXZNFDW71G6Z6D8XR" hidden="1">#REF!</definedName>
    <definedName name="BExCZFZCXMLY5DWESYJ9NGTJYQ8M" hidden="1">#REF!</definedName>
    <definedName name="BExCZJ4P8WS0BDT31WDXI0ROE7D6" hidden="1">#REF!</definedName>
    <definedName name="BExCZKH6NI0EE02L995IFVBD1J59" hidden="1">#REF!</definedName>
    <definedName name="BExCZNRWARGGHWLSC1PEDZFLF3JV" hidden="1">#REF!</definedName>
    <definedName name="BExCZP9TBB61HISZ2U5QMQSO2LBE" hidden="1">#REF!</definedName>
    <definedName name="BExCZUD9FEOJBKDJ51Z3JON9LKJ8" hidden="1">#REF!</definedName>
    <definedName name="BExD0AUOVQT3UL53T2KUVJNGD0QF" hidden="1">#REF!</definedName>
    <definedName name="BExD0HALIN0JR4JTPGDEVAEE5EX5" hidden="1">#REF!</definedName>
    <definedName name="BExD0LCCDPG16YLY5WQSZF1XI5DA" hidden="1">#REF!</definedName>
    <definedName name="BExD0RMWSB4TRECEHTH6NN4K9DFZ" hidden="1">#REF!</definedName>
    <definedName name="BExD0U6KG10QGVDI1XSHK0J10A2V" hidden="1">#REF!</definedName>
    <definedName name="BExD0WQ6EQ2G82IAJI3FDQKGZH18" hidden="1">#REF!</definedName>
    <definedName name="BExD13RUIBGRXDL4QDZ305UKUR12" hidden="1">#REF!</definedName>
    <definedName name="BExD14DETV5R4OOTMAXD5NAKWRO3" hidden="1">#REF!</definedName>
    <definedName name="BExD1MI40YRCBI7KT4S9YHQJUO06" hidden="1">#REF!</definedName>
    <definedName name="BExD1OAU9OXQAZA4D70HP72CU6GB" hidden="1">#REF!</definedName>
    <definedName name="BExD1T8WPV0G6YOX7WMAIZD8XNBK" hidden="1">#REF!</definedName>
    <definedName name="BExD1Y1JV61416YA1XRQHKWPZIE7" hidden="1">#REF!</definedName>
    <definedName name="BExD2CFHIRMBKN5KXE5QP4XXEWFS" hidden="1">#REF!</definedName>
    <definedName name="BExD2DMHH1HWXQ9W0YYMDP8AAX8Q" hidden="1">#REF!</definedName>
    <definedName name="BExD2HTPC7IWBAU6OSQ67MQA8BYZ" hidden="1">#REF!</definedName>
    <definedName name="BExD2PWTVQ2CXNG6B7UDL8FIMXBH" hidden="1">#REF!</definedName>
    <definedName name="BExD2X9AQ03EX1AVVX44CXLXRPTI" hidden="1">#REF!</definedName>
    <definedName name="BExD2ZNL9MWJOEL2575KJZBDP2A6" hidden="1">#REF!</definedName>
    <definedName name="BExD34G79JRMB8BZRVN81P1H9MSB" hidden="1">#REF!</definedName>
    <definedName name="BExD35CL2NULPPEHAM954ETQIJA2" hidden="1">#REF!</definedName>
    <definedName name="BExD363H2VGFIQUCE6LS4AC5J0ZT" hidden="1">#REF!</definedName>
    <definedName name="BExD3A588E939V61P1XEW0FI5Q0S" hidden="1">#REF!</definedName>
    <definedName name="BExD3CJJDKVR9M18XI3WDZH80WL6" hidden="1">#REF!</definedName>
    <definedName name="BExD3ESD9WYJIB3TRDPJ1CKXRAVL" hidden="1">#REF!</definedName>
    <definedName name="BExD3F368X5S25MWSUNIV57RDB57" hidden="1">#REF!</definedName>
    <definedName name="BExD3I8JTNF4LTMFY6GRVDJ6VLGG" hidden="1">#REF!</definedName>
    <definedName name="BExD3IJ5IT335SOSNV9L85WKAOSI" hidden="1">#REF!</definedName>
    <definedName name="BExD3KBVUY57GMMQTOFEU6S6G1AY" hidden="1">#REF!</definedName>
    <definedName name="BExD3NMR7AW2Z6V8SC79VQR37NA6" hidden="1">#REF!</definedName>
    <definedName name="BExD3QXA2UQ2W4N7NYLUEOG40BZB" hidden="1">#REF!</definedName>
    <definedName name="BExD3U2N041TEJ7GCN005UTPHNXY" hidden="1">#REF!</definedName>
    <definedName name="BExD3VPY5VEI1LLQ4I16T16251DT" hidden="1">#REF!</definedName>
    <definedName name="BExD3XIUEZZ1KIHV7CPS7DKUGIN8" hidden="1">#REF!</definedName>
    <definedName name="BExD40O0CFTNJFOFMMM1KH0P7BUI" hidden="1">#REF!</definedName>
    <definedName name="BExD47UYINTJY1PDIW2S1FZ8ZMIO" hidden="1">#REF!</definedName>
    <definedName name="BExD4BR9HJ3MWWZ5KLVZWX9FJAUS" hidden="1">#REF!</definedName>
    <definedName name="BExD4F1WTKT3H0N9MF4H1LX7MBSY" hidden="1">#REF!</definedName>
    <definedName name="BExD4H5GQWXBS6LUL3TSP36DVO38" hidden="1">#REF!</definedName>
    <definedName name="BExD4JJSS3QDBLABCJCHD45SRNPI" hidden="1">#REF!</definedName>
    <definedName name="BExD4QQQ7V9LH5WWBJA3HKJXLVP6" hidden="1">#REF!</definedName>
    <definedName name="BExD4R1I0MKF033I5LPUYIMTZ6E8" hidden="1">#REF!</definedName>
    <definedName name="BExD50MT3M6XZLNUP9JL93EG6D9R" hidden="1">#REF!</definedName>
    <definedName name="BExD5EV7KDSVF1CJT38M4IBPFLPY" hidden="1">#REF!</definedName>
    <definedName name="BExD5FRK547OESJRYAW574DZEZ7J" hidden="1">#REF!</definedName>
    <definedName name="BExD5I5X2YA2YNCTCDSMEL4CWF4N" hidden="1">#REF!</definedName>
    <definedName name="BExD5QUSRFJWRQ1ZM50WYLCF74DF" hidden="1">#REF!</definedName>
    <definedName name="BExD5SSUIF6AJQHBHK8PNMFBPRYB" hidden="1">#REF!</definedName>
    <definedName name="BExD623C9LRX18BE0W2V6SZLQUXX" hidden="1">#REF!</definedName>
    <definedName name="BExD6CQA7UMJBXV7AIFAIHUF2ICX" hidden="1">#REF!</definedName>
    <definedName name="BExD6D18MCF5R8YJMPG21WE3GPJQ" hidden="1">#REF!</definedName>
    <definedName name="BExD6FKVK8WJWNYPVENR7Q8Q30PK" hidden="1">#REF!</definedName>
    <definedName name="BExD6GMP0LK8WKVWMIT1NNH8CHLF" hidden="1">#REF!</definedName>
    <definedName name="BExD6H2TE0WWAUIWVSSCLPZ6B88N" hidden="1">#REF!</definedName>
    <definedName name="BExD71LTOE015TV5RSAHM8NT8GVW" hidden="1">#REF!</definedName>
    <definedName name="BExD73USXVADC7EHGHVTQNCT06ZA" hidden="1">#REF!</definedName>
    <definedName name="BExD7GAIGULTB3YHM1OS9RBQOTEC" hidden="1">#REF!</definedName>
    <definedName name="BExD7IE1DHIS52UFDCTSKPJQNRD5" hidden="1">#REF!</definedName>
    <definedName name="BExD7IUBGUWHYC9UNZ1IY5XFYKQN" hidden="1">#REF!</definedName>
    <definedName name="BExD7JQOJ35HGL8U2OCEI2P2JT7I" hidden="1">#REF!</definedName>
    <definedName name="BExD7KSDKNDNH95NDT3S7GM3MUU2" hidden="1">#REF!</definedName>
    <definedName name="BExD8H5O087KQVWIVPUUID5VMGMS" hidden="1">#REF!</definedName>
    <definedName name="BExD8HLWJHFK6566YQLGOAPIWD7G" hidden="1">#REF!</definedName>
    <definedName name="BExD8OCLZMFN5K3VZYI4Q4ITVKUA" hidden="1">#REF!</definedName>
    <definedName name="BExD93C1R6LC0631ECHVFYH0R0PD" hidden="1">#REF!</definedName>
    <definedName name="BExD97TXIO0COVNN4OH3DEJ33YLM" hidden="1">#REF!</definedName>
    <definedName name="BExD99RZ1RFIMK6O1ZHSPJ68X9Y5" hidden="1">#REF!</definedName>
    <definedName name="BExD9ATSNNU6SJVYYUCUG2AFS57W" hidden="1">#REF!</definedName>
    <definedName name="BExD9JO1QOKHUKL6DOEKDLUBPPKZ" hidden="1">#REF!</definedName>
    <definedName name="BExD9L0ID3VSOU609GKWYTA5BFMA" hidden="1">#REF!</definedName>
    <definedName name="BExD9M7SEMG0JK2FUTTZXWIEBTKB" hidden="1">#REF!</definedName>
    <definedName name="BExD9MNYBYB1AICQL5165G472IE2" hidden="1">#REF!</definedName>
    <definedName name="BExD9PNSYT7GASEGUVL48MUQ02WO" hidden="1">#REF!</definedName>
    <definedName name="BExD9TK2MIWFH5SKUYU9ZKF4NPHQ" hidden="1">#REF!</definedName>
    <definedName name="BExDA23J1UL1EN1K0BLX2TKAX4U0" hidden="1">#REF!</definedName>
    <definedName name="BExDA6594R2INH5X2F55YRZSKRND" hidden="1">#REF!</definedName>
    <definedName name="BExDA6LD9061UULVKUUI4QP8SK13" hidden="1">#REF!</definedName>
    <definedName name="BExDAGMVMNLQ6QXASB9R6D8DIT12" hidden="1">#REF!</definedName>
    <definedName name="BExDAYBHU9ADLXI8VRC7F608RVGM" hidden="1">#REF!</definedName>
    <definedName name="BExDBDR1XR0FV0CYUCB2OJ7CJCZU" hidden="1">#REF!</definedName>
    <definedName name="BExDC7F818VN0S18ID7XRCRVYPJ4" hidden="1">#REF!</definedName>
    <definedName name="BExDCL7K96PC9VZYB70ZW3QPVIJE" hidden="1">#REF!</definedName>
    <definedName name="BExDCP3UZ3C2O4C1F7KMU0Z9U32N" hidden="1">#REF!</definedName>
    <definedName name="BExEO14OTKLVDBTNB2ONGZ4YB20H" hidden="1">#REF!</definedName>
    <definedName name="BExEO80UUNTK4DX33Z5TYLM8NYZM" hidden="1">#REF!</definedName>
    <definedName name="BExEOBX3WECDMYCV9RLN49APTXMM" hidden="1">#REF!</definedName>
    <definedName name="BExEPN9VIYI0FVL0HLZQXJFO6TT0" hidden="1">#REF!</definedName>
    <definedName name="BExEPQPUOD4B6H60DKEB9159F7DR" hidden="1">#REF!</definedName>
    <definedName name="BExEPYT6VDSMR8MU2341Q5GM2Y9V" hidden="1">#REF!</definedName>
    <definedName name="BExEQ2ENYLMY8K1796XBB31CJHNN" hidden="1">#REF!</definedName>
    <definedName name="BExEQ2PFE4N40LEPGDPS90WDL6BN" hidden="1">#REF!</definedName>
    <definedName name="BExEQ2PFURT24NQYGYVE8NKX1EGA" hidden="1">#REF!</definedName>
    <definedName name="BExEQB8ZWXO6IIGOEPWTLOJGE2NR" hidden="1">#REF!</definedName>
    <definedName name="BExEQBZX0EL6LIKPY01197ACK65H" hidden="1">#REF!</definedName>
    <definedName name="BExEQDXZALJLD4OBF74IKZBR13SR" hidden="1">#REF!</definedName>
    <definedName name="BExEQFLE2RPWGMWQAI4JMKUEFRPT" hidden="1">#REF!</definedName>
    <definedName name="BExEQJHNJV9U65F5VGIGX0VM02VF" hidden="1">#REF!</definedName>
    <definedName name="BExEQTZAP8R69U31W4LKGTKKGKQE" hidden="1">#REF!</definedName>
    <definedName name="BExER2O72H1F9WV6S1J04C15PXX7" hidden="1">#REF!</definedName>
    <definedName name="BExERIPCI7N2NW7JRL59DVT0TTSU" hidden="1">#REF!</definedName>
    <definedName name="BExERRUIKIOATPZ9U4HQ0V52RJAU" hidden="1">#REF!</definedName>
    <definedName name="BExERSANFNM1O7T65PC5MJ301YET" hidden="1">#REF!</definedName>
    <definedName name="BExERU8P606C6QQZZL55U0ZQYQF1" hidden="1">#REF!</definedName>
    <definedName name="BExERWCEBKQRYWRQLYJ4UCMMKTHG" hidden="1">#REF!</definedName>
    <definedName name="BExERXE1QW042A2T25RI4DVUU59O" hidden="1">#REF!</definedName>
    <definedName name="BExES44RHHDL3V7FLV6M20834WF1" hidden="1">#REF!</definedName>
    <definedName name="BExES4A7VE2X3RYYTVRLKZD4I7WU" hidden="1">#REF!</definedName>
    <definedName name="BExESLYUFDACMPARVY264HKBCXLX" hidden="1">#REF!</definedName>
    <definedName name="BExESMKD95A649M0WRSG6CXXP326" hidden="1">#REF!</definedName>
    <definedName name="BExESR27ZXJG5VMY4PR9D940VS7T" hidden="1">#REF!</definedName>
    <definedName name="BExESVK1YRJM6UG6FBYOF9CNX29X" hidden="1">#REF!</definedName>
    <definedName name="BExESZ03KXL8DQ2591HLR56ZML94" hidden="1">#REF!</definedName>
    <definedName name="BExESZAW5N443NRTKIP59OEI1CR6" hidden="1">#REF!</definedName>
    <definedName name="BExET3HXQ60A4O2OLKX8QNXRI6LQ" hidden="1">#REF!</definedName>
    <definedName name="BExET4EAH366GROMVVMDCSUI1018" hidden="1">#REF!</definedName>
    <definedName name="BExETA3B1FCIOA80H94K90FWXQKE" hidden="1">#REF!</definedName>
    <definedName name="BExETAZOYT4CJIT8RRKC9F2HJG1D" hidden="1">#REF!</definedName>
    <definedName name="BExETB55BNG40G9YOI2H6UHIR9WU" hidden="1">#REF!</definedName>
    <definedName name="BExETF6QD5A9GEINE1KZRRC2LXWM" hidden="1">#REF!</definedName>
    <definedName name="BExETQ9XRXLUACN82805SPSPNKHI" hidden="1">#REF!</definedName>
    <definedName name="BExETR0YRMOR63E6DHLEHV9QVVON" hidden="1">#REF!</definedName>
    <definedName name="BExETVO51BGF7GGNGB21UD7OIF15" hidden="1">#REF!</definedName>
    <definedName name="BExETVTGY38YXYYF7N73OYN6FYY3" hidden="1">#REF!</definedName>
    <definedName name="BExETVTH8RADW05P2XUUV7V44TWW" hidden="1">#REF!</definedName>
    <definedName name="BExETW9PYUAV5QY6A4VCYZRIOUX4" hidden="1">#REF!</definedName>
    <definedName name="BExEUGNELLVZ7K2PYWP2TG8T65XQ" hidden="1">#REF!</definedName>
    <definedName name="BExEUHUG1NGJGB6F1UH5IKFZ9B9M" hidden="1">#REF!</definedName>
    <definedName name="BExEUNE4T242Y59C6MS28MXEUGCP" hidden="1">#REF!</definedName>
    <definedName name="BExEUNU7FYVTR4DD1D31SS7PNXX2" hidden="1">#REF!</definedName>
    <definedName name="BExEV2TP7NA3ZR6RJGH5ER370OUM" hidden="1">#REF!</definedName>
    <definedName name="BExEV3Q7M5YTX3CY3QCP1SUIEP2E" hidden="1">#REF!</definedName>
    <definedName name="BExEV69USLNYO2QRJRC0J92XUF00" hidden="1">#REF!</definedName>
    <definedName name="BExEV6KNTQOCFD7GV726XQEVQ7R6" hidden="1">#REF!</definedName>
    <definedName name="BExEV6VGM4POO9QT9KH3QA3VYCWM" hidden="1">#REF!</definedName>
    <definedName name="BExEVCEYMOI0PGO7HAEOS9CVMU2O" hidden="1">#REF!</definedName>
    <definedName name="BExEVET98G3FU6QBF9LHYWSAMV0O" hidden="1">#REF!</definedName>
    <definedName name="BExEVNCUT0PDUYNJH7G6BSEWZOT2" hidden="1">#REF!</definedName>
    <definedName name="BExEVPGF4V5J0WQRZKUM8F9TTKZJ" hidden="1">#REF!</definedName>
    <definedName name="BExEVVLIEVWYRF2UUC1H0H5QU1CP" hidden="1">#REF!</definedName>
    <definedName name="BExEVWCKO8T84GW9Z3X47915XKSH" hidden="1">#REF!</definedName>
    <definedName name="BExEVZSJWMZ5L2ZE7AZC57CXKW6T" hidden="1">#REF!</definedName>
    <definedName name="BExEW0JL1GFFCXMDGW54CI7Y8FZN" hidden="1">#REF!</definedName>
    <definedName name="BExEW68M9WL8214QH9C7VCK7BN08" hidden="1">#REF!</definedName>
    <definedName name="BExEW8HFKH6F47KIHYBDRUEFZ2ZZ" hidden="1">#REF!</definedName>
    <definedName name="BExEWB6JHMITZPXHB6JATOCLLKLJ" hidden="1">#REF!</definedName>
    <definedName name="BExEWNBGQS1U2LW3W84T4LSJ9K00" hidden="1">#REF!</definedName>
    <definedName name="BExEWO7STL7HNZSTY8VQBPTX1WK6" hidden="1">#REF!</definedName>
    <definedName name="BExEWQ0M1N3KMKTDJ73H10QSG4W1" hidden="1">#REF!</definedName>
    <definedName name="BExEX43OR6NH8GF32YY2ZB6Y8WGP" hidden="1">#REF!</definedName>
    <definedName name="BExEX85F3OSW8NSCYGYPS9372Z1Q" hidden="1">#REF!</definedName>
    <definedName name="BExEX9HWY2G6928ZVVVQF77QCM2C" hidden="1">#REF!</definedName>
    <definedName name="BExEXBQWAYKMVBRJRHB8PFCSYFVN" hidden="1">#REF!</definedName>
    <definedName name="BExEXGE2TE9MQWLQVHL7XGQWL102" hidden="1">#REF!</definedName>
    <definedName name="BExEXRBZ0DI9E2UFLLKYWGN66B61" hidden="1">#REF!</definedName>
    <definedName name="BExEXW4FSOZ9C2SZSQIAA3W82I5K" hidden="1">#REF!</definedName>
    <definedName name="BExEXZ4H2ZUNEW5I6I74GK08QAQC" hidden="1">#REF!</definedName>
    <definedName name="BExEY42GK80HA9M84NTZ3NV9K2VI" hidden="1">#REF!</definedName>
    <definedName name="BExEYLG9FL9V1JPPNZ3FUDNSEJ4V" hidden="1">#REF!</definedName>
    <definedName name="BExEYOW8C1B3OUUCIGEC7L8OOW1Z" hidden="1">#REF!</definedName>
    <definedName name="BExEYPCI2LT224YS4M3T50V85FAG" hidden="1">#REF!</definedName>
    <definedName name="BExEYUQJXZT6N5HJH8ACJF6SRWEE" hidden="1">#REF!</definedName>
    <definedName name="BExEYYC7KLO4XJQW9GMGVVJQXF4C" hidden="1">#REF!</definedName>
    <definedName name="BExEZ1S6VZCG01ZPLBSS9Z1SBOJ2" hidden="1">#REF!</definedName>
    <definedName name="BExEZ6KV8TDKOO0Y66LSH9DCFW5M" hidden="1">#REF!</definedName>
    <definedName name="BExEZGBFNJR8DLPN0V11AU22L6WY" hidden="1">#REF!</definedName>
    <definedName name="BExEZVR61GWO1ZM3XHWUKRJJMQXV" hidden="1">#REF!</definedName>
    <definedName name="BExF02Y3V3QEPO2XLDSK47APK9XJ" hidden="1">#REF!</definedName>
    <definedName name="BExF03E824NHBODFUZ3PZ5HLF85X" hidden="1">#REF!</definedName>
    <definedName name="BExF09OS91RT7N7IW8JLMZ121ZP3" hidden="1">#REF!</definedName>
    <definedName name="BExF0D4SEQ7RRCAER8UQKUJ4HH0Q" hidden="1">#REF!</definedName>
    <definedName name="BExF0D4Z97PCG5JI9CC2TFB553AX" hidden="1">#REF!</definedName>
    <definedName name="BExF0DAB1PUE0V936NFEK68CCKTJ" hidden="1">#REF!</definedName>
    <definedName name="BExF0LOEHV42P2DV7QL8O7HOQ3N9" hidden="1">#REF!</definedName>
    <definedName name="BExF0QRT0ZP2578DKKC9SRW40F5L" hidden="1">#REF!</definedName>
    <definedName name="BExF0WRM9VO25RLSO03ZOCE8H7K5" hidden="1">#REF!</definedName>
    <definedName name="BExF0ZRI7W4RSLIDLHTSM0AWXO3S" hidden="1">#REF!</definedName>
    <definedName name="BExF19CT3MMZZ2T5EWMDNG3UOJ01" hidden="1">#REF!</definedName>
    <definedName name="BExF1C1VNHJBRW2XQKVSL1KSLFZ8" hidden="1">#REF!</definedName>
    <definedName name="BExF1M38U6NX17YJA8YU359B5Z4M" hidden="1">#REF!</definedName>
    <definedName name="BExF1MU4W3NPEY0OHRDWP5IANCBB" hidden="1">#REF!</definedName>
    <definedName name="BExF1MZN8MWMOKOARHJ1QAF9HPGT" hidden="1">#REF!</definedName>
    <definedName name="BExF1US4ZIQYSU5LBFYNRA9N0K2O" hidden="1">#REF!</definedName>
    <definedName name="BExF272JNPJCK1XLBG016XXBVFO8" hidden="1">#REF!</definedName>
    <definedName name="BExF2CWZN6E87RGTBMD4YQI2QT7R" hidden="1">#REF!</definedName>
    <definedName name="BExF2DYO1WQ7GMXSTAQRDBW1NSFG" hidden="1">#REF!</definedName>
    <definedName name="BExF2H9D3MC9XKLPZ6VIP4F7G4YN" hidden="1">#REF!</definedName>
    <definedName name="BExF2MSWNUY9Z6BZJQZ538PPTION" hidden="1">#REF!</definedName>
    <definedName name="BExF2QZYWHTYGUTTXR15CKCV3LS7" hidden="1">#REF!</definedName>
    <definedName name="BExF2T8Y6TSJ74RMSZOA9CEH4OZ6" hidden="1">#REF!</definedName>
    <definedName name="BExF31N3YM4F37EOOY8M8VI1KXN8" hidden="1">#REF!</definedName>
    <definedName name="BExF37C1YKBT79Z9SOJAG5MXQGTU" hidden="1">#REF!</definedName>
    <definedName name="BExF3A6HPA6DGYALZNHHJPMCUYZR" hidden="1">#REF!</definedName>
    <definedName name="BExF3GMJW5D7066GYKTMM3CVH1HE" hidden="1">#REF!</definedName>
    <definedName name="BExF3I9T44X7DV9HHV51DVDDPPZG" hidden="1">#REF!</definedName>
    <definedName name="BExF3IKLZ35F2D4DI7R7P7NZLVC3" hidden="1">#REF!</definedName>
    <definedName name="BExF3JMFX5DILOIFUDIO1HZUK875" hidden="1">#REF!</definedName>
    <definedName name="BExF3KIO2G9LJYXZ61H8PJJ6OQXV" hidden="1">#REF!</definedName>
    <definedName name="BExF3MGVCZHXDAUDZAGUYESZ3RC8" hidden="1">#REF!</definedName>
    <definedName name="BExF3NTC4BGZEM6B87TCFX277QCS" hidden="1">#REF!</definedName>
    <definedName name="BExF3Q2DOSQI9SIAXB522CN0WBZ7" hidden="1">#REF!</definedName>
    <definedName name="BExF3Q7NI90WT31QHYSJDIG0LLLJ" hidden="1">#REF!</definedName>
    <definedName name="BExF3QD55TIY1MSBSRK9TUJKBEWO" hidden="1">#REF!</definedName>
    <definedName name="BExF3QT8J6RIF1L3R700MBSKIOKW" hidden="1">#REF!</definedName>
    <definedName name="BExF42SSBVPMLK2UB3B7FPEIY9TU" hidden="1">#REF!</definedName>
    <definedName name="BExF4HXSWB50BKYPWA0HTT8W56H6" hidden="1">#REF!</definedName>
    <definedName name="BExF4J4Y60OUA8GY6YN8XVRUX80A" hidden="1">#REF!</definedName>
    <definedName name="BExF4KHF04IWW4LQ95FHQPFE4Y9K" hidden="1">#REF!</definedName>
    <definedName name="BExF4MVQM5Y0QRDLDFSKWWTF709C" hidden="1">#REF!</definedName>
    <definedName name="BExF4PVMZYV36E8HOYY06J81AMBI" hidden="1">#REF!</definedName>
    <definedName name="BExF4SF9NEX1FZE9N8EXT89PM54D" hidden="1">#REF!</definedName>
    <definedName name="BExF52GTGP8MHGII4KJ8TJGR8W8U" hidden="1">#REF!</definedName>
    <definedName name="BExF57K7L3UC1I2FSAWURR4SN0UN" hidden="1">#REF!</definedName>
    <definedName name="BExF5HR2GFV7O8LKG9SJ4BY78LYA" hidden="1">#REF!</definedName>
    <definedName name="BExF5ZFO2A29GHWR5ES64Z9OS16J" hidden="1">#REF!</definedName>
    <definedName name="BExF63S045JO7H2ZJCBTBVH3SUIF" hidden="1">#REF!</definedName>
    <definedName name="BExF642TEGTXCI9A61ZOONJCB0U1" hidden="1">#REF!</definedName>
    <definedName name="BExF67O951CF8UJF3KBDNR0E83C1" hidden="1">#REF!</definedName>
    <definedName name="BExF6EV7I35NVMIJGYTB6E24YVPA" hidden="1">#REF!</definedName>
    <definedName name="BExF6FGUF393KTMBT40S5BYAFG00" hidden="1">#REF!</definedName>
    <definedName name="BExF6GNYXWY8A0SY4PW1B6KJMMTM" hidden="1">#REF!</definedName>
    <definedName name="BExF6IB8K74Z0AFT05GPOKKZW7C9" hidden="1">#REF!</definedName>
    <definedName name="BExF6NUXJI11W2IAZNAM1QWC0459" hidden="1">#REF!</definedName>
    <definedName name="BExF6RR76KNVIXGJOVFO8GDILKGZ" hidden="1">#REF!</definedName>
    <definedName name="BExF6ZE8D5CMPJPRWT6S4HM56LPF" hidden="1">#REF!</definedName>
    <definedName name="BExF76FV8SF7AJK7B35AL7VTZF6D" hidden="1">#REF!</definedName>
    <definedName name="BExF7EOIMC1OYL1N7835KGOI0FIZ" hidden="1">#REF!</definedName>
    <definedName name="BExF7K88K7ASGV6RAOAGH52G04VR" hidden="1">#REF!</definedName>
    <definedName name="BExF7OVDRP3LHNAF2CX4V84CKKIR" hidden="1">#REF!</definedName>
    <definedName name="BExF7QO41X2A2SL8UXDNP99GY7U9" hidden="1">#REF!</definedName>
    <definedName name="BExF7QYWRJ8S4SID84VVXH3TN7X8" hidden="1">#REF!</definedName>
    <definedName name="BExF81GI8B8WBHXFTET68A9358BR" hidden="1">#REF!</definedName>
    <definedName name="BExGKN1EUJWHOYSSFY4XX6T9QVV5" hidden="1">#REF!</definedName>
    <definedName name="BExGL97US0Y3KXXASUTVR26XLT70" hidden="1">#REF!</definedName>
    <definedName name="BExGL9TEJAX73AMCXKXTMRO9T6QA" hidden="1">#REF!</definedName>
    <definedName name="BExGLBM5GKGBJDTZSMMBZBAVQ7N1" hidden="1">#REF!</definedName>
    <definedName name="BExGLC7R4C33RO0PID97ZPPVCW4M" hidden="1">#REF!</definedName>
    <definedName name="BExGLFIF7HCFSHNQHKEV6RY0WCO3" hidden="1">#REF!</definedName>
    <definedName name="BExGLPP9Z6SH15N8AV0F7H58S14K" hidden="1">#REF!</definedName>
    <definedName name="BExGLQATG820J44V2O4JEICPUUTR" hidden="1">#REF!</definedName>
    <definedName name="BExGLTARRL0J772UD2TXEYAVPY6E" hidden="1">#REF!</definedName>
    <definedName name="BExGLYE6RZTAAWHJBG2QFJPTDS2Q" hidden="1">#REF!</definedName>
    <definedName name="BExGM4DZ65OAQP7MA4LN6QMYZOFF" hidden="1">#REF!</definedName>
    <definedName name="BExGMCXCWEC9XNUOEMZ61TMI6CUO" hidden="1">#REF!</definedName>
    <definedName name="BExGMJDGIH0MEPC2TUSFUCY2ROTB" hidden="1">#REF!</definedName>
    <definedName name="BExGMKPW2HPKN0M0XKF3AZ8YP0D6" hidden="1">#REF!</definedName>
    <definedName name="BExGMOGUOL3NATNV0TIZH2J6DLLD" hidden="1">#REF!</definedName>
    <definedName name="BExGMP2F175LGL6QVSJGP6GKYHHA" hidden="1">#REF!</definedName>
    <definedName name="BExGMPIIP8GKML2VVA8OEFL43NCS" hidden="1">#REF!</definedName>
    <definedName name="BExGMZ3SRIXLXMWBVOXXV3M4U4YL" hidden="1">#REF!</definedName>
    <definedName name="BExGMZ3UBN48IXU1ZEFYECEMZ1IM" hidden="1">#REF!</definedName>
    <definedName name="BExGN4I0QATXNZCLZJM1KH1OIJQH" hidden="1">#REF!</definedName>
    <definedName name="BExGN9FZ2RWCMSY1YOBJKZMNIM9R" hidden="1">#REF!</definedName>
    <definedName name="BExGNDSIMTHOCXXG6QOGR6DA8SGG" hidden="1">#REF!</definedName>
    <definedName name="BExGNHOS7RBERG1J2M2HVGSRZL5G" hidden="1">#REF!</definedName>
    <definedName name="BExGNJ18W3Q55XAXY8XTFB80IVMV" hidden="1">#REF!</definedName>
    <definedName name="BExGNN2YQ9BDAZXT2GLCSAPXKIM7" hidden="1">#REF!</definedName>
    <definedName name="BExGNP6INLF5NZFP5ME6K7C9Y0NH" hidden="1">#REF!</definedName>
    <definedName name="BExGNSS0CKRPKHO25R3TDBEL2NHX" hidden="1">#REF!</definedName>
    <definedName name="BExGNYH0MO8NOVS85L15G0RWX4GW" hidden="1">#REF!</definedName>
    <definedName name="BExGNZO44DEG8CGIDYSEGDUQ531R" hidden="1">#REF!</definedName>
    <definedName name="BExGO22GMMPZVQY9RQ8MDKZDP5G3" hidden="1">#REF!</definedName>
    <definedName name="BExGO2O0V6UYDY26AX8OSN72F77N" hidden="1">#REF!</definedName>
    <definedName name="BExGO2YUBOVLYHY1QSIHRE1KLAFV" hidden="1">#REF!</definedName>
    <definedName name="BExGO70E2O70LF46V8T26YFPL4V8" hidden="1">#REF!</definedName>
    <definedName name="BExGOB25QJMQCQE76MRW9X58OIOO" hidden="1">#REF!</definedName>
    <definedName name="BExGODAZKJ9EXMQZNQR5YDBSS525" hidden="1">#REF!</definedName>
    <definedName name="BExGODR8ZSMUC11I56QHSZ686XV5" hidden="1">#REF!</definedName>
    <definedName name="BExGOXJDHUDPDT8I8IVGVW9J0R5Q" hidden="1">#REF!</definedName>
    <definedName name="BExGPAPYI1N5W3IH8H485BHSVOY3" hidden="1">#REF!</definedName>
    <definedName name="BExGPFO3GOKYO2922Y91GMQRCMOA" hidden="1">#REF!</definedName>
    <definedName name="BExGPHGT5KDOCMV2EFS4OVKTWBRD" hidden="1">#REF!</definedName>
    <definedName name="BExGPID72Y4Y619LWASUQZKZHJNC" hidden="1">#REF!</definedName>
    <definedName name="BExGPPENQIANVGLVQJ77DK5JPRTB" hidden="1">#REF!</definedName>
    <definedName name="BExGPSUUG7TL5F5PTYU6G4HPJV1B" hidden="1">#REF!</definedName>
    <definedName name="BExGQ1E950UYXYWQ84EZEQPWHVYY" hidden="1">#REF!</definedName>
    <definedName name="BExGQ1ZU4967P72AHF4V1D0FOL5C" hidden="1">#REF!</definedName>
    <definedName name="BExGQ36ZOMR9GV8T05M605MMOY3Y" hidden="1">#REF!</definedName>
    <definedName name="BExGQ4ZP0PPMLDNVBUG12W9FFVI9" hidden="1">#REF!</definedName>
    <definedName name="BExGQ61DTJ0SBFMDFBAK3XZ9O0ZO" hidden="1">#REF!</definedName>
    <definedName name="BExGQ6SG9XEOD0VMBAR22YPZWSTA" hidden="1">#REF!</definedName>
    <definedName name="BExGQ8FQN3FRAGH5H2V74848P5JX" hidden="1">#REF!</definedName>
    <definedName name="BExGQGJ1A7LNZUS8QSMOG8UNGLMK" hidden="1">#REF!</definedName>
    <definedName name="BExGQLBNZ35IK2VK33HJUAE4ADX2" hidden="1">#REF!</definedName>
    <definedName name="BExGQPO7ENFEQC0NC6MC9OZR2LHY" hidden="1">#REF!</definedName>
    <definedName name="BExGQX0H4EZMXBJTKJJE4ICJWN5O" hidden="1">#REF!</definedName>
    <definedName name="BExGR4CW3WRIID17GGX4MI9ZDHFE" hidden="1">#REF!</definedName>
    <definedName name="BExGR65GJX27MU2OL6NI5PB8XVB4" hidden="1">#REF!</definedName>
    <definedName name="BExGR6LQ97HETGS3CT96L4IK0JSH" hidden="1">#REF!</definedName>
    <definedName name="BExGR9ATP2LVT7B9OCPSLJ11H9SX" hidden="1">#REF!</definedName>
    <definedName name="BExGRILCZ3BMTGDY72B1Q9BUGW0J" hidden="1">#REF!</definedName>
    <definedName name="BExGRNZJ74Y6OYJB9F9Y9T3CAHOS" hidden="1">#REF!</definedName>
    <definedName name="BExGRPC5QJQ7UGQ4P7CFWVGRQGFW" hidden="1">#REF!</definedName>
    <definedName name="BExGRSMULUXOBEN8G0TK90PRKQ9O" hidden="1">#REF!</definedName>
    <definedName name="BExGRUKVVKDL8483WI70VN2QZDGD" hidden="1">#REF!</definedName>
    <definedName name="BExGS2IWR5DUNJ1U9PAKIV8CMBNI" hidden="1">#REF!</definedName>
    <definedName name="BExGS69P9FFTEOPDS0MWFKF45G47" hidden="1">#REF!</definedName>
    <definedName name="BExGS6F1JFHM5MUJ1RFO50WP6D05" hidden="1">#REF!</definedName>
    <definedName name="BExGSA5YB5ZGE4NHDVCZ55TQAJTL" hidden="1">#REF!</definedName>
    <definedName name="BExGSBYPYOBOB218ABCIM2X63GJ8" hidden="1">#REF!</definedName>
    <definedName name="BExGSCEUCQQVDEEKWJ677QTGUVTE" hidden="1">#REF!</definedName>
    <definedName name="BExGSQY65LH1PCKKM5WHDW83F35O" hidden="1">#REF!</definedName>
    <definedName name="BExGSYW1GKISF0PMUAK3XJK9PEW9" hidden="1">#REF!</definedName>
    <definedName name="BExGT0DZJB6LSF6L693UUB9EY1VQ" hidden="1">#REF!</definedName>
    <definedName name="BExGTEMKIEF46KBIDWCAOAN5U718" hidden="1">#REF!</definedName>
    <definedName name="BExGTGVFIF8HOQXR54SK065A8M4K" hidden="1">#REF!</definedName>
    <definedName name="BExGTIYX3OWPIINOGY1E4QQYSKHP" hidden="1">#REF!</definedName>
    <definedName name="BExGTKGUN0KUU3C0RL2LK98D8MEK" hidden="1">#REF!</definedName>
    <definedName name="BExGTV3U5SZUPLTWEMEY3IIN1L4L" hidden="1">#REF!</definedName>
    <definedName name="BExGTZ046J7VMUG4YPKFN2K8TWB7" hidden="1">#REF!</definedName>
    <definedName name="BExGTZ04EFFQ3Z3JMM0G35JYWUK3" hidden="1">#REF!</definedName>
    <definedName name="BExGU2G9OPRZRIU9YGF6NX9FUW0J" hidden="1">#REF!</definedName>
    <definedName name="BExGU6HTKLRZO8UOI3DTAM5RFDBA" hidden="1">#REF!</definedName>
    <definedName name="BExGUDDZXFFQHAF4UZF8ZB1HO7H6" hidden="1">#REF!</definedName>
    <definedName name="BExGUI6NCRHY7EAB6SK6EPPMWFG1" hidden="1">#REF!</definedName>
    <definedName name="BExGUIBXBRHGM97ZX6GBA4ZDQ79C" hidden="1">#REF!</definedName>
    <definedName name="BExGUM8D91UNPCOO4TKP9FGX85TF" hidden="1">#REF!</definedName>
    <definedName name="BExGUMDP0WYFBZL2MCB36WWJIC04" hidden="1">#REF!</definedName>
    <definedName name="BExGUQF9N9FKI7S0H30WUAEB5LPD" hidden="1">#REF!</definedName>
    <definedName name="BExGUR6BA03XPBK60SQUW197GJ5X" hidden="1">#REF!</definedName>
    <definedName name="BExGUVIP60TA4B7X2PFGMBFUSKGX" hidden="1">#REF!</definedName>
    <definedName name="BExGUVTIIWAK5T0F5FD428QDO46W" hidden="1">#REF!</definedName>
    <definedName name="BExGUZKF06F209XL1IZWVJEQ82EE" hidden="1">#REF!</definedName>
    <definedName name="BExGUZPWM950OZ8P1A3N86LXK97U" hidden="1">#REF!</definedName>
    <definedName name="BExGV2EVT380QHD4AP2RL9MR8L5L" hidden="1">#REF!</definedName>
    <definedName name="BExGVBUSKOI7KB24K40PTXJE6MER" hidden="1">#REF!</definedName>
    <definedName name="BExGVGSQSVWTL2MNI6TT8Y92W3KA" hidden="1">#REF!</definedName>
    <definedName name="BExGVHP63K0GSYU17R73XGX6W2U6" hidden="1">#REF!</definedName>
    <definedName name="BExGVN3DDSLKWSP9MVJS9QMNEUIK" hidden="1">#REF!</definedName>
    <definedName name="BExGVUVVMLOCR9DPVUZSQ141EE4J" hidden="1">#REF!</definedName>
    <definedName name="BExGVV6OOLDQ3TXZK51TTF3YX0WN" hidden="1">#REF!</definedName>
    <definedName name="BExGW0KVS7U0C87XFZ78QW991IEV" hidden="1">#REF!</definedName>
    <definedName name="BExGW0Q7QHE29TGNWAWQ6GR0V6TQ" hidden="1">#REF!</definedName>
    <definedName name="BExGW2Z7AMPG6H9EXA9ML6EZVGGA" hidden="1">#REF!</definedName>
    <definedName name="BExGWABG5VT5XO1A196RK61AXA8C" hidden="1">#REF!</definedName>
    <definedName name="BExGWEO0JDG84NYLEAV5NSOAGMJZ" hidden="1">#REF!</definedName>
    <definedName name="BExGWLEOC70Z8QAJTPT2PDHTNM4L" hidden="1">#REF!</definedName>
    <definedName name="BExGWNCXLCRTLBVMTXYJ5PHQI6SS" hidden="1">#REF!</definedName>
    <definedName name="BExGX4L8N6ERT0Q4EVVNA97EGD80" hidden="1">#REF!</definedName>
    <definedName name="BExGX5MWTL78XM0QCP4NT564ML39" hidden="1">#REF!</definedName>
    <definedName name="BExGX6U988MCFIGDA1282F92U9AA" hidden="1">#REF!</definedName>
    <definedName name="BExGX7FTB1CKAT5HUW6H531FIY6I" hidden="1">#REF!</definedName>
    <definedName name="BExGX9DVACJQIZ4GH6YAD2A7F70O" hidden="1">#REF!</definedName>
    <definedName name="BExGXCZBQISQ3IMF6DJH1OXNAQP8" hidden="1">#REF!</definedName>
    <definedName name="BExGXDVP2S2Y8Z8Q43I78RCIK3DD" hidden="1">#REF!</definedName>
    <definedName name="BExGXJ9W5JU7TT9S0BKL5Y6VVB39" hidden="1">#REF!</definedName>
    <definedName name="BExGXWB73RJ4BASBQTQ8EY0EC1EB" hidden="1">#REF!</definedName>
    <definedName name="BExGXZ0ABB43C7SMRKZHWOSU9EQX" hidden="1">#REF!</definedName>
    <definedName name="BExGY6SU3SYVCJ3AG2ITY59SAZ5A" hidden="1">#REF!</definedName>
    <definedName name="BExGY6YA4P5KMY2VHT0DYK3YTFAX" hidden="1">#REF!</definedName>
    <definedName name="BExGY8G88PVVRYHPHRPJZFSX6HSC" hidden="1">#REF!</definedName>
    <definedName name="BExGYC718HTZ80PNKYPVIYGRJVF6" hidden="1">#REF!</definedName>
    <definedName name="BExGYCNATXZY2FID93B17YWIPPRD" hidden="1">#REF!</definedName>
    <definedName name="BExGYGJJJ3BBCQAOA51WHP01HN73" hidden="1">#REF!</definedName>
    <definedName name="BExGYOS6TV2C72PLRFU8RP1I58GY" hidden="1">#REF!</definedName>
    <definedName name="BExGYXBM828PX0KPDVAZBWDL6MJZ" hidden="1">#REF!</definedName>
    <definedName name="BExGZJ78ZWZCVHZ3BKEKFJZ6MAEO" hidden="1">#REF!</definedName>
    <definedName name="BExGZOLH2QV73J3M9IWDDPA62TP4" hidden="1">#REF!</definedName>
    <definedName name="BExGZP1PWGFKVVVN4YDIS22DZPCR" hidden="1">#REF!</definedName>
    <definedName name="BExGZQUHCPM6G5U9OM8JU339JAG6" hidden="1">#REF!</definedName>
    <definedName name="BExH00FQKX09BD5WU4DB5KPXAUYA" hidden="1">#REF!</definedName>
    <definedName name="BExH00L21GZX5YJJGVMOAWBERLP5" hidden="1">#REF!</definedName>
    <definedName name="BExH02ZD6VAY1KQLAQYBBI6WWIZB" hidden="1">#REF!</definedName>
    <definedName name="BExH08Z6LQCGGSGSAILMHX4X7JMD" hidden="1">#REF!</definedName>
    <definedName name="BExH0KT9Z8HEVRRQRGQ8YHXRLIJA" hidden="1">#REF!</definedName>
    <definedName name="BExH0M0FDN12YBOCKL3XL2Z7T7Y8" hidden="1">#REF!</definedName>
    <definedName name="BExH0O9G06YPZ5TN9RYT326I1CP2" hidden="1">#REF!</definedName>
    <definedName name="BExH0PGM6RG0F3AAGULBIGOH91C2" hidden="1">#REF!</definedName>
    <definedName name="BExH0QIB3F0YZLM5XYHBCU5F0OVR" hidden="1">#REF!</definedName>
    <definedName name="BExH0RK5LJAAP7O67ZFB4RG6WPPL" hidden="1">#REF!</definedName>
    <definedName name="BExH0WNJAKTJRCKMTX8O4KNMIIJM" hidden="1">#REF!</definedName>
    <definedName name="BExH12Y4WX542WI3ZEM15AK4UM9J" hidden="1">#REF!</definedName>
    <definedName name="BExH18CCU7B8JWO8AWGEQRLWZG6J" hidden="1">#REF!</definedName>
    <definedName name="BExH1BN2H92IQKKP5IREFSS9FBF2" hidden="1">#REF!</definedName>
    <definedName name="BExH1FDTQXR9QQ31WDB7OPXU7MPT" hidden="1">#REF!</definedName>
    <definedName name="BExH1FOMEUIJNIDJAUY0ZQFBJSY9" hidden="1">#REF!</definedName>
    <definedName name="BExH1GA6TT290OTIZ8C3N610CYZ1" hidden="1">#REF!</definedName>
    <definedName name="BExH1I8E3HJSZLFRZZ1ZKX7TBJEP" hidden="1">#REF!</definedName>
    <definedName name="BExH1JFFHEBFX9BWJMNIA3N66R3Z" hidden="1">#REF!</definedName>
    <definedName name="BExH1XYRKX51T571O1SRBP9J1D98" hidden="1">#REF!</definedName>
    <definedName name="BExH1Z0GIUSVTF2H1G1I3PDGBNK2" hidden="1">#REF!</definedName>
    <definedName name="BExH225UTM6S9FW4MUDZS7F1PQSH" hidden="1">#REF!</definedName>
    <definedName name="BExH23271RF7AYZ542KHQTH68GQ7" hidden="1">#REF!</definedName>
    <definedName name="BExH2DP58R7D1BGUFBM2FHESVRF0" hidden="1">#REF!</definedName>
    <definedName name="BExH2GJQR4JALNB314RY0LDI49VH" hidden="1">#REF!</definedName>
    <definedName name="BExH2JZR49T7644JFVE7B3N7RZM9" hidden="1">#REF!</definedName>
    <definedName name="BExH2QVWL3AXHSB9EK2GQRD0DBRH" hidden="1">#REF!</definedName>
    <definedName name="BExH2WKXV8X5S2GSBBTWGI0NLNAH" hidden="1">#REF!</definedName>
    <definedName name="BExH2XS1UFYFGU0S0EBXX90W2WE8" hidden="1">#REF!</definedName>
    <definedName name="BExH2XS1X04DMUN544K5RU4XPDCI" hidden="1">#REF!</definedName>
    <definedName name="BExH2XS2TND9SB0GC295R4FP6K5Y" hidden="1">#REF!</definedName>
    <definedName name="BExH2ZA0SZ4SSITL50NA8LZ3OEX6" hidden="1">#REF!</definedName>
    <definedName name="BExH31Z3JNVJPESWKXHILGXZHP2M" hidden="1">#REF!</definedName>
    <definedName name="BExH3E9HZ3QJCDZW7WI7YACFQCHE" hidden="1">#REF!</definedName>
    <definedName name="BExH3IRB6764RQ5HBYRLH6XCT29X" hidden="1">#REF!</definedName>
    <definedName name="BExIG2U8V6RSB47SXLCQG3Q68YRO" hidden="1">#REF!</definedName>
    <definedName name="BExIGJBO8R13LV7CZ7C1YCP974NN" hidden="1">#REF!</definedName>
    <definedName name="BExIGWT86FPOEYTI8GXCGU5Y3KGK" hidden="1">#REF!</definedName>
    <definedName name="BExIHBHXA7E7VUTBVHXXXCH3A5CL" hidden="1">#REF!</definedName>
    <definedName name="BExIHBSOGRSH1GKS6GKBRAJ7GXFQ" hidden="1">#REF!</definedName>
    <definedName name="BExIHDFY73YM0AHAR2Z5OJTFKSL2" hidden="1">#REF!</definedName>
    <definedName name="BExIHPQCQTGEW8QOJVIQ4VX0P6DX" hidden="1">#REF!</definedName>
    <definedName name="BExII1KN91Q7DLW0UB7W2TJ5ACT9" hidden="1">#REF!</definedName>
    <definedName name="BExII50LI8I0CDOOZEMIVHVA2V95" hidden="1">#REF!</definedName>
    <definedName name="BExIINQWABWRGYDT02DOJQ5L7BQF" hidden="1">#REF!</definedName>
    <definedName name="BExIIXMY38TQD12CVV4S57L3I809" hidden="1">#REF!</definedName>
    <definedName name="BExIIY37NEVU2LGS1JE4VR9AN6W4" hidden="1">#REF!</definedName>
    <definedName name="BExIIYJAGXR8TPZ1KCYM7EGJ79UW" hidden="1">#REF!</definedName>
    <definedName name="BExIJ3160YCWGAVEU0208ZGXXG3P" hidden="1">#REF!</definedName>
    <definedName name="BExIJFGZJ5ED9D6KAY4PGQYLELAX" hidden="1">#REF!</definedName>
    <definedName name="BExIJQK80ZEKSTV62E59AYJYUNLI" hidden="1">#REF!</definedName>
    <definedName name="BExIJRLX3M0YQLU1D5Y9V7HM5QNM" hidden="1">#REF!</definedName>
    <definedName name="BExIJV22J0QA7286KNPMHO1ZUCB3" hidden="1">#REF!</definedName>
    <definedName name="BExIJVI6OC7B6ZE9V4PAOYZXKNER" hidden="1">#REF!</definedName>
    <definedName name="BExIJWK0NGTGQ4X7D5VIVXD14JHI" hidden="1">#REF!</definedName>
    <definedName name="BExIJWPCIYINEJUTXU74VK7WG031" hidden="1">#REF!</definedName>
    <definedName name="BExIKHTXPZR5A8OHB6HDP6QWDHAD" hidden="1">#REF!</definedName>
    <definedName name="BExIKMMJOETSAXJYY1SIKM58LMA2" hidden="1">#REF!</definedName>
    <definedName name="BExIKRF6AQ6VOO9KCIWSM6FY8M7D" hidden="1">#REF!</definedName>
    <definedName name="BExIKTYZESFT3LC0ASFMFKSE0D1X" hidden="1">#REF!</definedName>
    <definedName name="BExIKXVA6M8K0PTRYAGXS666L335" hidden="1">#REF!</definedName>
    <definedName name="BExIL0PMZ2SXK9R6MLP43KBU1J2P" hidden="1">#REF!</definedName>
    <definedName name="BExIL1WSMNNQQK98YHWHV5HVONIZ" hidden="1">#REF!</definedName>
    <definedName name="BExILAAXRTRAD18K74M6MGUEEPUM" hidden="1">#REF!</definedName>
    <definedName name="BExILG5F338C0FFLMVOKMKF8X5ZP" hidden="1">#REF!</definedName>
    <definedName name="BExILGQTQM0HOD0BJI90YO7GOIN3" hidden="1">#REF!</definedName>
    <definedName name="BExILPL7P2BNCD7MYCGTQ9F0R5JX" hidden="1">#REF!</definedName>
    <definedName name="BExILVVS4B1B4G7IO0LPUDWY9K8W" hidden="1">#REF!</definedName>
    <definedName name="BExIM9DBUB7ZGF4B20FVUO9QGOX2" hidden="1">#REF!</definedName>
    <definedName name="BExIMCTBZ4WAESGCDWJ64SB4F0L1" hidden="1">#REF!</definedName>
    <definedName name="BExIMGK9Z94TFPWWZFMD10HV0IF6" hidden="1">#REF!</definedName>
    <definedName name="BExIMPEGKG18TELVC33T4OQTNBWC" hidden="1">#REF!</definedName>
    <definedName name="BExIN4OR435DL1US13JQPOQK8GD5" hidden="1">#REF!</definedName>
    <definedName name="BExINI6A7H3KSFRFA6UBBDPKW37F" hidden="1">#REF!</definedName>
    <definedName name="BExINIMK8XC3JOBT2EXYFHHH52H0" hidden="1">#REF!</definedName>
    <definedName name="BExINLX401ZKEGWU168DS4JUM2J6" hidden="1">#REF!</definedName>
    <definedName name="BExINMYYJO1FTV1CZF6O5XCFAMQX" hidden="1">#REF!</definedName>
    <definedName name="BExINP2H4KI05FRFV5PKZFE00HKO" hidden="1">#REF!</definedName>
    <definedName name="BExINPTCEJ9RPDEBJEJH80NATGUQ" hidden="1">#REF!</definedName>
    <definedName name="BExINWEQMNJ70A6JRXC2LACBX1GX" hidden="1">#REF!</definedName>
    <definedName name="BExINZELVWYGU876QUUZCIMXPBQC" hidden="1">#REF!</definedName>
    <definedName name="BExIO9QZ59ZHRA8SX6QICH2AY8A2" hidden="1">#REF!</definedName>
    <definedName name="BExIOAHV525SMMGFDJFE7456JPBD" hidden="1">#REF!</definedName>
    <definedName name="BExIOCQUQHKUU1KONGSDOLQTQEIC" hidden="1">#REF!</definedName>
    <definedName name="BExIOFAGCDQQKALMX3V0KU94KUQO" hidden="1">#REF!</definedName>
    <definedName name="BExIOFL8Y5O61VLKTB4H20IJNWS1" hidden="1">#REF!</definedName>
    <definedName name="BExIOMBXRW5NS4ZPYX9G5QREZ5J6" hidden="1">#REF!</definedName>
    <definedName name="BExIORA3GK78T7C7SNBJJUONJ0LS" hidden="1">#REF!</definedName>
    <definedName name="BExIORFDXP4AVIEBLSTZ8ETSXMNM" hidden="1">#REF!</definedName>
    <definedName name="BExIOTZ5EFZ2NASVQ05RH15HRSW6" hidden="1">#REF!</definedName>
    <definedName name="BExIP8YNN6UUE1GZ223SWH7DLGKO" hidden="1">#REF!</definedName>
    <definedName name="BExIPAB4AOL592OJCC1CFAXTLF1A" hidden="1">#REF!</definedName>
    <definedName name="BExIPB25DKX4S2ZCKQN7KWSC3JBF" hidden="1">#REF!</definedName>
    <definedName name="BExIPCUX4I4S2N50TLMMLALYLH9S" hidden="1">#REF!</definedName>
    <definedName name="BExIPDLT8JYAMGE5HTN4D1YHZF3V" hidden="1">#REF!</definedName>
    <definedName name="BExIPG040Q08EWIWL6CAVR3GRI43" hidden="1">#REF!</definedName>
    <definedName name="BExIPKNFUDPDKOSH5GHDVNA8D66S" hidden="1">#REF!</definedName>
    <definedName name="BExIQ1VS9A2FHVD9TUHKG9K8EVVP" hidden="1">#REF!</definedName>
    <definedName name="BExIQ3J19L30PSQ2CXNT6IHW0I7V" hidden="1">#REF!</definedName>
    <definedName name="BExIQ3OJ7M04XCY276IO0LJA5XUK" hidden="1">#REF!</definedName>
    <definedName name="BExIQ5S19ITB0NDRUN4XV7B905ED" hidden="1">#REF!</definedName>
    <definedName name="BExIQ810MMN2UN0EQ9CRQAFWA19X" hidden="1">#REF!</definedName>
    <definedName name="BExIQ9TMQT2EIXSVQW7GVSOAW2VJ" hidden="1">#REF!</definedName>
    <definedName name="BExIQBMDE1L6J4H27K1FMSHQKDSE" hidden="1">#REF!</definedName>
    <definedName name="BExIQE65LVXUOF3UZFO7SDHFJH22" hidden="1">#REF!</definedName>
    <definedName name="BExIQG9OO2KKBOWTMD1OXY36TEGA" hidden="1">#REF!</definedName>
    <definedName name="BExIQHWZ65ALA9VAFCJEGIL1145G" hidden="1">#REF!</definedName>
    <definedName name="BExIQX1XBB31HZTYEEVOBSE3C5A6" hidden="1">#REF!</definedName>
    <definedName name="BExIR2ALYRP9FW99DK2084J7IIDC" hidden="1">#REF!</definedName>
    <definedName name="BExIR8FQETPTQYW37DBVDWG3J4JW" hidden="1">#REF!</definedName>
    <definedName name="BExIRHKWQB1PP4ZLB0C3AVUBAFMD" hidden="1">#REF!</definedName>
    <definedName name="BExIRJTRJPQR3OTAGAV7JTA4VMPS" hidden="1">#REF!</definedName>
    <definedName name="BExIROH27RJOG6VI7ZHR0RZGAZZ4" hidden="1">#REF!</definedName>
    <definedName name="BExIRRBGTY01OQOI3U5SW59RFDFI" hidden="1">#REF!</definedName>
    <definedName name="BExIS4T0DRF57HYO7OGG72KBOFOI" hidden="1">#REF!</definedName>
    <definedName name="BExIS77BJDDK18PGI9DSEYZPIL7P" hidden="1">#REF!</definedName>
    <definedName name="BExIS8USL1T3Z97CZ30HJ98E2GXQ" hidden="1">#REF!</definedName>
    <definedName name="BExISC5B700MZUBFTQ9K4IKTF7HR" hidden="1">#REF!</definedName>
    <definedName name="BExISDHXS49S1H56ENBPRF1NLD5C" hidden="1">#REF!</definedName>
    <definedName name="BExISM1JLV54A21A164IURMPGUMU" hidden="1">#REF!</definedName>
    <definedName name="BExISRFKJYUZ4AKW44IJF7RF9Y90" hidden="1">#REF!</definedName>
    <definedName name="BExISSMVV57JAUB6CSGBMBFVNGWK" hidden="1">#REF!</definedName>
    <definedName name="BExIT16AD4HCD0WQCCA72AKLQHK1" hidden="1">#REF!</definedName>
    <definedName name="BExIT1MK8TBAK3SNP36A8FKDQSOK" hidden="1">#REF!</definedName>
    <definedName name="BExIT9PPVL7XGGIZS7G6QI6L7H9U" hidden="1">#REF!</definedName>
    <definedName name="BExITBNYANV2S8KD56GOGCKW393R" hidden="1">#REF!</definedName>
    <definedName name="BExITGB4FVAV0LE88D7JMX7FBYXI" hidden="1">#REF!</definedName>
    <definedName name="BExITI3TQ14K842P38QF0PNWSWNO" hidden="1">#REF!</definedName>
    <definedName name="BExIU9OGER4TPMETACWUEP1UENK0" hidden="1">#REF!</definedName>
    <definedName name="BExIUD4OJGH65NFNQ4VMCE3R4J1X" hidden="1">#REF!</definedName>
    <definedName name="BExIUQM0XWNNW3MJD26EOVIT7FSU" hidden="1">#REF!</definedName>
    <definedName name="BExIUTB5OAAXYW0OFMP0PS40SPOB" hidden="1">#REF!</definedName>
    <definedName name="BExIUUT2MHIOV6R3WHA0DPM1KBKY" hidden="1">#REF!</definedName>
    <definedName name="BExIUYPDT1AM6MWGWQS646PIZIWC" hidden="1">#REF!</definedName>
    <definedName name="BExIV0I2O9F8D1UK1SI8AEYR6U0A" hidden="1">#REF!</definedName>
    <definedName name="BExIV2LM38XPLRTWT0R44TMQ59E5" hidden="1">#REF!</definedName>
    <definedName name="BExIV3HY4S0YRV1F7XEMF2YHAR2I" hidden="1">#REF!</definedName>
    <definedName name="BExIV6HUZFRIFLXW2SICKGTAH1PV" hidden="1">#REF!</definedName>
    <definedName name="BExIVCXWL6H5LD9DHDIA4F5U9TQL" hidden="1">#REF!</definedName>
    <definedName name="BExIVEVYJ7KL8QNR5ZTOSD11I5A6" hidden="1">#REF!</definedName>
    <definedName name="BExIVJ30S9U8MA1TUBRND8DGF96D" hidden="1">#REF!</definedName>
    <definedName name="BExIVMOIPSEWSIHIDDLOXESQ28A0" hidden="1">#REF!</definedName>
    <definedName name="BExIVNVNJX9BYDLC88NG09YF5XQ6" hidden="1">#REF!</definedName>
    <definedName name="BExIVQVKLMGSRYT1LFZH0KUIA4OR" hidden="1">#REF!</definedName>
    <definedName name="BExIVYTFI35KNR2XSA6N8OJYUTUR" hidden="1">#REF!</definedName>
    <definedName name="BExIVZF05SNB8DE7VLQOFG9S41HS" hidden="1">#REF!</definedName>
    <definedName name="BExIWB3SY3WRIVIOF988DNNODBOA" hidden="1">#REF!</definedName>
    <definedName name="BExIWB99CG0H52LRD6QWPN4L6DV2" hidden="1">#REF!</definedName>
    <definedName name="BExIWG1W7XP9DFYYSZAIOSHM0QLQ" hidden="1">#REF!</definedName>
    <definedName name="BExIWH3KUK94B7833DD4TB0Y6KP9" hidden="1">#REF!</definedName>
    <definedName name="BExIWHZXYAALPLS8CSHZHJ82LBOH" hidden="1">#REF!</definedName>
    <definedName name="BExIWJY6FHR6KOO0P8U4IZ7VD42D" hidden="1">#REF!</definedName>
    <definedName name="BExIWKE9MGIDWORBI43AWTUNYFAN" hidden="1">#REF!</definedName>
    <definedName name="BExIWPHOYLSNGZKVD3RRKOEALEUG" hidden="1">#REF!</definedName>
    <definedName name="BExIWSHLD1QIZPL5ARLXOJ9Y2CAA" hidden="1">#REF!</definedName>
    <definedName name="BExIX34PM5DBTRHRQWP6PL6WIX88" hidden="1">#REF!</definedName>
    <definedName name="BExIX5OAP9KSUE5SIZCW9P39Q4WE" hidden="1">#REF!</definedName>
    <definedName name="BExIXGRJPVJMUDGSG7IHPXPNO69B" hidden="1">#REF!</definedName>
    <definedName name="BExIXGWVQ9WOO0NCJLXAU4PJPOPM" hidden="1">#REF!</definedName>
    <definedName name="BExIXLK6SEOTUWQVNLCH4SAKTVGQ" hidden="1">#REF!</definedName>
    <definedName name="BExIXM5R87ZL3FHALWZXYCPHGX3E" hidden="1">#REF!</definedName>
    <definedName name="BExIXN24YK8MIB3OZ905DHU9CDH1" hidden="1">#REF!</definedName>
    <definedName name="BExIXS036ZCKT2Z8XZKLZ8PFWQGL" hidden="1">#REF!</definedName>
    <definedName name="BExIXY5CF9PFM0P40AZ4U51TMWV0" hidden="1">#REF!</definedName>
    <definedName name="BExIYEXJBK8JDWIRSVV4RJSKZVV1" hidden="1">#REF!</definedName>
    <definedName name="BExIYFJ59KLIPRTGIHX9X07UVGT3" hidden="1">#REF!</definedName>
    <definedName name="BExIYHH7GZO6BU3DC4GRLH3FD3ZS" hidden="1">#REF!</definedName>
    <definedName name="BExIYHMPBTD67ZNUL9O76FZQHYPT" hidden="1">#REF!</definedName>
    <definedName name="BExIYI2RH0K4225XO970K2IQ1E79" hidden="1">#REF!</definedName>
    <definedName name="BExIYMPZ0KS2KOJFQAUQJ77L7701" hidden="1">#REF!</definedName>
    <definedName name="BExIYP9Q6FV9T0R9G3UDKLS4TTYX" hidden="1">#REF!</definedName>
    <definedName name="BExIYZGLDQ1TN7BIIN4RLDP31GIM" hidden="1">#REF!</definedName>
    <definedName name="BExIZ4K0EZJK6PW3L8SVKTJFSWW9" hidden="1">#REF!</definedName>
    <definedName name="BExIZAECOEZGBAO29QMV14E6XDIV" hidden="1">#REF!</definedName>
    <definedName name="BExIZHQR3N1546MQS83ZJ8I6SPZ3" hidden="1">#REF!</definedName>
    <definedName name="BExIZKVXYD5O2JBU81F2UFJZLLSI" hidden="1">#REF!</definedName>
    <definedName name="BExIZPZDHC8HGER83WHCZAHOX7LK" hidden="1">#REF!</definedName>
    <definedName name="BExIZQA5XCS39QKXMYR1MH2ZIGPS" hidden="1">#REF!</definedName>
    <definedName name="BExIZVDLRUNAL32D9KO9X7Y4PB3O" hidden="1">#REF!</definedName>
    <definedName name="BExIZY2PUZ0OF9YKK1B13IW0VS6G" hidden="1">#REF!</definedName>
    <definedName name="BExJ08KBRR2XMWW3VZMPSQKXHZUH" hidden="1">#REF!</definedName>
    <definedName name="BExJ0DYJWXGE7DA39PYL3WM05U9O" hidden="1">#REF!</definedName>
    <definedName name="BExJ0JYDEZPM2303TRBXOZ74M7N6" hidden="1">#REF!</definedName>
    <definedName name="BExJ0MY8SY5J5V50H3UKE78ODTVB" hidden="1">#REF!</definedName>
    <definedName name="BExJ0YC98G37ML4N8FLP8D95EFRF" hidden="1">#REF!</definedName>
    <definedName name="BExKCDYKAEV45AFXHVHZZ62E5BM3" hidden="1">#REF!</definedName>
    <definedName name="BExKCYXU0W2VQVDI3N3N37K2598P" hidden="1">#REF!</definedName>
    <definedName name="BExKDJX3Z1TS0WFDD9EAO42JHL9G" hidden="1">#REF!</definedName>
    <definedName name="BExKDK7WVA5I2WBACAZHAHN35D0I" hidden="1">#REF!</definedName>
    <definedName name="BExKDKO0W4AGQO1V7K6Q4VM750FT" hidden="1">#REF!</definedName>
    <definedName name="BExKDLF10G7W77J87QWH3ZGLUCLW" hidden="1">#REF!</definedName>
    <definedName name="BExKE2NDBQ14HOJH945N4W9ZZFJO" hidden="1">#REF!</definedName>
    <definedName name="BExKEFE0I3MT6ZLC4T1L9465HKTN" hidden="1">#REF!</definedName>
    <definedName name="BExKEK6O5BVJP4VY02FY7JNAZ6BT" hidden="1">#REF!</definedName>
    <definedName name="BExKEKXK6E6QX339ELPXDIRZSJE0" hidden="1">#REF!</definedName>
    <definedName name="BExKEMFI35R0D4WN4A59V9QH7I5S" hidden="1">#REF!</definedName>
    <definedName name="BExKEOOIBMP7N8033EY2CJYCBX6H" hidden="1">#REF!</definedName>
    <definedName name="BExKEW0RR5LA3VC46A2BEOOMQE56" hidden="1">#REF!</definedName>
    <definedName name="BExKF37PTJB4PE1PUQWG20ASBX4E" hidden="1">#REF!</definedName>
    <definedName name="BExKFA3VI1CZK21SM0N3LZWT9LA1" hidden="1">#REF!</definedName>
    <definedName name="BExKFBB29XXT9A2LVUXYSIVKPWGB" hidden="1">#REF!</definedName>
    <definedName name="BExKFINBFV5J2NFRCL4YUO3YF0ZE" hidden="1">#REF!</definedName>
    <definedName name="BExKFISRBFACTAMJSALEYMY66F6X" hidden="1">#REF!</definedName>
    <definedName name="BExKFOSK5DJ151C4E8544UWMYTOC" hidden="1">#REF!</definedName>
    <definedName name="BExKFWL3DE1V1VOVHAFYBE85QUB7" hidden="1">#REF!</definedName>
    <definedName name="BExKFXS9NDEWPZDVGLTMOM3CFO7N" hidden="1">#REF!</definedName>
    <definedName name="BExKFYJC4EVEV54F82K6VKP7Q3OU" hidden="1">#REF!</definedName>
    <definedName name="BExKG4IYHBKQQ8J8FN10GB2IKO33" hidden="1">#REF!</definedName>
    <definedName name="BExKGBVDO2JNJUFOFQMF0RJG03ZK" hidden="1">#REF!</definedName>
    <definedName name="BExKGF0L44S78D33WMQ1A75TRKB9" hidden="1">#REF!</definedName>
    <definedName name="BExKGFRN31B3G20LMQ4LRF879J68" hidden="1">#REF!</definedName>
    <definedName name="BExKGJD3U3ADZILP20U3EURP0UQP" hidden="1">#REF!</definedName>
    <definedName name="BExKGNK5YGKP0YHHTAAOV17Z9EIM" hidden="1">#REF!</definedName>
    <definedName name="BExKGV77YH9YXIQTRKK2331QGYKF" hidden="1">#REF!</definedName>
    <definedName name="BExKH3FTZ5VGTB86W9M4AB39R0G8" hidden="1">#REF!</definedName>
    <definedName name="BExKH3FV5U5O6XZM7STS3NZKQFGJ" hidden="1">#REF!</definedName>
    <definedName name="BExKH3W5435VN8DZ68OCKI93SEO4" hidden="1">#REF!</definedName>
    <definedName name="BExKH9L4L5ZUAA98QAZ7DB7YH4QE" hidden="1">#REF!</definedName>
    <definedName name="BExKHAMUH8NR3HRV0V6FHJE3ROLN" hidden="1">#REF!</definedName>
    <definedName name="BExKHCFKOWFHO2WW0N7Y5XDXEWAO" hidden="1">#REF!</definedName>
    <definedName name="BExKHIVLONZ46HLMR50DEXKEUNEP" hidden="1">#REF!</definedName>
    <definedName name="BExKHPM9XA0ADDK7TUR0N38EXWEP" hidden="1">#REF!</definedName>
    <definedName name="BExKHQYXEM47TMIQRQVHE4T5LT8K" hidden="1">#REF!</definedName>
    <definedName name="BExKI4076KXCDE5KXL79KT36OKLO" hidden="1">#REF!</definedName>
    <definedName name="BExKI7AUWXBP1WBLFRIYSNQZDWCY" hidden="1">#REF!</definedName>
    <definedName name="BExKI7LO70WYISR7Q0Y1ZDWO9M3B" hidden="1">#REF!</definedName>
    <definedName name="BExKIF3EIT434ZQKMDXUBJCRLMK8" hidden="1">#REF!</definedName>
    <definedName name="BExKIGQV6TXIZG039HBOJU62WP2U" hidden="1">#REF!</definedName>
    <definedName name="BExKILE008SF3KTAN8WML3XKI1NZ" hidden="1">#REF!</definedName>
    <definedName name="BExKINSBB6RS7I489QHMCOMU4Z2X" hidden="1">#REF!</definedName>
    <definedName name="BExKINXMPEA03CETGL1VOW1XRJIR" hidden="1">#REF!</definedName>
    <definedName name="BExKITBU5LXLZYDJS3D3BAVWEY3U" hidden="1">#REF!</definedName>
    <definedName name="BExKIU87ZKSOC2DYZWFK6SAK9I8E" hidden="1">#REF!</definedName>
    <definedName name="BExKJ449HLYX2DJ9UF0H9GTPSQ73" hidden="1">#REF!</definedName>
    <definedName name="BExKJ5649R9IC0GKQD6QI2G7C99Q" hidden="1">#REF!</definedName>
    <definedName name="BExKJEB4FXIMV2AAE9S3FCGRK1R0" hidden="1">#REF!</definedName>
    <definedName name="BExKJELX2RUC8UEC56IZPYYZXHA7" hidden="1">#REF!</definedName>
    <definedName name="BExKJI7CV9I6ILFIZ3SVO4DGK64J" hidden="1">#REF!</definedName>
    <definedName name="BExKJINMXS61G2TZEXCJAWVV4F57" hidden="1">#REF!</definedName>
    <definedName name="BExKJK5ME8KB7HA0180L7OUZDDGV" hidden="1">#REF!</definedName>
    <definedName name="BExKJLY652HI5GNEEWQXOB08K2C1" hidden="1">#REF!</definedName>
    <definedName name="BExKJN5IF0VMDILJ5K8ZENF2QYV1" hidden="1">#REF!</definedName>
    <definedName name="BExKJUSJPFUIK20FTVAFJWR2OUYX" hidden="1">#REF!</definedName>
    <definedName name="BExKJXHNZTE5OMRQ1KTVM1DIQE9I" hidden="1">#REF!</definedName>
    <definedName name="BExKK8VP5RS3D0UXZVKA37C4SYBP" hidden="1">#REF!</definedName>
    <definedName name="BExKKIM9NPF6B3SPMPIQB27HQME4" hidden="1">#REF!</definedName>
    <definedName name="BExKKIX1BCBQ4R3K41QD8NTV0OV0" hidden="1">#REF!</definedName>
    <definedName name="BExKKJ2IHMOO66DQ0V2YABR4GV05" hidden="1">#REF!</definedName>
    <definedName name="BExKKQ3ZWADYV03YHMXDOAMU90EB" hidden="1">#REF!</definedName>
    <definedName name="BExKKUGD2HMJWQEYZ8H3X1BMXFS9" hidden="1">#REF!</definedName>
    <definedName name="BExKKX05KCZZZPKOR1NE5A8RGVT4" hidden="1">#REF!</definedName>
    <definedName name="BExKL3QUCLQLECGZM555PRF8EN56" hidden="1">#REF!</definedName>
    <definedName name="BExKL7CGLA62V9UQH9ZDEHIK8W4O" hidden="1">#REF!</definedName>
    <definedName name="BExKLD6S9L66QYREYHBE5J44OK7X" hidden="1">#REF!</definedName>
    <definedName name="BExKLEZK32L28GYJWVO63BZ5E1JD" hidden="1">#REF!</definedName>
    <definedName name="BExKLLKVVHT06LA55JB2FC871DC5" hidden="1">#REF!</definedName>
    <definedName name="BExKMKNALVJRCZS69GFJA4M1J08O" hidden="1">#REF!</definedName>
    <definedName name="BExKMMFZIDRFNSBCWVADJ4S2JE52" hidden="1">#REF!</definedName>
    <definedName name="BExKMRZJS845FERFW6HUXLFAOMYD" hidden="1">#REF!</definedName>
    <definedName name="BExKMS514WWPGUGRYGTH6XU97T8B" hidden="1">#REF!</definedName>
    <definedName name="BExKMUDV8AH8HQAD5HJVUW7GFDWU" hidden="1">#REF!</definedName>
    <definedName name="BExKMWBX4EH3EYJ07UFEM08NB40Z" hidden="1">#REF!</definedName>
    <definedName name="BExKN4Q70IU9OY91QRUSK3044MQD" hidden="1">#REF!</definedName>
    <definedName name="BExKNBGV2IR3S7M0BX4810KZB4V3" hidden="1">#REF!</definedName>
    <definedName name="BExKNCTBZTSY3MO42VU5PLV6YUHZ" hidden="1">#REF!</definedName>
    <definedName name="BExKNGV2YY749C42AQ2T9QNIE5C3" hidden="1">#REF!</definedName>
    <definedName name="BExKNH0F1WPNUEQITIUN5T4NDX9H" hidden="1">#REF!</definedName>
    <definedName name="BExKNV8UOHVWEHDJWI2WMJ9X6QHZ" hidden="1">#REF!</definedName>
    <definedName name="BExKNZLD7UATC1MYRNJD8H2NH4KU" hidden="1">#REF!</definedName>
    <definedName name="BExKNZQUKQQG2Y97R74G4O4BJP1L" hidden="1">#REF!</definedName>
    <definedName name="BExKO06X0EAD3ABEG1E8PWLDWHBA" hidden="1">#REF!</definedName>
    <definedName name="BExKO2AHHSGNI1AZOIOW21KPXKPE" hidden="1">#REF!</definedName>
    <definedName name="BExKO2FXWJWC5IZLDN8JHYILQJ2N" hidden="1">#REF!</definedName>
    <definedName name="BExKO438WZ8FKOU00NURGFMOYXWN" hidden="1">#REF!</definedName>
    <definedName name="BExKO551EZ73M80UFHBQE7BQVU4L" hidden="1">#REF!</definedName>
    <definedName name="BExKOBA4VTRV9YG31IM1PDDO3J9M" hidden="1">#REF!</definedName>
    <definedName name="BExKODIZGWW2EQD0FEYW6WK6XLCM" hidden="1">#REF!</definedName>
    <definedName name="BExKOPO2HPWVQGAKW8LOZMPIDEFG" hidden="1">#REF!</definedName>
    <definedName name="BExKP7SRQ3MN5BDYXV2XMBQNUH23" hidden="1">#REF!</definedName>
    <definedName name="BExKPEZP0QTKOTLIMMIFSVTHQEEK" hidden="1">#REF!</definedName>
    <definedName name="BExKPFFSVTL757PNITV8R9RN4452" hidden="1">#REF!</definedName>
    <definedName name="BExKPJHKPVROP9QX9BMBZMU2HEZ1" hidden="1">#REF!</definedName>
    <definedName name="BExKPLQJX0HJ8OTXBXH9IC9J2V0W" hidden="1">#REF!</definedName>
    <definedName name="BExKPN8C7GN36ZJZHLOB74LU6KT0" hidden="1">#REF!</definedName>
    <definedName name="BExKPX9VZ1J5021Q98K60HMPJU58" hidden="1">#REF!</definedName>
    <definedName name="BExKQGGEP203MUWSJVORTY7RFOFT" hidden="1">#REF!</definedName>
    <definedName name="BExKQJGAAWNM3NT19E9I0CQDBTU0" hidden="1">#REF!</definedName>
    <definedName name="BExKQM5GJ1ZN5REKFE7YVBQ0KXWF" hidden="1">#REF!</definedName>
    <definedName name="BExKQQ71278061G7ZFYGPWOMOMY2" hidden="1">#REF!</definedName>
    <definedName name="BExKQTXRG3ECU8NT47UR7643LO5G" hidden="1">#REF!</definedName>
    <definedName name="BExKQVL7HPOIZ4FHANDFMVOJLEPR" hidden="1">#REF!</definedName>
    <definedName name="BExKR3ZAJRYXZB4M7XZPK0I7E55W" hidden="1">#REF!</definedName>
    <definedName name="BExKR8RZSEHW184G0Z56B4EGNU72" hidden="1">#REF!</definedName>
    <definedName name="BExKRHM60KUPM7RGAAFRSKX4TMS5" hidden="1">#REF!</definedName>
    <definedName name="BExKRQB2LX164R610N3VXJPD3C1W" hidden="1">#REF!</definedName>
    <definedName name="BExKRVUSQ6PA7ZYQSTEQL3X7PB9P" hidden="1">#REF!</definedName>
    <definedName name="BExKRY3KZ7F7RB2KH8HXSQ85IEQO" hidden="1">#REF!</definedName>
    <definedName name="BExKS91CCVW1YKNE1EQ4MCE1E9JX" hidden="1">#REF!</definedName>
    <definedName name="BExKSA37DZTCK6H13HPIKR0ZFVL8" hidden="1">#REF!</definedName>
    <definedName name="BExKSB51O073JLM4PEU353GBBSMI" hidden="1">#REF!</definedName>
    <definedName name="BExKSC1EDUXA6RM44LZV6HMMHKLX" hidden="1">#REF!</definedName>
    <definedName name="BExKSFMOMSZYDE0WNC94F40S6636" hidden="1">#REF!</definedName>
    <definedName name="BExKSHQ9K79S8KYUWIV5M5LAHHF1" hidden="1">#REF!</definedName>
    <definedName name="BExKSJTWG9L3FCX8FLK4EMUJMF27" hidden="1">#REF!</definedName>
    <definedName name="BExKSU0MKNAVZYYPKCYTZDWQX4R8" hidden="1">#REF!</definedName>
    <definedName name="BExKSX60G1MUS689FXIGYP2F7C62" hidden="1">#REF!</definedName>
    <definedName name="BExKT2UZ7Y2VWF5NQE18SJRLD2RN" hidden="1">#REF!</definedName>
    <definedName name="BExKT3GJFNGAM09H5F615E36A38C" hidden="1">#REF!</definedName>
    <definedName name="BExKTD1UM9PTLYETG1RM502XDNC0" hidden="1">#REF!</definedName>
    <definedName name="BExKTJN26AY45CE6JUAX3OIL48F7" hidden="1">#REF!</definedName>
    <definedName name="BExKTQZGN8GI3XGSEXMPCCA3S19H" hidden="1">#REF!</definedName>
    <definedName name="BExKTUKYYU0F6TUW1RXV24LRAZFE" hidden="1">#REF!</definedName>
    <definedName name="BExKU3FBLHQBIUTN6XEZW5GC9OG1" hidden="1">#REF!</definedName>
    <definedName name="BExKU82I99FEUIZLODXJDOJC96CQ" hidden="1">#REF!</definedName>
    <definedName name="BExKUDM0DFSCM3D91SH0XLXJSL18" hidden="1">#REF!</definedName>
    <definedName name="BExKUHYKD9TJTMQOOBS4EX04FCEZ" hidden="1">#REF!</definedName>
    <definedName name="BExKULEKJLA77AUQPDUHSM94Y76Z" hidden="1">#REF!</definedName>
    <definedName name="BExKUXE506JSYMR4CV866RHRDYR9" hidden="1">#REF!</definedName>
    <definedName name="BExKV08R85MKI3MAX9E2HERNQUNL" hidden="1">#REF!</definedName>
    <definedName name="BExKV4AAUNNJL5JWD7PX6BFKVS6O" hidden="1">#REF!</definedName>
    <definedName name="BExKVDVK6HN74GQPTXICP9BFC8CF" hidden="1">#REF!</definedName>
    <definedName name="BExKVFZ3ZZGIC1QI8XN6BYFWN0ZY" hidden="1">#REF!</definedName>
    <definedName name="BExKVG4KGO28KPGTAFL1R8TTZ10N" hidden="1">#REF!</definedName>
    <definedName name="BExKW0CSH7DA02YSNV64PSEIXB2P" hidden="1">#REF!</definedName>
    <definedName name="BExM9NUG3Q31X01AI9ZJCZIX25CS" hidden="1">#REF!</definedName>
    <definedName name="BExM9OG182RP30MY23PG49LVPZ1C" hidden="1">#REF!</definedName>
    <definedName name="BExMA64MW1S18NH8DCKPCCEI5KCB" hidden="1">#REF!</definedName>
    <definedName name="BExMALEWFUEM8Y686IT03ECURUBR" hidden="1">#REF!</definedName>
    <definedName name="BExMAS0AQY7KMMTBTBPK0SWWDITB" hidden="1">#REF!</definedName>
    <definedName name="BExMAXJS82ZJ8RS22VLE0V0LDUII" hidden="1">#REF!</definedName>
    <definedName name="BExMB4QRS0R3MTB4CMUHFZ84LNZQ" hidden="1">#REF!</definedName>
    <definedName name="BExMB7AICZ233JKSCEUSR9RQXRS0" hidden="1">#REF!</definedName>
    <definedName name="BExMBC35WKQY5CWQJLV4D05O6971" hidden="1">#REF!</definedName>
    <definedName name="BExMBFTZV4Q1A5KG25C1N9PHQNSW" hidden="1">#REF!</definedName>
    <definedName name="BExMBFZFXQDH3H55R89930TFTU36" hidden="1">#REF!</definedName>
    <definedName name="BExMBK6ISK3U7KHZKUJXIDKGF6VW" hidden="1">#REF!</definedName>
    <definedName name="BExMBYPQDG9AYDQ5E8IECVFREPO6" hidden="1">#REF!</definedName>
    <definedName name="BExMC8AZUTX8LG89K2JJR7ZG62XX" hidden="1">#REF!</definedName>
    <definedName name="BExMCA96YR10V72G2R0SCIKPZLIZ" hidden="1">#REF!</definedName>
    <definedName name="BExMCB5JU5I2VQDUBS4O42BTEVKI" hidden="1">#REF!</definedName>
    <definedName name="BExMCFSQFSEMPY5IXDIRKZDASDBR" hidden="1">#REF!</definedName>
    <definedName name="BExMCH58I9XOLK7WEE6VSJGYPJGL" hidden="1">#REF!</definedName>
    <definedName name="BExMCMZOEYWVOOJ98TBHTTCS7XB8" hidden="1">#REF!</definedName>
    <definedName name="BExMCS8EF2W3FS9QADNKREYSI8P0" hidden="1">#REF!</definedName>
    <definedName name="BExMCSU0KZGHALEL7N5DJBVL94K7" hidden="1">#REF!</definedName>
    <definedName name="BExMCUS7GSOM96J0HJ7EH0FFM2AC" hidden="1">#REF!</definedName>
    <definedName name="BExMCYTT6TVDWMJXO1NZANRTVNAN" hidden="1">#REF!</definedName>
    <definedName name="BExMD54CT1VTE5YGBM90H90NF28M" hidden="1">#REF!</definedName>
    <definedName name="BExMD5F6IAV108XYJLXUO9HD0IT6" hidden="1">#REF!</definedName>
    <definedName name="BExMDANV66W9T3XAXID40XFJ0J93" hidden="1">#REF!</definedName>
    <definedName name="BExMDGD1KQP7NNR78X2ZX4FCBQ1S" hidden="1">#REF!</definedName>
    <definedName name="BExMDIRDK0DI8P86HB7WPH8QWLSQ" hidden="1">#REF!</definedName>
    <definedName name="BExMDOWGDLP3BZZB4ZPI31VS10FP" hidden="1">#REF!</definedName>
    <definedName name="BExMDPI2FVMORSWDDCVAJ85WYAYO" hidden="1">#REF!</definedName>
    <definedName name="BExMDUWB7VWHFFR266QXO46BNV2S" hidden="1">#REF!</definedName>
    <definedName name="BExME2U47N8LZG0BPJ49ANY5QVV2" hidden="1">#REF!</definedName>
    <definedName name="BExME88DH5DUKMUFI9FNVECXFD2E" hidden="1">#REF!</definedName>
    <definedName name="BExME9A7MOGAK7YTTQYXP5DL6VYA" hidden="1">#REF!</definedName>
    <definedName name="BExMEOV9YFRY5C3GDLU60GIX10BY" hidden="1">#REF!</definedName>
    <definedName name="BExMEUK2Q5GZGZFZ77Z2IYUKOOYW" hidden="1">#REF!</definedName>
    <definedName name="BExMEWT36INWIP0VNS94NEP3WZ4U" hidden="1">#REF!</definedName>
    <definedName name="BExMEY09ESM4H2YGKEQQRYUD114R" hidden="1">#REF!</definedName>
    <definedName name="BExMF0UU4SBJHOJ4SG09QMF1TC7H" hidden="1">#REF!</definedName>
    <definedName name="BExMF2YDPQWGK3CSN8LJG16MLFQZ" hidden="1">#REF!</definedName>
    <definedName name="BExMF4G4IUPQY1Y5GEY5N3E04CL6" hidden="1">#REF!</definedName>
    <definedName name="BExMF9UIGYMOAQK0ELUWP0S0HZZY" hidden="1">#REF!</definedName>
    <definedName name="BExMFDLBSWFMRDYJ2DZETI3EXKN2" hidden="1">#REF!</definedName>
    <definedName name="BExMFLDTMRTCHKA37LQW67BG8D5C" hidden="1">#REF!</definedName>
    <definedName name="BExMFTH63LTWA2JYJTJYMT5K2OF2" hidden="1">#REF!</definedName>
    <definedName name="BExMFY4AG5T27EVMCCNE00GOAR66" hidden="1">#REF!</definedName>
    <definedName name="BExMGQQNOFER1MEVQ961XARTRIOB" hidden="1">#REF!</definedName>
    <definedName name="BExMH189E60TZBQFN2UWVA1UZA7X" hidden="1">#REF!</definedName>
    <definedName name="BExMH3H9TW5TJCNU5Z1EWXP3BAEP" hidden="1">#REF!</definedName>
    <definedName name="BExMH5A1B01SYXROP70DOKTQ5D6Z" hidden="1">#REF!</definedName>
    <definedName name="BExMHCGUJ8A3L31NU0XU0FGXE4P3" hidden="1">#REF!</definedName>
    <definedName name="BExMHOWPB34KPZ76M2KIX2C9R2VB" hidden="1">#REF!</definedName>
    <definedName name="BExMHSSYC6KVHA3QDTSYPN92TWMI" hidden="1">#REF!</definedName>
    <definedName name="BExMI3AJ9477KDL4T9DHET4LJJTW" hidden="1">#REF!</definedName>
    <definedName name="BExMI6QQ20XHD0NWJUN741B37182" hidden="1">#REF!</definedName>
    <definedName name="BExMI7MYDIMC9K16SBAFUY33RHK6" hidden="1">#REF!</definedName>
    <definedName name="BExMI8JB94SBD9EMNJEK7Y2T6GYU" hidden="1">#REF!</definedName>
    <definedName name="BExMI8OS85YTW3KYVE4YD0R7Z6UV" hidden="1">#REF!</definedName>
    <definedName name="BExMI9QNOMVZ44I3BFMGU1EL1RSY" hidden="1">#REF!</definedName>
    <definedName name="BExMIBOOZU40JS3F89OMPSRCE9MM" hidden="1">#REF!</definedName>
    <definedName name="BExMIIQ5MBWSIHTFWAQADXMZC22Q" hidden="1">#REF!</definedName>
    <definedName name="BExMIL4I2GE866I25CR5JBLJWJ6A" hidden="1">#REF!</definedName>
    <definedName name="BExMIRKIPF27SNO82SPFSB3T5U17" hidden="1">#REF!</definedName>
    <definedName name="BExMIV0KC8555D5E42ZGWG15Y0MO" hidden="1">#REF!</definedName>
    <definedName name="BExMIZT6AN7E6YMW2S87CTCN2UXH" hidden="1">#REF!</definedName>
    <definedName name="BExMJB76UESLVRD81AJBOB78JDTT" hidden="1">#REF!</definedName>
    <definedName name="BExMJI8OLFZQCGOW3F99ETW8A21E" hidden="1">#REF!</definedName>
    <definedName name="BExMJNC8ZFB9DRFOJ961ZAJ8U3A8" hidden="1">#REF!</definedName>
    <definedName name="BExMJTBV8A3D31W2IQHP9RDFPPHQ" hidden="1">#REF!</definedName>
    <definedName name="BExMK2RTXN4QJWEUNX002XK8VQP8" hidden="1">#REF!</definedName>
    <definedName name="BExMKBGQDUZ8AWXYHA3QVMSDVZ3D" hidden="1">#REF!</definedName>
    <definedName name="BExMKBM1467553LDFZRRKVSHN374" hidden="1">#REF!</definedName>
    <definedName name="BExMKGK5FJUC0AU8MABRGDC5ZM70" hidden="1">#REF!</definedName>
    <definedName name="BExMKP92JGBM5BJO174H9A4HQIB9" hidden="1">#REF!</definedName>
    <definedName name="BExMKTW7R5SOV4PHAFGHU3W73DYE" hidden="1">#REF!</definedName>
    <definedName name="BExMKU7051J2W1RQXGZGE62NBRUZ" hidden="1">#REF!</definedName>
    <definedName name="BExMKUN3WPECJR2XRID2R7GZRGNX" hidden="1">#REF!</definedName>
    <definedName name="BExMKZ535P011X4TNV16GCOH4H21" hidden="1">#REF!</definedName>
    <definedName name="BExML3XQNDIMX55ZCHHXKUV3D6E6" hidden="1">#REF!</definedName>
    <definedName name="BExML5QGSWHLI18BGY4CGOTD3UWH" hidden="1">#REF!</definedName>
    <definedName name="BExML6BVFCV80776USR7X70HVRZT" hidden="1">#REF!</definedName>
    <definedName name="BExMLO5Z61RE85X8HHX2G4IU3AZW" hidden="1">#REF!</definedName>
    <definedName name="BExMLVI7UORSHM9FMO8S2EI0TMTS" hidden="1">#REF!</definedName>
    <definedName name="BExMM5UCOT2HSSN0ZIPZW55GSOVO" hidden="1">#REF!</definedName>
    <definedName name="BExMM8ZRS5RQ8H1H55RVPVTDL5NL" hidden="1">#REF!</definedName>
    <definedName name="BExMMH8EAZB09XXQ5X4LR0P4NHG9" hidden="1">#REF!</definedName>
    <definedName name="BExMMIQH5BABNZVCIQ7TBCQ10AY5" hidden="1">#REF!</definedName>
    <definedName name="BExMMNIZ2T7M22WECMUQXEF4NJ71" hidden="1">#REF!</definedName>
    <definedName name="BExMMPMIOU7BURTV0L1K6ACW9X73" hidden="1">#REF!</definedName>
    <definedName name="BExMMQ835AJDHS4B419SS645P67Q" hidden="1">#REF!</definedName>
    <definedName name="BExMMQIUVPCOBISTEJJYNCCLUCPY" hidden="1">#REF!</definedName>
    <definedName name="BExMMTIXETA5VAKBSOFDD5SRU887" hidden="1">#REF!</definedName>
    <definedName name="BExMMV0P6P5YS3C35G0JYYHI7992" hidden="1">#REF!</definedName>
    <definedName name="BExMNJLFWZBRN9PZF1IO9CYWV1B2" hidden="1">#REF!</definedName>
    <definedName name="BExMNKCJ0FA57YEUUAJE43U1QN5P" hidden="1">#REF!</definedName>
    <definedName name="BExMNKN5D1WEF2OOJVP6LZ6DLU3Y" hidden="1">#REF!</definedName>
    <definedName name="BExMNR38HMPLWAJRQ9MMS3ZAZ9IU" hidden="1">#REF!</definedName>
    <definedName name="BExMNRDZULKJMVY2VKIIRM2M5A1M" hidden="1">#REF!</definedName>
    <definedName name="BExMNVFKZIBQSCAH71DIF1CJG89T" hidden="1">#REF!</definedName>
    <definedName name="BExMNVVUQAGQY9SA29FGI7D7R5MN" hidden="1">#REF!</definedName>
    <definedName name="BExMO9IOWKTWHO8LQJJQI5P3INWY" hidden="1">#REF!</definedName>
    <definedName name="BExMOI29DOEK5R1A5QZPUDKF7N6T" hidden="1">#REF!</definedName>
    <definedName name="BExMONRAU0S904NLJHPI47RVQDBH" hidden="1">#REF!</definedName>
    <definedName name="BExMPAJ5AJAXGKGK3F6H3ODS6RF4" hidden="1">#REF!</definedName>
    <definedName name="BExMPD2X55FFBVJ6CBUKNPROIOEU" hidden="1">#REF!</definedName>
    <definedName name="BExMPGZ848E38FUH1JBQN97DGWAT" hidden="1">#REF!</definedName>
    <definedName name="BExMPMTICOSMQENOFKQ18K0ZT4S8" hidden="1">#REF!</definedName>
    <definedName name="BExMPMZ07II0R4KGWQQ7PGS3RZS4" hidden="1">#REF!</definedName>
    <definedName name="BExMPOBH04JMDO6Z8DMSEJZM4ANN" hidden="1">#REF!</definedName>
    <definedName name="BExMPSD77XQ3HA6A4FZOJK8G2JP3" hidden="1">#REF!</definedName>
    <definedName name="BExMQ4I3Q7F0BMPHSFMFW9TZ87UD" hidden="1">#REF!</definedName>
    <definedName name="BExMQ4SWDWI4N16AZ0T5CJ6HH8WC" hidden="1">#REF!</definedName>
    <definedName name="BExMQ71WHW50GVX45JU951AGPLFQ" hidden="1">#REF!</definedName>
    <definedName name="BExMQGXSLPT4A6N47LE6FBVHWBOF" hidden="1">#REF!</definedName>
    <definedName name="BExMQNZGFHW75W9HWRCR0FEF0XF0" hidden="1">#REF!</definedName>
    <definedName name="BExMQRKVQPDFPD0WQUA9QND8OV7P" hidden="1">#REF!</definedName>
    <definedName name="BExMQSBR7PL4KLB1Q4961QO45Y4G" hidden="1">#REF!</definedName>
    <definedName name="BExMR1MA4I1X77714ZEPUVC8W398" hidden="1">#REF!</definedName>
    <definedName name="BExMR8YQHA7N77HGHY4Y6R30I3XT" hidden="1">#REF!</definedName>
    <definedName name="BExMRENOIARWRYOIVPDIEBVNRDO7" hidden="1">#REF!</definedName>
    <definedName name="BExMRF3SCIUZL945WMMDCT29MTLN" hidden="1">#REF!</definedName>
    <definedName name="BExMRRJNUMGRSDD5GGKKGEIZ6FTS" hidden="1">#REF!</definedName>
    <definedName name="BExMRU3ACIU0RD2BNWO55LH5U2BR" hidden="1">#REF!</definedName>
    <definedName name="BExMRWC9LD1LDAVIUQHQWIYMK129" hidden="1">#REF!</definedName>
    <definedName name="BExMSBH3T898ERC4BT51ZURKDCH1" hidden="1">#REF!</definedName>
    <definedName name="BExMSQRCC40AP8BDUPL2I2DNC210" hidden="1">#REF!</definedName>
    <definedName name="BExO4J9LR712G00TVA82VNTG8O7H" hidden="1">#REF!</definedName>
    <definedName name="BExO55G2KVZ7MIJ30N827CLH0I2A" hidden="1">#REF!</definedName>
    <definedName name="BExO5A8PZD9EUHC5CMPU6N3SQ15L" hidden="1">#REF!</definedName>
    <definedName name="BExO5XMAHL7CY3X0B1OPKZ28DCJ5" hidden="1">#REF!</definedName>
    <definedName name="BExO66LZJKY4PTQVREELI6POS4AY" hidden="1">#REF!</definedName>
    <definedName name="BExO6LLHCYTF7CIVHKAO0NMET14Q" hidden="1">#REF!</definedName>
    <definedName name="BExO6NOZIPWELHV0XX25APL9UNOP" hidden="1">#REF!</definedName>
    <definedName name="BExO71MMHEBC11LG4HXDEQNHOII2" hidden="1">#REF!</definedName>
    <definedName name="BExO71S28H4XYOYYLAXOO93QV4TF" hidden="1">#REF!</definedName>
    <definedName name="BExO7BIP1737MIY7S6K4XYMTIO95" hidden="1">#REF!</definedName>
    <definedName name="BExO7OUQS3XTUQ2LDKGQ8AAQ3OJJ" hidden="1">#REF!</definedName>
    <definedName name="BExO85HMYXZJ7SONWBKKIAXMCI3C" hidden="1">#REF!</definedName>
    <definedName name="BExO863922O4PBGQMUNEQKGN3K96" hidden="1">#REF!</definedName>
    <definedName name="BExO89ZIOXN0HOKHY24F7HDZ87UT" hidden="1">#REF!</definedName>
    <definedName name="BExO8A4SWOKD9WI5E6DITCL3LZZC" hidden="1">#REF!</definedName>
    <definedName name="BExO8CDTBCABLEUD6PE2UM2EZ6C4" hidden="1">#REF!</definedName>
    <definedName name="BExO8UTAGQWDBQZEEF4HUNMLQCVU" hidden="1">#REF!</definedName>
    <definedName name="BExO937E20IHMGQOZMECL3VZC7OX" hidden="1">#REF!</definedName>
    <definedName name="BExO94UTJKQQ7TJTTJRTSR70YVJC" hidden="1">#REF!</definedName>
    <definedName name="BExO9EALFB2R8VULHML1AVRPHME0" hidden="1">#REF!</definedName>
    <definedName name="BExO9J3A438976RXIUX5U9SU5T55" hidden="1">#REF!</definedName>
    <definedName name="BExO9RS5RXFJ1911HL3CCK6M74EP" hidden="1">#REF!</definedName>
    <definedName name="BExO9SDRI1M6KMHXSG3AE5L0F2U3" hidden="1">#REF!</definedName>
    <definedName name="BExO9US253B9UNAYT7DWLMK2BO44" hidden="1">#REF!</definedName>
    <definedName name="BExO9V2U2YXAY904GYYGU6TD8Y7M" hidden="1">#REF!</definedName>
    <definedName name="BExOAAIG18X4V98C7122L5F65P5C" hidden="1">#REF!</definedName>
    <definedName name="BExOAQ3GKCT7YZW1EMVU3EILSZL2" hidden="1">#REF!</definedName>
    <definedName name="BExOATZQ6SF8DASYLBQ0Z6D2WPSC" hidden="1">#REF!</definedName>
    <definedName name="BExOB9KT2THGV4SPLDVFTFXS4B14" hidden="1">#REF!</definedName>
    <definedName name="BExOBEZ0IE2WBEYY3D3CMRI72N1K" hidden="1">#REF!</definedName>
    <definedName name="BExOBF9TFH4NSBTR7JD2Q1165NIU" hidden="1">#REF!</definedName>
    <definedName name="BExOBIPU8760ITY0C8N27XZ3KWEF" hidden="1">#REF!</definedName>
    <definedName name="BExOBM0I5L0MZ1G4H9MGMD87SBMZ" hidden="1">#REF!</definedName>
    <definedName name="BExOBOUXMP88KJY2BX2JLUJH5N0K" hidden="1">#REF!</definedName>
    <definedName name="BExOBP0FKQ4SVR59FB48UNLKCOR6" hidden="1">#REF!</definedName>
    <definedName name="BExOBTNR0XX9V82O76VVWUQABHT8" hidden="1">#REF!</definedName>
    <definedName name="BExOBYAVUCQ0IGM0Y6A75QHP0Q1A" hidden="1">#REF!</definedName>
    <definedName name="BExOC3UEHB1CZNINSQHZANWJYKR8" hidden="1">#REF!</definedName>
    <definedName name="BExOCBSF3XGO9YJ23LX2H78VOUR7" hidden="1">#REF!</definedName>
    <definedName name="BExOCEHJCLIUR23CB4TC9OEFJGFX" hidden="1">#REF!</definedName>
    <definedName name="BExOCKXFMOW6WPFEVX1I7R7FNDSS" hidden="1">#REF!</definedName>
    <definedName name="BExOCM4L30L6FV3N2PR4O6X8WY2M" hidden="1">#REF!</definedName>
    <definedName name="BExOCYEXOB95DH5NOB0M5NOYX398" hidden="1">#REF!</definedName>
    <definedName name="BExOD4ERMDMFD8X1016N4EXOUR0S" hidden="1">#REF!</definedName>
    <definedName name="BExOD55RS7BQUHRQ6H3USVGKR0P7" hidden="1">#REF!</definedName>
    <definedName name="BExODEWDDEABM4ZY3XREJIBZ8IVP" hidden="1">#REF!</definedName>
    <definedName name="BExODICDVVLFKWA22B3L0CKKTAZA" hidden="1">#REF!</definedName>
    <definedName name="BExODZFEIWV26E8RFU7XQYX1J458" hidden="1">#REF!</definedName>
    <definedName name="BExOE0S111KPTELH26PPXE94J3GJ" hidden="1">#REF!</definedName>
    <definedName name="BExOE5KH3JKKPZO401YAB3A11G1U" hidden="1">#REF!</definedName>
    <definedName name="BExOEBKG55EROA2VL360A06LKASE" hidden="1">#REF!</definedName>
    <definedName name="BExOEFWUBETCPIYF89P9SBDOI3X5" hidden="1">#REF!</definedName>
    <definedName name="BExOEL08MN74RQKVY0P43PFHPTVB" hidden="1">#REF!</definedName>
    <definedName name="BExOERG5LWXYYEN1DY1H2FWRJS9T" hidden="1">#REF!</definedName>
    <definedName name="BExOEV1S6JJVO5PP4BZ20SNGZR7D" hidden="1">#REF!</definedName>
    <definedName name="BExOEVNDLRXW33RF3AMMCDLTLROJ" hidden="1">#REF!</definedName>
    <definedName name="BExOEZOXV3VXUB6VGSS85GXATYAC" hidden="1">#REF!</definedName>
    <definedName name="BExOFDBSAZV60157PIDWCSSUN3MJ" hidden="1">#REF!</definedName>
    <definedName name="BExOFEDNCYI2TPTMQ8SJN3AW4YMF" hidden="1">#REF!</definedName>
    <definedName name="BExOFVLXVD6RVHSQO8KZOOACSV24" hidden="1">#REF!</definedName>
    <definedName name="BExOG2SW3XOGP9VAPQ3THV3VWV12" hidden="1">#REF!</definedName>
    <definedName name="BExOG45J81K4OPA40KW5VQU54KY3" hidden="1">#REF!</definedName>
    <definedName name="BExOGFE2SCL8HHT4DFAXKLUTJZOG" hidden="1">#REF!</definedName>
    <definedName name="BExOGH1IMADJCZMFDE6NMBBKO558" hidden="1">#REF!</definedName>
    <definedName name="BExOGT6D0LJ3C22RDW8COECKB1J5" hidden="1">#REF!</definedName>
    <definedName name="BExOGTMI1HT31M1RGWVRAVHAK7DE" hidden="1">#REF!</definedName>
    <definedName name="BExOGXO9JE5XSE9GC3I6O21UEKAO" hidden="1">#REF!</definedName>
    <definedName name="BExOH9ICQA5WPLVJIKJVPWUPKSYO" hidden="1">#REF!</definedName>
    <definedName name="BExOH9ICZ13C1LAW8OTYTR9S7ZP3" hidden="1">#REF!</definedName>
    <definedName name="BExOHGEJ8V8OXT32FSU173XLXBDH" hidden="1">#REF!</definedName>
    <definedName name="BExOHL75H3OT4WAKKPUXIVXWFVDS" hidden="1">#REF!</definedName>
    <definedName name="BExOHLHXXJL6363CC082M9M5VVXQ" hidden="1">#REF!</definedName>
    <definedName name="BExOHNAO5UDXSO73BK2ARHWKS90Y" hidden="1">#REF!</definedName>
    <definedName name="BExOHR1G1I9A9CI1HG94EWBLWNM2" hidden="1">#REF!</definedName>
    <definedName name="BExOHTQPP8LQ98L6PYUI6QW08YID" hidden="1">#REF!</definedName>
    <definedName name="BExOHUHN7UXHYAJFJJFU805UZ0NB" hidden="1">#REF!</definedName>
    <definedName name="BExOHX6Q6NJI793PGX59O5EKTP4G" hidden="1">#REF!</definedName>
    <definedName name="BExOI5VMTHH7Y8MQQ1N635CHYI0P" hidden="1">#REF!</definedName>
    <definedName name="BExOIEVCP4Y6VDS23AK84MCYYHRT" hidden="1">#REF!</definedName>
    <definedName name="BExOIFRP0HEHF5D7JSZ0X8ADJ79U" hidden="1">#REF!</definedName>
    <definedName name="BExOIHPQIXR0NDR5WD01BZKPKEO3" hidden="1">#REF!</definedName>
    <definedName name="BExOIM7L0Z3LSII9P7ZTV4KJ8RMA" hidden="1">#REF!</definedName>
    <definedName name="BExOIWJVMJ6MG6JC4SPD1L00OHU1" hidden="1">#REF!</definedName>
    <definedName name="BExOIYCN8Z4JK3OOG86KYUCV0ME8" hidden="1">#REF!</definedName>
    <definedName name="BExOJ3AKZ9BCBZT3KD8WMSLK6MN2" hidden="1">#REF!</definedName>
    <definedName name="BExOJ7XQK71I4YZDD29AKOOWZ47E" hidden="1">#REF!</definedName>
    <definedName name="BExOJAXS2THXXIJMV2F2LZKMI589" hidden="1">#REF!</definedName>
    <definedName name="BExOJDXKJ43BMD5CFWEMSU5R1BP9" hidden="1">#REF!</definedName>
    <definedName name="BExOJHZ9KOD9LEP7ES426LHOCXEY" hidden="1">#REF!</definedName>
    <definedName name="BExOJM0W6XGSW5MXPTTX0GNF6SFT" hidden="1">#REF!</definedName>
    <definedName name="BExOJQ7XL1X94G2GP88DSU6OTRKY" hidden="1">#REF!</definedName>
    <definedName name="BExOJXEUJJ9SYRJXKYYV2NCCDT2R" hidden="1">#REF!</definedName>
    <definedName name="BExOK0EQYM9JUMAGWOUN7QDH7VMZ" hidden="1">#REF!</definedName>
    <definedName name="BExOK10DBCM0O0CLRF8BB6EEWGB2" hidden="1">#REF!</definedName>
    <definedName name="BExOK45QZPFPJ08Z5BZOFLNGPHCZ" hidden="1">#REF!</definedName>
    <definedName name="BExOK4WM9O7QNG6O57FOASI5QSN1" hidden="1">#REF!</definedName>
    <definedName name="BExOK57E3HXBUDOQB4M87JK9OPNE" hidden="1">#REF!</definedName>
    <definedName name="BExOKJLBFD15HACQ01HQLY1U5SE2" hidden="1">#REF!</definedName>
    <definedName name="BExOKTXMJP351VXKH8VT6SXUNIMF" hidden="1">#REF!</definedName>
    <definedName name="BExOKU8GMLOCNVORDE329819XN67" hidden="1">#REF!</definedName>
    <definedName name="BExOL0Z3Z7IAMHPB91EO2MF49U57" hidden="1">#REF!</definedName>
    <definedName name="BExOL7KH12VAR0LG741SIOJTLWFD" hidden="1">#REF!</definedName>
    <definedName name="BExOLGUYDBS2V3UOK4DVPUW5JZN7" hidden="1">#REF!</definedName>
    <definedName name="BExOLICXFHJLILCJVFMJE5MGGWKR" hidden="1">#REF!</definedName>
    <definedName name="BExOLOI0WJS3QC12I3ISL0D9AWOF" hidden="1">#REF!</definedName>
    <definedName name="BExOLQ5A7IWI0W12J7315E7LBI0O" hidden="1">#REF!</definedName>
    <definedName name="BExOLYZNG5RBD0BTS1OEZJNU92Q5" hidden="1">#REF!</definedName>
    <definedName name="BExOM136CSOYSV2NE3NAU04Z4414" hidden="1">#REF!</definedName>
    <definedName name="BExOM3HIJ3UZPOKJI68KPBJAHPDC" hidden="1">#REF!</definedName>
    <definedName name="BExOM5QC0I90GVJG1G7NFAIINKAQ" hidden="1">#REF!</definedName>
    <definedName name="BExOMKPURE33YQ3K1JG9NVQD4W49" hidden="1">#REF!</definedName>
    <definedName name="BExOMP7NGCLUNFK50QD2LPKRG078" hidden="1">#REF!</definedName>
    <definedName name="BExOMPNX2853XA8AUM0BLA7CS86A" hidden="1">#REF!</definedName>
    <definedName name="BExOMU0A6XMY48SZRYL4WQZD13BI" hidden="1">#REF!</definedName>
    <definedName name="BExOMVT0HSNC59DJP4CLISASGHKL" hidden="1">#REF!</definedName>
    <definedName name="BExON0AX35F2SI0UCVMGWGVIUNI3" hidden="1">#REF!</definedName>
    <definedName name="BExON1I19LN0T10YIIYC5NE9UGMR" hidden="1">#REF!</definedName>
    <definedName name="BExON41U4296DV3DPG6I5EF3OEYF" hidden="1">#REF!</definedName>
    <definedName name="BExONB3A7CO4YD8RB41PHC93BQ9M" hidden="1">#REF!</definedName>
    <definedName name="BExONFQH6UUXF8V0GI4BRIST9RFO" hidden="1">#REF!</definedName>
    <definedName name="BExONIL31DZWU7IFVN3VV0XTXJA1" hidden="1">#REF!</definedName>
    <definedName name="BExONJ1BU17R0F5A2UP1UGJBOGKS" hidden="1">#REF!</definedName>
    <definedName name="BExONKZDHE8SS0P4YRLGEQR9KYHF" hidden="1">#REF!</definedName>
    <definedName name="BExONNZ9VMHVX3J6NLNJY7KZA61O" hidden="1">#REF!</definedName>
    <definedName name="BExONRQ1BAA4F3TXP2MYQ4YCZ09S" hidden="1">#REF!</definedName>
    <definedName name="BExONU4ENMND8RLZX0L5EHPYQQSB" hidden="1">#REF!</definedName>
    <definedName name="BExONXPUEU6ZRSIX4PDJ1DXY679I" hidden="1">#REF!</definedName>
    <definedName name="BExOO0KEG2WL5WKKMHN0S2UTIUNG" hidden="1">#REF!</definedName>
    <definedName name="BExOO1WWIZSGB0YTGKESB45TSVMZ" hidden="1">#REF!</definedName>
    <definedName name="BExOO4B8FPAFYPHCTYTX37P1TQM5" hidden="1">#REF!</definedName>
    <definedName name="BExOOIULUDOJRMYABWV5CCL906X6" hidden="1">#REF!</definedName>
    <definedName name="BExOOJLIWKJW5S7XWJXD8TYV5HQ9" hidden="1">#REF!</definedName>
    <definedName name="BExOOQ1JVWQ9LYXD0V94BRXKTA1I" hidden="1">#REF!</definedName>
    <definedName name="BExOOTN0KTXJCL7E476XBN1CJ553" hidden="1">#REF!</definedName>
    <definedName name="BExOOVVUJIJNAYDICUUQQ9O7O3TW" hidden="1">#REF!</definedName>
    <definedName name="BExOP9DDU5MZJKWGFT0MKL44YKIV" hidden="1">#REF!</definedName>
    <definedName name="BExOP9DEBV5W5P4Q25J3XCJBP5S9" hidden="1">#REF!</definedName>
    <definedName name="BExOPFNYRBL0BFM23LZBJTADNOE4" hidden="1">#REF!</definedName>
    <definedName name="BExOPINVFSIZMCVT9YGT2AODVCX3" hidden="1">#REF!</definedName>
    <definedName name="BExOQ1JN4SAC44RTMZIGHSW023WA" hidden="1">#REF!</definedName>
    <definedName name="BExOQ256YMF115DJL3KBPNKABJ90" hidden="1">#REF!</definedName>
    <definedName name="BExQ19DEUOLC11IW32E2AMVZLFF1" hidden="1">#REF!</definedName>
    <definedName name="BExQ1OCW3L24TN0BYVRE2NE3IK1O" hidden="1">#REF!</definedName>
    <definedName name="BExQ29C73XR33S3668YYSYZAIHTG" hidden="1">#REF!</definedName>
    <definedName name="BExQ2FS228IUDUP2023RA1D4AO4C" hidden="1">#REF!</definedName>
    <definedName name="BExQ2L0XYWLY9VPZWXYYFRIRQRJ1" hidden="1">#REF!</definedName>
    <definedName name="BExQ2M841F5Z1BQYR8DG5FKK0LIU" hidden="1">#REF!</definedName>
    <definedName name="BExQ2STHO7AXYTS1VPPHQMX1WT30" hidden="1">#REF!</definedName>
    <definedName name="BExQ2XWXHMQMQ99FF9293AEQHABB" hidden="1">#REF!</definedName>
    <definedName name="BExQ300G8I8TK45A0MVHV15422EU" hidden="1">#REF!</definedName>
    <definedName name="BExQ305RBEODGNAETZ0EZQLLDZZD" hidden="1">#REF!</definedName>
    <definedName name="BExQ37SZQJSC2C73FY2IJY852LVP" hidden="1">#REF!</definedName>
    <definedName name="BExQ39R28MXSG2SEV956F0KZ20AN" hidden="1">#REF!</definedName>
    <definedName name="BExQ3D1P3M5Z3HLMEZ17E0BLEE4U" hidden="1">#REF!</definedName>
    <definedName name="BExQ3EZX6BA2WHKI84SG78UPRTSE" hidden="1">#REF!</definedName>
    <definedName name="BExQ3KOX6620WUSBG7PGACNC936P" hidden="1">#REF!</definedName>
    <definedName name="BExQ3O4W7QF8BOXTUT4IOGF6YKUD" hidden="1">#REF!</definedName>
    <definedName name="BExQ3PXOWSN8561ZR8IEY8ZASI3B" hidden="1">#REF!</definedName>
    <definedName name="BExQ3TZF04IPY0B0UG9CQQ5736UA" hidden="1">#REF!</definedName>
    <definedName name="BExQ42IU9MNDYLODP41DL6YTZMAR" hidden="1">#REF!</definedName>
    <definedName name="BExQ42O4PHH156IHXSW0JAYAC0NJ" hidden="1">#REF!</definedName>
    <definedName name="BExQ452HF7N1HYPXJXQ8WD6SOWUV" hidden="1">#REF!</definedName>
    <definedName name="BExQ4BTBSHPHVEDRCXC2ROW8PLFC" hidden="1">#REF!</definedName>
    <definedName name="BExQ4DGKF54SRKQUTUT4B1CZSS62" hidden="1">#REF!</definedName>
    <definedName name="BExQ4T74LQ5PYTV1MUQUW75A4BDY" hidden="1">#REF!</definedName>
    <definedName name="BExQ4XJHD7EJCNH7S1MJDZJ2MNWG" hidden="1">#REF!</definedName>
    <definedName name="BExQ5039ZCEWBUJHU682G4S89J03" hidden="1">#REF!</definedName>
    <definedName name="BExQ56Z9W6YHZHRXOFFI8EFA7CDI" hidden="1">#REF!</definedName>
    <definedName name="BExQ58MP5FO5Q5CIXVMMYWWPEFW3" hidden="1">#REF!</definedName>
    <definedName name="BExQ5KX3Z668H1KUCKZ9J24HUQ1F" hidden="1">#REF!</definedName>
    <definedName name="BExQ5SPMSOCJYLAY20NB5A6O32RE" hidden="1">#REF!</definedName>
    <definedName name="BExQ5UICMGTMK790KTLK49MAGXRC" hidden="1">#REF!</definedName>
    <definedName name="BExQ5YUUK9FD0QGTY4WD0W90O7OL" hidden="1">#REF!</definedName>
    <definedName name="BExQ62WGBSDPG7ZU34W0N8X45R3X" hidden="1">#REF!</definedName>
    <definedName name="BExQ63793YQ9BH7JLCNRIATIGTRG" hidden="1">#REF!</definedName>
    <definedName name="BExQ6CN1EF2UPZ57ZYMGK8TUJQSS" hidden="1">#REF!</definedName>
    <definedName name="BExQ6FSF8BMWVLJI7Y7MKPG9SU5O" hidden="1">#REF!</definedName>
    <definedName name="BExQ6M2YXJ8AMRJF3QGHC40ADAHZ" hidden="1">#REF!</definedName>
    <definedName name="BExQ6M8B0X44N9TV56ATUVHGDI00" hidden="1">#REF!</definedName>
    <definedName name="BExQ6POH065GV0I74XXVD0VUPBJW" hidden="1">#REF!</definedName>
    <definedName name="BExQ6WV9KPSMXPPLGZ3KK4WNYTHU" hidden="1">#REF!</definedName>
    <definedName name="BExQ7541G92R52ECOIYO6UXIWJJ4" hidden="1">#REF!</definedName>
    <definedName name="BExQ783XTMM2A9I3UKCFWJH1PP2N" hidden="1">#REF!</definedName>
    <definedName name="BExQ79LX01ZPQB8EGD1ZHR2VK2H3" hidden="1">#REF!</definedName>
    <definedName name="BExQ7B3V9MGDK2OIJ61XXFBFLJFZ" hidden="1">#REF!</definedName>
    <definedName name="BExQ7CB046NVPF9ZXDGA7OXOLSLX" hidden="1">#REF!</definedName>
    <definedName name="BExQ7IWDCGGOO1HTJ97YGO1CK3R9" hidden="1">#REF!</definedName>
    <definedName name="BExQ7JNFIEGS2HKNBALH3Q2N5G7Z" hidden="1">#REF!</definedName>
    <definedName name="BExQ7MY3U2Z1IZ71U5LJUD00VVB4" hidden="1">#REF!</definedName>
    <definedName name="BExQ7XL2Q1GVUFL1F9KK0K0EXMWG" hidden="1">#REF!</definedName>
    <definedName name="BExQ8469L3ZRZ3KYZPYMSJIDL7Y5" hidden="1">#REF!</definedName>
    <definedName name="BExQ84MJB94HL3BWRN50M4NCB6Z0" hidden="1">#REF!</definedName>
    <definedName name="BExQ8583ZE00NW7T9OF11OT9IA14" hidden="1">#REF!</definedName>
    <definedName name="BExQ8A0RPE3IMIFIZLUE7KD2N21W" hidden="1">#REF!</definedName>
    <definedName name="BExQ8ABK6H1ADV2R2OYT8NFFYG2N" hidden="1">#REF!</definedName>
    <definedName name="BExQ8DM90XJ6GCJIK9LC5O82I2TJ" hidden="1">#REF!</definedName>
    <definedName name="BExQ8G0K46ZORA0QVQTDI7Z8LXGF" hidden="1">#REF!</definedName>
    <definedName name="BExQ8O3WEU8HNTTGKTW5T0QSKCLP" hidden="1">#REF!</definedName>
    <definedName name="BExQ8ZCEDBOBJA3D9LDP5TU2WYGR" hidden="1">#REF!</definedName>
    <definedName name="BExQ94LAW6MAQBWY25WTBFV5PPZJ" hidden="1">#REF!</definedName>
    <definedName name="BExQ968K8V66L55PCVI3B4VR4FW6" hidden="1">#REF!</definedName>
    <definedName name="BExQ97QIPOSSRK978N8P234Y1XA4" hidden="1">#REF!</definedName>
    <definedName name="BExQ9DFHXLBKBS9DWH05G83SL12Z" hidden="1">#REF!</definedName>
    <definedName name="BExQ9E6FBAXTHGF3RXANFIA77GXP" hidden="1">#REF!</definedName>
    <definedName name="BExQ9J4ID0TGFFFJSQ9PFAMXOYZ1" hidden="1">#REF!</definedName>
    <definedName name="BExQ9KX9734KIAK7IMRLHCPYDHO2" hidden="1">#REF!</definedName>
    <definedName name="BExQ9L81FF4I7816VTPFBDWVU4CW" hidden="1">#REF!</definedName>
    <definedName name="BExQ9M4E2ACZOWWWP1JJIQO8AHUM" hidden="1">#REF!</definedName>
    <definedName name="BExQ9TBCP5IJKSQLYEBE6FQLF16I" hidden="1">#REF!</definedName>
    <definedName name="BExQ9UTANMJCK7LJ4OQMD6F2Q01L" hidden="1">#REF!</definedName>
    <definedName name="BExQ9ZLYHWABXAA9NJDW8ZS0UQ9P" hidden="1">#REF!</definedName>
    <definedName name="BExQ9ZWQ19KSRZNZNPY6ZNWEST1J" hidden="1">#REF!</definedName>
    <definedName name="BExQA324HSCK40ENJUT9CS9EC71B" hidden="1">#REF!</definedName>
    <definedName name="BExQA55GY0STSNBWQCWN8E31ZXCS" hidden="1">#REF!</definedName>
    <definedName name="BExQA7URC7M82I0T9RUF90GCS15S" hidden="1">#REF!</definedName>
    <definedName name="BExQA9HZIN9XEMHEEVHT99UU9Z82" hidden="1">#REF!</definedName>
    <definedName name="BExQAELFYH92K8CJL155181UDORO" hidden="1">#REF!</definedName>
    <definedName name="BExQAG8PP8R5NJKNQD1U4QOSD6X5" hidden="1">#REF!</definedName>
    <definedName name="BExQAVTR32SDHZQ69KNYF6UXXKS2" hidden="1">#REF!</definedName>
    <definedName name="BExQBBETZJ7LHJ9CLAL3GEKQFEGR" hidden="1">#REF!</definedName>
    <definedName name="BExQBDICMZTSA1X73TMHNO4JSFLN" hidden="1">#REF!</definedName>
    <definedName name="BExQBEER6CRCRPSSL61S0OMH57ZA" hidden="1">#REF!</definedName>
    <definedName name="BExQBFR753FNBMC27WEQJT8UKANJ" hidden="1">#REF!</definedName>
    <definedName name="BExQBIGGY5TXI2FJVVZSLZ0LTZYH" hidden="1">#REF!</definedName>
    <definedName name="BExQBM1RUSIQ85LLMM2159BYDPIP" hidden="1">#REF!</definedName>
    <definedName name="BExQBOWE543K7PGA5S7SVU2QKPM3" hidden="1">#REF!</definedName>
    <definedName name="BExQBPSOZ47V81YAEURP0NQJNTJH" hidden="1">#REF!</definedName>
    <definedName name="BExQC5TWT21CGBKD0IHAXTIN2QB8" hidden="1">#REF!</definedName>
    <definedName name="BExQC94JL9F5GW4S8DQCAF4WB2DA" hidden="1">#REF!</definedName>
    <definedName name="BExQCKTD8AT0824LGWREXM1B5D1X" hidden="1">#REF!</definedName>
    <definedName name="BExQCQ7KF4HVXSD72FF3DJGNNO3M" hidden="1">#REF!</definedName>
    <definedName name="BExQCRPJXI0WNJUFFAC39C0PFUFK" hidden="1">#REF!</definedName>
    <definedName name="BExQD571YWOXKR2SX85K5MKQ0AO2" hidden="1">#REF!</definedName>
    <definedName name="BExQDB6VCHN8PNX8EA6JNIEQ2JC2" hidden="1">#REF!</definedName>
    <definedName name="BExQDE1B6U2Q9B73KBENABP71YM1" hidden="1">#REF!</definedName>
    <definedName name="BExQDGQCN7ZW41QDUHOBJUGQAX40" hidden="1">#REF!</definedName>
    <definedName name="BExQED8ZZUEH0WRNOHXI7V9TVC8K" hidden="1">#REF!</definedName>
    <definedName name="BExQEF1PIJIB9J24OB0M4X1WLBB0" hidden="1">#REF!</definedName>
    <definedName name="BExQEMUA4HEFM4OVO8M8MA8PIAW1" hidden="1">#REF!</definedName>
    <definedName name="BExQEP38QPDKB85WG2WOL17IMB5S" hidden="1">#REF!</definedName>
    <definedName name="BExQEQ4XZQFIKUXNU9H7WE7AMZ1U" hidden="1">#REF!</definedName>
    <definedName name="BExQF1OEB07CRAP6ALNNMJNJ3P2D" hidden="1">#REF!</definedName>
    <definedName name="BExQF8KKL224NYD20XYLLM2RE7EW" hidden="1">#REF!</definedName>
    <definedName name="BExQF9X2AQPFJZTCHTU5PTTR0JAH" hidden="1">#REF!</definedName>
    <definedName name="BExQFAINO9ODQZX6NSM8EBTRD04E" hidden="1">#REF!</definedName>
    <definedName name="BExQFC0M9KKFMQKPLPEO2RQDB7MM" hidden="1">#REF!</definedName>
    <definedName name="BExQFEEV7627R8TYZCM28C6V6WHE" hidden="1">#REF!</definedName>
    <definedName name="BExQFEK8NUD04X2OBRA275ADPSDL" hidden="1">#REF!</definedName>
    <definedName name="BExQFGYIWDR4W0YF7XR6E4EWWJ02" hidden="1">#REF!</definedName>
    <definedName name="BExQFPNFKA36IAPS22LAUMBDI4KE" hidden="1">#REF!</definedName>
    <definedName name="BExQFPSWEMA8WBUZ4WK20LR13VSU" hidden="1">#REF!</definedName>
    <definedName name="BExQFVSPOSCCPF1TLJPIWYWYB8A9" hidden="1">#REF!</definedName>
    <definedName name="BExQFWJQXNQAW6LUMOEDS6KMJMYL" hidden="1">#REF!</definedName>
    <definedName name="BExQG8TYRD2G42UA5ZPCRLNKUDMX" hidden="1">#REF!</definedName>
    <definedName name="BExQGGBQ2CMSPV4NV4RA7NMBQER6" hidden="1">#REF!</definedName>
    <definedName name="BExQGO48J9MPCDQ96RBB9UN9AIGT" hidden="1">#REF!</definedName>
    <definedName name="BExQGSBB6MJWDW7AYWA0MSFTXKRR" hidden="1">#REF!</definedName>
    <definedName name="BExQH0UURAJ13AVO5UI04HSRGVYW" hidden="1">#REF!</definedName>
    <definedName name="BExQH5I0FUT0822E2ITR6M5724UF" hidden="1">#REF!</definedName>
    <definedName name="BExQH6ZZY0NR8SE48PSI9D0CU1TC" hidden="1">#REF!</definedName>
    <definedName name="BExQH9P2MCXAJOVEO4GFQT6MNW22" hidden="1">#REF!</definedName>
    <definedName name="BExQHCZSBYUY8OKKJXFYWKBBM6AH" hidden="1">#REF!</definedName>
    <definedName name="BExQHML1J3V7M9VZ3S2S198637RP" hidden="1">#REF!</definedName>
    <definedName name="BExQHPKXZ1K33V2F90NZIQRZYIAW" hidden="1">#REF!</definedName>
    <definedName name="BExQHRDNW8YFGT2B35K9CYSS1VAI" hidden="1">#REF!</definedName>
    <definedName name="BExQHRZ9FBLUG6G6CC88UZA6V39L" hidden="1">#REF!</definedName>
    <definedName name="BExQHVF9KD06AG2RXUQJ9X4PVGX4" hidden="1">#REF!</definedName>
    <definedName name="BExQHZBHVN2L4HC7ACTR73T5OCV0" hidden="1">#REF!</definedName>
    <definedName name="BExQI3O3BBL6MXZNJD1S3UD8WBUU" hidden="1">#REF!</definedName>
    <definedName name="BExQI7431UOEBYKYPVVMNXBZ2ZP2" hidden="1">#REF!</definedName>
    <definedName name="BExQI85V9TNLDJT5LTRZS10Y26SG" hidden="1">#REF!</definedName>
    <definedName name="BExQI9ICYVAAXE7L1BQSE1VWSQA9" hidden="1">#REF!</definedName>
    <definedName name="BExQIAPKHVEV8CU1L3TTHJW67FJ5" hidden="1">#REF!</definedName>
    <definedName name="BExQIAV02RGEQG6AF0CWXU3MS9BZ" hidden="1">#REF!</definedName>
    <definedName name="BExQIBB4I3Z6AUU0HYV1DHRS13M4" hidden="1">#REF!</definedName>
    <definedName name="BExQIBWPAXU7HJZLKGJZY3EB7MIS" hidden="1">#REF!</definedName>
    <definedName name="BExQIHLP9AT969BKBF22IGW76GLI" hidden="1">#REF!</definedName>
    <definedName name="BExQIS8O6R36CI01XRY9ISM99TW9" hidden="1">#REF!</definedName>
    <definedName name="BExQIVJB9MJ25NDUHTCVMSODJY2C" hidden="1">#REF!</definedName>
    <definedName name="BExQIWAEMVTWAU39DWIXT17K2A9Z" hidden="1">#REF!</definedName>
    <definedName name="BExQJ72T8UR0U461ZLEGOOEPCDIG" hidden="1">#REF!</definedName>
    <definedName name="BExQJAZ2QDORCR0K8PR9VHQZ4Y3P" hidden="1">#REF!</definedName>
    <definedName name="BExQJBF7LAX128WR7VTMJC88ZLPG" hidden="1">#REF!</definedName>
    <definedName name="BExQJEVCKX6KZHNCLYXY7D0MX5KN" hidden="1">#REF!</definedName>
    <definedName name="BExQJJYSDX8B0J1QGF2HL071KKA3" hidden="1">#REF!</definedName>
    <definedName name="BExQK1HV6SQQ7CP8H8IUKI9TYXTD" hidden="1">#REF!</definedName>
    <definedName name="BExQK3LE5CSBW1E4H4KHW548FL2R" hidden="1">#REF!</definedName>
    <definedName name="BExQKG6LD6PLNDGNGO9DJXY865BR" hidden="1">#REF!</definedName>
    <definedName name="BExQKUKG8I4CGS9QYSD0H7NHP4JN" hidden="1">#REF!</definedName>
    <definedName name="BExQL2NSE8OYZFXQH8A23RMVMFW7" hidden="1">#REF!</definedName>
    <definedName name="BExQLE1TOW3A287TQB0AVWENT8O1" hidden="1">#REF!</definedName>
    <definedName name="BExRYOYB4A3E5F6MTROY69LR0PMG" hidden="1">#REF!</definedName>
    <definedName name="BExRYZLA9EW71H4SXQR525S72LLP" hidden="1">#REF!</definedName>
    <definedName name="BExRZ66M8G9FQ0VFP077QSZBSOA5" hidden="1">#REF!</definedName>
    <definedName name="BExRZ8FMQQL46I8AQWU17LRNZD5T" hidden="1">#REF!</definedName>
    <definedName name="BExRZIRRIXRUMZ5GOO95S7460BMP" hidden="1">#REF!</definedName>
    <definedName name="BExRZJTNBKKPK7SB4LA31O3OH6PO" hidden="1">#REF!</definedName>
    <definedName name="BExRZK9RAHMM0ZLTNSK7A4LDC42D" hidden="1">#REF!</definedName>
    <definedName name="BExRZNF461H0WDF36L3U0UQSJGZB" hidden="1">#REF!</definedName>
    <definedName name="BExRZOGSR69INI6GAEPHDWSNK5Q4" hidden="1">#REF!</definedName>
    <definedName name="BExS0ASQBKRTPDWFK0KUDFOS9LE5" hidden="1">#REF!</definedName>
    <definedName name="BExS0GHQUF6YT0RU3TKDEO8CSJYB" hidden="1">#REF!</definedName>
    <definedName name="BExS0K8IHC45I78DMZBOJ1P13KQA" hidden="1">#REF!</definedName>
    <definedName name="BExS0L4WP69XXUFHED98XIEPB593" hidden="1">#REF!</definedName>
    <definedName name="BExS0Z2O2N4AJXFEPN87NU9ZGAHG" hidden="1">#REF!</definedName>
    <definedName name="BExS15IJV0WW662NXQUVT3FGP4ST" hidden="1">#REF!</definedName>
    <definedName name="BExS18T8TBNEPF4AU1VJ268XLF3L" hidden="1">#REF!</definedName>
    <definedName name="BExS194110MR25BYJI3CJ2EGZ8XT" hidden="1">#REF!</definedName>
    <definedName name="BExS1BNVGNSGD4EP90QL8WXYWZ66" hidden="1">#REF!</definedName>
    <definedName name="BExS1UE39N6NCND7MAARSBWXS6HU" hidden="1">#REF!</definedName>
    <definedName name="BExS226HTWL5WVC76MP5A1IBI8WD" hidden="1">#REF!</definedName>
    <definedName name="BExS26OI2QNNAH2WMDD95Z400048" hidden="1">#REF!</definedName>
    <definedName name="BExS2D4EI622QRKZKVDPRE66M4XA" hidden="1">#REF!</definedName>
    <definedName name="BExS2DF6B4ZUF3VZLI4G6LJ3BF38" hidden="1">#REF!</definedName>
    <definedName name="BExS2GKEA6VM3PDWKD7XI0KRUHTW" hidden="1">#REF!</definedName>
    <definedName name="BExS2I2HVU314TXI2DYFRY8XV913" hidden="1">#REF!</definedName>
    <definedName name="BExS2QB5FS5LYTFYO4BROTWG3OV5" hidden="1">#REF!</definedName>
    <definedName name="BExS2TLU1HONYV6S3ZD9T12D7CIG" hidden="1">#REF!</definedName>
    <definedName name="BExS2WLQUVBRZJWQTWUU4CYDY4IN" hidden="1">#REF!</definedName>
    <definedName name="BExS2YJQV4NUX6135T90Z1Y5R26Q" hidden="1">#REF!</definedName>
    <definedName name="BExS318UV9I2FXPQQWUKKX00QLPJ" hidden="1">#REF!</definedName>
    <definedName name="BExS3LBS0SMTHALVM4NRI1BAV1NP" hidden="1">#REF!</definedName>
    <definedName name="BExS3MTQ75VBXDGEBURP6YT8RROE" hidden="1">#REF!</definedName>
    <definedName name="BExS3OMGYO0DFN5186UFKEXZ2RX3" hidden="1">#REF!</definedName>
    <definedName name="BExS3SDERJ27OER67TIGOVZU13A2" hidden="1">#REF!</definedName>
    <definedName name="BExS3STIH9SFG0R6H30P191QZE98" hidden="1">#REF!</definedName>
    <definedName name="BExS46R5WDNU5KL04FKY5LHJUCB8" hidden="1">#REF!</definedName>
    <definedName name="BExS4ASWKM93XA275AXHYP8AG6SU" hidden="1">#REF!</definedName>
    <definedName name="BExS4IANBC4RO7HIK0MZZ2RPQU78" hidden="1">#REF!</definedName>
    <definedName name="BExS4JN3Y6SVBKILQK0R9HS45Y52" hidden="1">#REF!</definedName>
    <definedName name="BExS4P6S41O6Z6BED77U3GD9PNH1" hidden="1">#REF!</definedName>
    <definedName name="BExS4PXPURUHFBOKYFJD5J1J2RXC" hidden="1">#REF!</definedName>
    <definedName name="BExS4T32HD3YGJ91HTJ2IGVX6V4O" hidden="1">#REF!</definedName>
    <definedName name="BExS51H0N51UT0FZOPZRCF1GU063" hidden="1">#REF!</definedName>
    <definedName name="BExS54X72TJFC41FJK72MLRR2OO7" hidden="1">#REF!</definedName>
    <definedName name="BExS59F0PA1V2ZC7S5TN6IT41SXP" hidden="1">#REF!</definedName>
    <definedName name="BExS5L3TGB8JVW9ROYWTKYTUPW27" hidden="1">#REF!</definedName>
    <definedName name="BExS6GKQ96EHVLYWNJDWXZXUZW90" hidden="1">#REF!</definedName>
    <definedName name="BExS6ITKSZFRR01YD5B0F676SYN7" hidden="1">#REF!</definedName>
    <definedName name="BExS6N0LI574IAC89EFW6CLTCQ33" hidden="1">#REF!</definedName>
    <definedName name="BExS6N0NEF7XCTT5R600QZ71A44O" hidden="1">#REF!</definedName>
    <definedName name="BExS6WRDBF3ST86ZOBBUL3GTCR11" hidden="1">#REF!</definedName>
    <definedName name="BExS6XNRKR0C3MTA0LV5B60UB908" hidden="1">#REF!</definedName>
    <definedName name="BExS73NELZEK2MDOLXO2Q7H3EG71" hidden="1">#REF!</definedName>
    <definedName name="BExS7DJF6AXTWAJD7K4ZCD7L6BHV" hidden="1">#REF!</definedName>
    <definedName name="BExS7GOTHHOK287MX2RC853NWQAL" hidden="1">#REF!</definedName>
    <definedName name="BExS7TKQYLRZGM93UY3ZJZJBQNFJ" hidden="1">#REF!</definedName>
    <definedName name="BExS7Y2LNGVHSIBKC7C3R6X4LDR6" hidden="1">#REF!</definedName>
    <definedName name="BExS81TE0EY44Y3W2M4Z4MGNP5OM" hidden="1">#REF!</definedName>
    <definedName name="BExS81YPDZDVJJVS15HV2HDXAC3Y" hidden="1">#REF!</definedName>
    <definedName name="BExS82PRVNUTEKQZS56YT2DVF6C2" hidden="1">#REF!</definedName>
    <definedName name="BExS83BCNFAV6DRCB1VTUF96491J" hidden="1">#REF!</definedName>
    <definedName name="BExS86GKM9ISCSNZD15BQ5E5L6A5" hidden="1">#REF!</definedName>
    <definedName name="BExS89GGRJ55EK546SM31UGE2K8T" hidden="1">#REF!</definedName>
    <definedName name="BExS8BPG5A0GR5AO1U951NDGGR0L" hidden="1">#REF!</definedName>
    <definedName name="BExS8CGI0JXFUBD41VFLI0SZSV8F" hidden="1">#REF!</definedName>
    <definedName name="BExS8D22FXVQKOEJP01LT0CDI3PS" hidden="1">#REF!</definedName>
    <definedName name="BExS8EEJOZFBUWZDOM3O25AJRUVU" hidden="1">#REF!</definedName>
    <definedName name="BExS8GSUS17UY50TEM2AWF36BR9Z" hidden="1">#REF!</definedName>
    <definedName name="BExS8HJRBVG0XI6PWA9KTMJZMQXK" hidden="1">#REF!</definedName>
    <definedName name="BExS8NE9HUZJH13OXLREOV1BX0OZ" hidden="1">#REF!</definedName>
    <definedName name="BExS8R51C8RM2FS6V6IRTYO9GA4A" hidden="1">#REF!</definedName>
    <definedName name="BExS8WDX408F60MH1X9B9UZ2H4R7" hidden="1">#REF!</definedName>
    <definedName name="BExS8X4UTVOFE2YEVLO8LTKMSI3A" hidden="1">#REF!</definedName>
    <definedName name="BExS8Z2W2QEC3MH0BZIYLDFQNUIP" hidden="1">#REF!</definedName>
    <definedName name="BExS92DKGRFFCIA9C0IXDOLO57EP" hidden="1">#REF!</definedName>
    <definedName name="BExS98OB4321YCHLCQ022PXKTT2W" hidden="1">#REF!</definedName>
    <definedName name="BExS9C9N8GFISC6HUERJ0EI06GB2" hidden="1">#REF!</definedName>
    <definedName name="BExS9D6619QNINF06KHZHYUAH0S9" hidden="1">#REF!</definedName>
    <definedName name="BExS9DX13CACP3J8JDREK30JB1SQ" hidden="1">#REF!</definedName>
    <definedName name="BExS9FPRS2KRRCS33SE6WFNF5GYL" hidden="1">#REF!</definedName>
    <definedName name="BExS9M5VN3VE822UH6TLACVY24CJ" hidden="1">#REF!</definedName>
    <definedName name="BExS9WI0A6PSEB8N9GPXF2Z7MWHM" hidden="1">#REF!</definedName>
    <definedName name="BExS9XJPZ07ND34OHX60QD382FV6" hidden="1">#REF!</definedName>
    <definedName name="BExSA4AJLEEN4R7HU4FRSMYR17TR" hidden="1">#REF!</definedName>
    <definedName name="BExSA5HP306TN9XJS0TU619DLRR7" hidden="1">#REF!</definedName>
    <definedName name="BExSAAVWQOOIA6B3JHQVGP08HFEM" hidden="1">#REF!</definedName>
    <definedName name="BExSAFJ3IICU2M7QPVE4ARYMXZKX" hidden="1">#REF!</definedName>
    <definedName name="BExSAH6ID8OHX379UXVNGFO8J6KQ" hidden="1">#REF!</definedName>
    <definedName name="BExSAQBHIXGQRNIRGCJMBXUPCZQA" hidden="1">#REF!</definedName>
    <definedName name="BExSAUTCT4P7JP57NOR9MTX33QJZ" hidden="1">#REF!</definedName>
    <definedName name="BExSAY9CA9TFXQ9M9FBJRGJO9T9E" hidden="1">#REF!</definedName>
    <definedName name="BExSB4JYKQ3MINI7RAYK5M8BLJDC" hidden="1">#REF!</definedName>
    <definedName name="BExSBCY73CG3Q15P5BDLDT994XRL" hidden="1">#REF!</definedName>
    <definedName name="BExSBMOS41ZRLWYLOU29V6Y7YORR" hidden="1">#REF!</definedName>
    <definedName name="BExSBPZG22WAMZYIF7CZ686E8X80" hidden="1">#REF!</definedName>
    <definedName name="BExSBRBXXQMBU1TYDW1BXTEVEPRU" hidden="1">#REF!</definedName>
    <definedName name="BExSC54998WTZ21DSL0R8UN0Y9JH" hidden="1">#REF!</definedName>
    <definedName name="BExSC60N7WR9PJSNC9B7ORCX9NGY" hidden="1">#REF!</definedName>
    <definedName name="BExSCE99EZTILTTCE4NJJF96OYYM" hidden="1">#REF!</definedName>
    <definedName name="BExSCFWOMYELUEPWVJIRGIQZH5BV" hidden="1">#REF!</definedName>
    <definedName name="BExSCHUQZ2HFEWS54X67DIS8OSXZ" hidden="1">#REF!</definedName>
    <definedName name="BExSCOG41SKKG4GYU76WRWW1CTE6" hidden="1">#REF!</definedName>
    <definedName name="BExSCVC9P86YVFMRKKUVRV29MZXZ" hidden="1">#REF!</definedName>
    <definedName name="BExSD233CH4MU9ZMGNRF97ZV7KWU" hidden="1">#REF!</definedName>
    <definedName name="BExSD2U0F3BN6IN9N4R2DTTJG15H" hidden="1">#REF!</definedName>
    <definedName name="BExSD6A6NY15YSMFH51ST6XJY429" hidden="1">#REF!</definedName>
    <definedName name="BExSD9VH6PF6RQ135VOEE08YXPAW" hidden="1">#REF!</definedName>
    <definedName name="BExSDI9QWFD49GEZWZ3KOGM27XRB" hidden="1">#REF!</definedName>
    <definedName name="BExSDP5Y04WWMX2WWRITWOX8R5I9" hidden="1">#REF!</definedName>
    <definedName name="BExSDSGM203BJTNS9MKCBX453HMD" hidden="1">#REF!</definedName>
    <definedName name="BExSDT20XUFXTDM37M148AXAP7HN" hidden="1">#REF!</definedName>
    <definedName name="BExSDYLOWNTKCY92LFEDAV8LO7D3" hidden="1">#REF!</definedName>
    <definedName name="BExSE277VXZ807WBUB6A1UGQ1SF9" hidden="1">#REF!</definedName>
    <definedName name="BExSE3EDSP4UL6G0I3DZ5SBHMUBU" hidden="1">#REF!</definedName>
    <definedName name="BExSEEHK1VLWD7JBV9SVVVIKQZ3I" hidden="1">#REF!</definedName>
    <definedName name="BExSEITYG8XAMWJ1C8VKU1MB4TEO" hidden="1">#REF!</definedName>
    <definedName name="BExSEJKZLX37P3V33TRTFJ30BFRK" hidden="1">#REF!</definedName>
    <definedName name="BExSEKXG1AW54E28IG5EODEM0JJV" hidden="1">#REF!</definedName>
    <definedName name="BExSEO84KVM8R2IV5MFH0XI3IZSN" hidden="1">#REF!</definedName>
    <definedName name="BExSEP9UVOAI6TMXKNK587PQ3328" hidden="1">#REF!</definedName>
    <definedName name="BExSERIU9MUGR4NPZAUJCVXUZ74I" hidden="1">#REF!</definedName>
    <definedName name="BExSF07QFLZCO4P6K6QF05XG7PH1" hidden="1">#REF!</definedName>
    <definedName name="BExSFJ8ZAGQ63A4MVMZRQWLVRGQ5" hidden="1">#REF!</definedName>
    <definedName name="BExSFKQRST2S9KXWWLCXYLKSF4G1" hidden="1">#REF!</definedName>
    <definedName name="BExSFOHO6VZ5Y463KL3XYTZBVE3P" hidden="1">#REF!</definedName>
    <definedName name="BExSFY2ZJOYUEYBX21QZ7AMN2WK1" hidden="1">#REF!</definedName>
    <definedName name="BExSFYDRRTAZVPXRWUF5PDQ97WFF" hidden="1">#REF!</definedName>
    <definedName name="BExSFZVPFTXA3F0IJ2NGH1GXX9R7" hidden="1">#REF!</definedName>
    <definedName name="BExSG2Q34XRC1K28H4XG6PQM3FTW" hidden="1">#REF!</definedName>
    <definedName name="BExSG90Q4ZUU2IPGDYOM169NJV9S" hidden="1">#REF!</definedName>
    <definedName name="BExSG9X3DU845PNXYJGGLBQY2UHG" hidden="1">#REF!</definedName>
    <definedName name="BExSGE45J27MDUUNXW7Z8Q33UAON" hidden="1">#REF!</definedName>
    <definedName name="BExSGE9LY91Q0URHB4YAMX0UAMYI" hidden="1">#REF!</definedName>
    <definedName name="BExSGLB2URTLBCKBB4Y885W925F2" hidden="1">#REF!</definedName>
    <definedName name="BExSGNEL2G0PC04ATVS20W5179EK" hidden="1">#REF!</definedName>
    <definedName name="BExSGOAYG73SFWOPAQV80P710GID" hidden="1">#REF!</definedName>
    <definedName name="BExSGOWJHRW7FWKLO2EHUOOGHNAF" hidden="1">#REF!</definedName>
    <definedName name="BExSGOWJTAP41ZV5Q23H7MI9C76W" hidden="1">#REF!</definedName>
    <definedName name="BExSGR5JQVX2HQ0PKCGZNSSUM1RV" hidden="1">#REF!</definedName>
    <definedName name="BExSGT3MKX7YVLVP6YLL6KVO8UGV" hidden="1">#REF!</definedName>
    <definedName name="BExSGVHX69GJZHD99DKE4RZ042B1" hidden="1">#REF!</definedName>
    <definedName name="BExSGZJO4J4ZO04E2N2ECVYS9DEZ" hidden="1">#REF!</definedName>
    <definedName name="BExSHAHFHS7MMNJR8JPVABRGBVIT" hidden="1">#REF!</definedName>
    <definedName name="BExSHGH88QZWW4RNAX4YKAZ5JEBL" hidden="1">#REF!</definedName>
    <definedName name="BExSHOKK1OO3CX9Z28C58E5J1D9W" hidden="1">#REF!</definedName>
    <definedName name="BExSHQD8KYLTQGDXIRKCHQQ7MKIH" hidden="1">#REF!</definedName>
    <definedName name="BExSHVGPIAHXI97UBLI9G4I4M29F" hidden="1">#REF!</definedName>
    <definedName name="BExSI0K2YL3HTCQAD8A7TR4QCUR6" hidden="1">#REF!</definedName>
    <definedName name="BExSIFUDNRWXWIWNGCCFOOD8WIAZ" hidden="1">#REF!</definedName>
    <definedName name="BExTTZNS2PBCR93C9IUW49UZ4I6T" hidden="1">#REF!</definedName>
    <definedName name="BExTU2YFQ25JQ6MEMRHHN66VLTPJ" hidden="1">#REF!</definedName>
    <definedName name="BExTU75IOII1V5O0C9X2VAYYVJUG" hidden="1">#REF!</definedName>
    <definedName name="BExTUA5F7V4LUIIAM17J3A8XF3JE" hidden="1">#REF!</definedName>
    <definedName name="BExTUBY3AA9B91YRRWFOT21LUL8Q" hidden="1">#REF!</definedName>
    <definedName name="BExTUJ53ANGZ3H1KDK4CR4Q0OD6P" hidden="1">#REF!</definedName>
    <definedName name="BExTUKXSZBM7C57G6NGLWGU4WOHY" hidden="1">#REF!</definedName>
    <definedName name="BExTUNC5INBE8Y5OA5GQUTXX6QJW" hidden="1">#REF!</definedName>
    <definedName name="BExTUSQCFFYZCDNHWHADBC2E1ZP1" hidden="1">#REF!</definedName>
    <definedName name="BExTUV4NQDZVAENZPSZGF7A3DDFN" hidden="1">#REF!</definedName>
    <definedName name="BExTUVFGOJEYS28JURA5KHQFDU5J" hidden="1">#REF!</definedName>
    <definedName name="BExTUW10U40QCYGHM5NJ3YR1O5SP" hidden="1">#REF!</definedName>
    <definedName name="BExTUWXFQHINU66YG82BI20ATMB5" hidden="1">#REF!</definedName>
    <definedName name="BExTUY9WNSJ91GV8CP0SKJTEIV82" hidden="1">#REF!</definedName>
    <definedName name="BExTV67VIM8PV6KO253M4DUBJQLC" hidden="1">#REF!</definedName>
    <definedName name="BExTVELZCF2YA5L6F23BYZZR6WHF" hidden="1">#REF!</definedName>
    <definedName name="BExTVGPIQZ99YFXUC8OONUX5BD42" hidden="1">#REF!</definedName>
    <definedName name="BExTVQG4F5RF0LZXG06AZ6EU1GQ3" hidden="1">#REF!</definedName>
    <definedName name="BExTVZQLP9VFLEYQ9280W13X7E8K" hidden="1">#REF!</definedName>
    <definedName name="BExTWB4LA1PODQOH4LDTHQKBN16K" hidden="1">#REF!</definedName>
    <definedName name="BExTWI0Q8AWXUA3ZN7I5V3QK2KM1" hidden="1">#REF!</definedName>
    <definedName name="BExTWJTIA3WUW1PUWXAOP9O8NKLZ" hidden="1">#REF!</definedName>
    <definedName name="BExTWW95OX07FNA01WF5MSSSFQLX" hidden="1">#REF!</definedName>
    <definedName name="BExTX005F4GLW03J0PLPRPMI1SEG" hidden="1">#REF!</definedName>
    <definedName name="BExTX476KI0RNB71XI5TYMANSGBG" hidden="1">#REF!</definedName>
    <definedName name="BExTXBJFKNSCUO7IOL6CSKERP06D" hidden="1">#REF!</definedName>
    <definedName name="BExTXDMZDQ9U1FD9T7F79J29SYYN" hidden="1">#REF!</definedName>
    <definedName name="BExTXJ6HBAIXMMWKZTJNFDYVZCAY" hidden="1">#REF!</definedName>
    <definedName name="BExTXT812NQT8GAEGH738U29BI0D" hidden="1">#REF!</definedName>
    <definedName name="BExTXWIP2TFPTQ76NHFOB72NICRZ" hidden="1">#REF!</definedName>
    <definedName name="BExTY5T62H651VC86QM4X7E28JVA" hidden="1">#REF!</definedName>
    <definedName name="BExTYB7EHGVTJ4RSYOXWSG87U5WI" hidden="1">#REF!</definedName>
    <definedName name="BExTYC93RS0KNKFOD35WG37LS9LY" hidden="1">#REF!</definedName>
    <definedName name="BExTYKCEFJ83LZM95M1V7CSFQVEA" hidden="1">#REF!</definedName>
    <definedName name="BExTYPLA9N640MFRJJQPKXT7P88M" hidden="1">#REF!</definedName>
    <definedName name="BExTYW1794M1TLJ2QQQCEEUZN18F" hidden="1">#REF!</definedName>
    <definedName name="BExTZ7F71SNTOX4LLZCK5R9VUMIJ" hidden="1">#REF!</definedName>
    <definedName name="BExTZ80SWE36T1QSIIPJU7NJ65JL" hidden="1">#REF!</definedName>
    <definedName name="BExTZ869RSO739T4Q78JLOVO7G0C" hidden="1">#REF!</definedName>
    <definedName name="BExTZ8X5G9S3PA4FPSNK7T69W7QT" hidden="1">#REF!</definedName>
    <definedName name="BExTZ97Y0RMR8V5BI9F2H4MFB77O" hidden="1">#REF!</definedName>
    <definedName name="BExTZK5PMCAXJL4DUIGL6H9Y8U4C" hidden="1">#REF!</definedName>
    <definedName name="BExTZKB6L5SXV5UN71YVTCBEIGWY" hidden="1">#REF!</definedName>
    <definedName name="BExTZLICVKK4NBJFEGL270GJ2VQO" hidden="1">#REF!</definedName>
    <definedName name="BExTZO2596CBZKPI7YNA1QQNPAIJ" hidden="1">#REF!</definedName>
    <definedName name="BExTZY8TDV4U7FQL7O10G6VKWKPJ" hidden="1">#REF!</definedName>
    <definedName name="BExU02QNT4LT7H9JPUC4FXTLVGZT" hidden="1">#REF!</definedName>
    <definedName name="BExU0BFJJQO1HJZKI14QGOQ6JROO" hidden="1">#REF!</definedName>
    <definedName name="BExU0FH5WTGW8MRFUFMDDSMJ6YQ5" hidden="1">#REF!</definedName>
    <definedName name="BExU0GDOIL9U33QGU9ZU3YX3V1I4" hidden="1">#REF!</definedName>
    <definedName name="BExU0HKTO8WJDQDWRTUK5TETM3HS" hidden="1">#REF!</definedName>
    <definedName name="BExU0MTJQPE041ZN7H8UKGV6MZT7" hidden="1">#REF!</definedName>
    <definedName name="BExU0ZUUFYHLUK4M4E8GLGIBBNT0" hidden="1">#REF!</definedName>
    <definedName name="BExU147D6RPG6ZVTSXRKFSVRHSBG" hidden="1">#REF!</definedName>
    <definedName name="BExU16R10W1SOAPNG4CDJ01T7JRE" hidden="1">#REF!</definedName>
    <definedName name="BExU17CKOR3GNIHDNVLH9L1IOJS9" hidden="1">#REF!</definedName>
    <definedName name="BExU1DXYI5DAD9DSFIEAUOB5XFZ9" hidden="1">#REF!</definedName>
    <definedName name="BExU1GXUTLRPJN4MRINLAPHSZQFG" hidden="1">#REF!</definedName>
    <definedName name="BExU1IL9AOHFO85BZB6S60DK3N8H" hidden="1">#REF!</definedName>
    <definedName name="BExU1LAEKWJ0U6NP9G2AC9CTBYH6" hidden="1">#REF!</definedName>
    <definedName name="BExU1NOPS09CLFZL1O31RAF9BQNQ" hidden="1">#REF!</definedName>
    <definedName name="BExU1PH9MOEX1JZVZ3D5M9DXB191" hidden="1">#REF!</definedName>
    <definedName name="BExU1QZEEKJA35IMEOLOJ3ODX0ZA" hidden="1">#REF!</definedName>
    <definedName name="BExU1VRURIWWVJ95O40WA23LMTJD" hidden="1">#REF!</definedName>
    <definedName name="BExU2A0FXVBDX9LO3VWEXB4TLFT0" hidden="1">#REF!</definedName>
    <definedName name="BExU2LEH667H33V81XVEZUP2O0UQ" hidden="1">#REF!</definedName>
    <definedName name="BExU2M5CK6XK55UIHDVYRXJJJRI4" hidden="1">#REF!</definedName>
    <definedName name="BExU2TXVT25ZTOFQAF6CM53Z1RLF" hidden="1">#REF!</definedName>
    <definedName name="BExU2XZLYIU19G7358W5T9E87AFR" hidden="1">#REF!</definedName>
    <definedName name="BExU2ZXMKRBQEX0CT3ZPZ3UFZP1G" hidden="1">#REF!</definedName>
    <definedName name="BExU35XHF1K1XEQUSZ292S5T61YA" hidden="1">#REF!</definedName>
    <definedName name="BExU38S1U5IC1T5A3P2TZU5OV0LN" hidden="1">#REF!</definedName>
    <definedName name="BExU3B66MCKJFSKT3HL8B5EJGVX0" hidden="1">#REF!</definedName>
    <definedName name="BExU3FDFDB2NVPYUR5V7OA3HF474" hidden="1">#REF!</definedName>
    <definedName name="BExU3R7J076KUCCEUGKAYMANTUT5" hidden="1">#REF!</definedName>
    <definedName name="BExU3UNI9NR1RNZR07NSLSZMDOQQ" hidden="1">#REF!</definedName>
    <definedName name="BExU401R18N6XKZKL7CNFOZQCM14" hidden="1">#REF!</definedName>
    <definedName name="BExU42QVGY7TK39W1BIN6CDRG2OE" hidden="1">#REF!</definedName>
    <definedName name="BExU431LXP7LIUNGJB9OSXEANFGX" hidden="1">#REF!</definedName>
    <definedName name="BExU47OZMS6TCWMEHHF0UCSFLLPI" hidden="1">#REF!</definedName>
    <definedName name="BExU4D36E8TXN0M8KSNGEAFYP4DQ" hidden="1">#REF!</definedName>
    <definedName name="BExU4G31RRVLJ3AC6E1FNEFMXM3O" hidden="1">#REF!</definedName>
    <definedName name="BExU4GDVLPUEWBA4MRYRTQAUNO7B" hidden="1">#REF!</definedName>
    <definedName name="BExU4H4RAMAX0XVAWT5WFYQNPAL3" hidden="1">#REF!</definedName>
    <definedName name="BExU4I148DA7PRCCISLWQ6ABXFK6" hidden="1">#REF!</definedName>
    <definedName name="BExU4L101H2KQHVKCKQ4PBAWZV6K" hidden="1">#REF!</definedName>
    <definedName name="BExU4LML14Q7KDTYIKJWXF68W7X1" hidden="1">#REF!</definedName>
    <definedName name="BExU4NA00RRRBGRT6TOB0MXZRCRZ" hidden="1">#REF!</definedName>
    <definedName name="BExU529I6YHVOG83TJHWSILIQU1S" hidden="1">#REF!</definedName>
    <definedName name="BExU57YCIKPRD8QWL6EU0YR3NG3J" hidden="1">#REF!</definedName>
    <definedName name="BExU5DSTBWXLN6E59B757KRWRI6E" hidden="1">#REF!</definedName>
    <definedName name="BExU5JSMO03X9M4WIRPP8JPSMQKJ" hidden="1">#REF!</definedName>
    <definedName name="BExU5TDWM8NNDHYPQ7OQODTQ368A" hidden="1">#REF!</definedName>
    <definedName name="BExU5X4OX1V1XHS6WSSORVQPP6Z3" hidden="1">#REF!</definedName>
    <definedName name="BExU5XVPARTFMRYHNUTBKDIL4UJN" hidden="1">#REF!</definedName>
    <definedName name="BExU66KMFBAP8JCVG9VM1RD1TNFF" hidden="1">#REF!</definedName>
    <definedName name="BExU68IOM3CB3TACNAE9565TW7SH" hidden="1">#REF!</definedName>
    <definedName name="BExU6AM82KN21E82HMWVP3LWP9IL" hidden="1">#REF!</definedName>
    <definedName name="BExU6FEU1MRHU98R9YOJC5OKUJ6L" hidden="1">#REF!</definedName>
    <definedName name="BExU6KIAJ663Y8W8QMU4HCF183DF" hidden="1">#REF!</definedName>
    <definedName name="BExU6KT19B4PG6SHXFBGBPLM66KT" hidden="1">#REF!</definedName>
    <definedName name="BExU6PAVKIOAIMQ9XQIHHF1SUAGO" hidden="1">#REF!</definedName>
    <definedName name="BExU6SLKTWV0YINVLTI6BCG9ANZM" hidden="1">#REF!</definedName>
    <definedName name="BExU6WXXC7SSQDMHSLUN5C2V4IYX" hidden="1">#REF!</definedName>
    <definedName name="BExU73387E74XE8A9UKZLZNJYY65" hidden="1">#REF!</definedName>
    <definedName name="BExU76ZHCJM8I7VSICCMSTC33O6U" hidden="1">#REF!</definedName>
    <definedName name="BExU7BBTUF8BQ42DSGM94X5TG5GF" hidden="1">#REF!</definedName>
    <definedName name="BExU7HH4EAHFQHT4AXKGWAWZP3I0" hidden="1">#REF!</definedName>
    <definedName name="BExU7L7WPQSA0ELXZ0I86V33QCCJ" hidden="1">#REF!</definedName>
    <definedName name="BExU7MF1ZVPDHOSMCAXOSYICHZ4I" hidden="1">#REF!</definedName>
    <definedName name="BExU7O2BJ6D5YCKEL6FD2EFCWYRX" hidden="1">#REF!</definedName>
    <definedName name="BExU7Q0JS9YIUKUPNSSAIDK2KJAV" hidden="1">#REF!</definedName>
    <definedName name="BExU80I6AE5OU7P7F5V7HWIZBJ4P" hidden="1">#REF!</definedName>
    <definedName name="BExU86NB26MCPYIISZ36HADONGT2" hidden="1">#REF!</definedName>
    <definedName name="BExU885EZZNSZV3GP298UJ8LB7OL" hidden="1">#REF!</definedName>
    <definedName name="BExU8FSAUP9TUZ1NO9WXK80QPHWV" hidden="1">#REF!</definedName>
    <definedName name="BExU8KFLAN778MBN93NYZB0FV30G" hidden="1">#REF!</definedName>
    <definedName name="BExU8PZC6845UUDFG9M8FTC3P3DK" hidden="1">#REF!</definedName>
    <definedName name="BExU8UX9JX3XLB47YZ8GFXE0V7R2" hidden="1">#REF!</definedName>
    <definedName name="BExU8WVGMRSFNWCNHODQ9JQCMZB0" hidden="1">#REF!</definedName>
    <definedName name="BExU96M1J7P9DZQ3S9H0C12KGYTW" hidden="1">#REF!</definedName>
    <definedName name="BExU9F05OR1GZ3057R6UL3WPEIYI" hidden="1">#REF!</definedName>
    <definedName name="BExU9GCSO5YILIKG6VAHN13DL75K" hidden="1">#REF!</definedName>
    <definedName name="BExU9KJOZLO15N11MJVN782NFGJ0" hidden="1">#REF!</definedName>
    <definedName name="BExU9LG29XU2K1GNKRO4438JYQZE" hidden="1">#REF!</definedName>
    <definedName name="BExU9RW36I5Z6JIXUIUB3PJH86LT" hidden="1">#REF!</definedName>
    <definedName name="BExU9WU19DJ2VAGISPFEGDWWOO4V" hidden="1">#REF!</definedName>
    <definedName name="BExUA28AO7OWDG3H23Q0CL4B7BHW" hidden="1">#REF!</definedName>
    <definedName name="BExUA34N2C083NSTAHQGZZ3BCYGK" hidden="1">#REF!</definedName>
    <definedName name="BExUA5O923FFNEBY8BPO1TU3QGBM" hidden="1">#REF!</definedName>
    <definedName name="BExUA6Q4K25VH452AQ3ZIRBCMS61" hidden="1">#REF!</definedName>
    <definedName name="BExUAFV4JMBSM2SKBQL9NHL0NIBS" hidden="1">#REF!</definedName>
    <definedName name="BExUAMWQODKBXMRH1QCMJLJBF8M7" hidden="1">#REF!</definedName>
    <definedName name="BExUARUP0MX710TNZSAA01HUEAVC" hidden="1">#REF!</definedName>
    <definedName name="BExUAX8WS5OPVLCDXRGKTU2QMTFO" hidden="1">#REF!</definedName>
    <definedName name="BExUB1FYAZ433NX9GD7WGACX5IZD" hidden="1">#REF!</definedName>
    <definedName name="BExUB8HLEXSBVPZ5AXNQEK96F1N4" hidden="1">#REF!</definedName>
    <definedName name="BExUBCDVZIEA7YT0LPSMHL5ZSERQ" hidden="1">#REF!</definedName>
    <definedName name="BExUBDA8WU087BUIMXC1U1CKA2RA" hidden="1">#REF!</definedName>
    <definedName name="BExUBKXBUCN760QYU7Q8GESBWOQH" hidden="1">#REF!</definedName>
    <definedName name="BExUBL83ED0P076RN9RJ8P1MZ299" hidden="1">#REF!</definedName>
    <definedName name="BExUC1EPS2CZ5CKFA0AQRIVRSHS8" hidden="1">#REF!</definedName>
    <definedName name="BExUC623BDYEODBN0N4DO6PJQ7NU" hidden="1">#REF!</definedName>
    <definedName name="BExUC8WH8TCKBB5313JGYYQ1WFLT" hidden="1">#REF!</definedName>
    <definedName name="BExUCAP7GOSYPHMQKK6719YLSDIQ" hidden="1">#REF!</definedName>
    <definedName name="BExUCFCDK6SPH86I6STXX8X3WMC4" hidden="1">#REF!</definedName>
    <definedName name="BExUCKL98JB87L3I6T6IFSWJNYAB" hidden="1">#REF!</definedName>
    <definedName name="BExUCLC6AQ5KR6LXSAXV4QQ8ASVG" hidden="1">#REF!</definedName>
    <definedName name="BExUD4IOJ12X3PJG5WXNNGDRCKAP" hidden="1">#REF!</definedName>
    <definedName name="BExUD9WX9BWK72UWVSLYZJLAY5VY" hidden="1">#REF!</definedName>
    <definedName name="BExUDEV0CYVO7Y5IQQBEJ6FUY9S6" hidden="1">#REF!</definedName>
    <definedName name="BExUDWOXQGIZW0EAIIYLQUPXF8YV" hidden="1">#REF!</definedName>
    <definedName name="BExUDXAIC17W1FUU8Z10XUAVB7CS" hidden="1">#REF!</definedName>
    <definedName name="BExUE5OMY7OAJQ9WR8C8HG311ORP" hidden="1">#REF!</definedName>
    <definedName name="BExUEFKOQWXXGRNLAOJV2BJ66UB8" hidden="1">#REF!</definedName>
    <definedName name="BExUEJGX3OQQP5KFRJSRCZ70EI9V" hidden="1">#REF!</definedName>
    <definedName name="BExUEKDB2RWXF3WMTZ6JSBCHNSDT" hidden="1">#REF!</definedName>
    <definedName name="BExUEYR71COFS2X8PDNU21IPMQEU" hidden="1">#REF!</definedName>
    <definedName name="BExVPRLJ9I6RX45EDVFSQGCPJSOK" hidden="1">#REF!</definedName>
    <definedName name="BExVRFU8RWFT8A80ZVAW185SG2G6" hidden="1">#REF!</definedName>
    <definedName name="BExVSJ3NHETBAIZTZQSM8LAVT76V" hidden="1">#REF!</definedName>
    <definedName name="BExVSL787C8E4HFQZ2NVLT35I2XV" hidden="1">#REF!</definedName>
    <definedName name="BExVSTFTVV14SFGHQUOJL5SQ5TX9" hidden="1">#REF!</definedName>
    <definedName name="BExVT017S14M5X928ARKQ2GNUFE0" hidden="1">#REF!</definedName>
    <definedName name="BExVT3MPE8LQ5JFN3HQIFKSQ80U4" hidden="1">#REF!</definedName>
    <definedName name="BExVT7TRK3NZHPME2TFBXOF1WBR9" hidden="1">#REF!</definedName>
    <definedName name="BExVT9H0R0T7WGQAAC0HABMG54YM" hidden="1">#REF!</definedName>
    <definedName name="BExVTAO57POUXSZQJQ6MABMZQA13" hidden="1">#REF!</definedName>
    <definedName name="BExVTCMDDEDGLUIMUU6BSFHEWTOP" hidden="1">#REF!</definedName>
    <definedName name="BExVTCMDQMLKRA2NQR72XU6Y54IK" hidden="1">#REF!</definedName>
    <definedName name="BExVTCRV8FQ5U9OYWWL44N6KFNHU" hidden="1">#REF!</definedName>
    <definedName name="BExVTNESHPVG0A0KZ7BRX26MS0PF" hidden="1">#REF!</definedName>
    <definedName name="BExVTTJVTNRSBHBTUZ78WG2JM5MK" hidden="1">#REF!</definedName>
    <definedName name="BExVTXLMYR87BC04D1ERALPUFVPG" hidden="1">#REF!</definedName>
    <definedName name="BExVUL9V3H8ZF6Y72LQBBN639YAA" hidden="1">#REF!</definedName>
    <definedName name="BExVUZT95UAU8XG5X9XSE25CHQGA" hidden="1">#REF!</definedName>
    <definedName name="BExVV5T14N2HZIK7HQ4P2KG09U0J" hidden="1">#REF!</definedName>
    <definedName name="BExVV7R410VYLADLX9LNG63ID6H1" hidden="1">#REF!</definedName>
    <definedName name="BExVVAAVDXGWAVI6J2W0BCU58MBM" hidden="1">#REF!</definedName>
    <definedName name="BExVVCEED4JEKF59OV0G3T4XFMFO" hidden="1">#REF!</definedName>
    <definedName name="BExVVPFO2J7FMSRPD36909HN4BZJ" hidden="1">#REF!</definedName>
    <definedName name="BExVVQ19AQ3VCARJOC38SF7OYE9Y" hidden="1">#REF!</definedName>
    <definedName name="BExVVQ19TAECID45CS4HXT1RD3AQ" hidden="1">#REF!</definedName>
    <definedName name="BExVVYKOYB7OX8Y0B4UIUF79PVDO" hidden="1">#REF!</definedName>
    <definedName name="BExVW3YV5XGIVJ97UUPDJGJ2P15B" hidden="1">#REF!</definedName>
    <definedName name="BExVW5X571GEYR5SCU1Z2DHKWM79" hidden="1">#REF!</definedName>
    <definedName name="BExVW6YTKA098AF57M4PHNQ54XMH" hidden="1">#REF!</definedName>
    <definedName name="BExVWHRDIJBRFANMKJFY05BHP7RS" hidden="1">#REF!</definedName>
    <definedName name="BExVWINKCH0V0NUWH363SMXAZE62" hidden="1">#REF!</definedName>
    <definedName name="BExVWYU8EK669NP172GEIGCTVPPA" hidden="1">#REF!</definedName>
    <definedName name="BExVX3XN2DRJKL8EDBIG58RYQ36R" hidden="1">#REF!</definedName>
    <definedName name="BExVXBA38Z5WNQUH39HHZ2SAMC1T" hidden="1">#REF!</definedName>
    <definedName name="BExVXDZ63PUART77BBR5SI63TPC6" hidden="1">#REF!</definedName>
    <definedName name="BExVXHKI6LFYMGWISMPACMO247HL" hidden="1">#REF!</definedName>
    <definedName name="BExVXK9SK580O7MYHVNJ3V911ALP" hidden="1">#REF!</definedName>
    <definedName name="BExVXLX2BZ5EF2X6R41BTKRJR1NM" hidden="1">#REF!</definedName>
    <definedName name="BExVXYT01U5IPYA7E44FWS6KCEFC" hidden="1">#REF!</definedName>
    <definedName name="BExVY11V7U1SAY4QKYE0PBSPD7LW" hidden="1">#REF!</definedName>
    <definedName name="BExVY1SV37DL5YU59HS4IG3VBCP4" hidden="1">#REF!</definedName>
    <definedName name="BExVY3WFGJKSQA08UF9NCMST928Y" hidden="1">#REF!</definedName>
    <definedName name="BExVY954UOEVQEIC5OFO4NEWVKAQ" hidden="1">#REF!</definedName>
    <definedName name="BExVYHDYIV5397LC02V4FEP8VD6W" hidden="1">#REF!</definedName>
    <definedName name="BExVYO4NFDGC4ZOGHANQWX5CH4BT" hidden="1">#REF!</definedName>
    <definedName name="BExVYOVIZDA18YIQ0A30Q052PCAK" hidden="1">#REF!</definedName>
    <definedName name="BExVYPS2R6B75R1EFIUJ6G5TE4Q4" hidden="1">#REF!</definedName>
    <definedName name="BExVYQIXPEM6J4JVP78BRHIC05PV" hidden="1">#REF!</definedName>
    <definedName name="BExVYVGWN7SONLVDH9WJ2F1JS264" hidden="1">#REF!</definedName>
    <definedName name="BExVZ40HNAZRM8JHYYNQ7F6A4GU0" hidden="1">#REF!</definedName>
    <definedName name="BExVZ7WRO17PYILJEJGPQCO5IL66" hidden="1">#REF!</definedName>
    <definedName name="BExVZ9EO732IK6MNMG17Y1EFTJQC" hidden="1">#REF!</definedName>
    <definedName name="BExVZB1Y5J4UL2LKK0363EU7GIJ1" hidden="1">#REF!</definedName>
    <definedName name="BExVZGQXYK2ICC9JSNFPRHBD5KNU" hidden="1">#REF!</definedName>
    <definedName name="BExVZJQVO5LQ0BJH5JEN5NOBIAF6" hidden="1">#REF!</definedName>
    <definedName name="BExVZNXWS91RD7NXV5NE2R3C8WW7" hidden="1">#REF!</definedName>
    <definedName name="BExW008AGT1ZRN5DFG4YOH5F7G47" hidden="1">#REF!</definedName>
    <definedName name="BExW0386REQRCQCVT9BCX80UPTRY" hidden="1">#REF!</definedName>
    <definedName name="BExW0FYP4WXY71CYUG40SUBG9UWU" hidden="1">#REF!</definedName>
    <definedName name="BExW0MPJNQOJ7D6U780WU5XBL97X" hidden="1">#REF!</definedName>
    <definedName name="BExW0RI61B4VV0ARXTFVBAWRA1C5" hidden="1">#REF!</definedName>
    <definedName name="BExW0Y8T85LBE0WS6FPX6ILTX9ON" hidden="1">#REF!</definedName>
    <definedName name="BExW1BVUYQTKMOR56MW7RVRX4L1L" hidden="1">#REF!</definedName>
    <definedName name="BExW1F1220628FOMTW5UAATHRJHK" hidden="1">#REF!</definedName>
    <definedName name="BExW1PTHB0NZUF0GTD2J1UUL693E" hidden="1">#REF!</definedName>
    <definedName name="BExW1TKA0Z9OP2DTG50GZR5EG8C7" hidden="1">#REF!</definedName>
    <definedName name="BExW1U0JLKQ094DW5MMOI8UHO09V" hidden="1">#REF!</definedName>
    <definedName name="BExW1WK6J1TDP29S3QDPTYZJBLIW" hidden="1">#REF!</definedName>
    <definedName name="BExW283NP9D366XFPXLGSCI5UB0L" hidden="1">#REF!</definedName>
    <definedName name="BExW2H3C8WJSBW5FGTFKVDVJC4CL" hidden="1">#REF!</definedName>
    <definedName name="BExW2MSCKPGF5K3I7TL4KF5ISUOL" hidden="1">#REF!</definedName>
    <definedName name="BExW2SMO90FU9W8DVVES6Q4E6BZR" hidden="1">#REF!</definedName>
    <definedName name="BExW36V9N91OHCUMGWJQL3I5P4JK" hidden="1">#REF!</definedName>
    <definedName name="BExW39V04HTFFQE7DAW9MAJT0NNF" hidden="1">#REF!</definedName>
    <definedName name="BExW3ECU6QPMV99AITCPHAG0CGYK" hidden="1">#REF!</definedName>
    <definedName name="BExW3EIBA1J9Q9NA9VCGZGRS8WV7" hidden="1">#REF!</definedName>
    <definedName name="BExW3FEO8FI8N6AGQKYEG4SQVJWB" hidden="1">#REF!</definedName>
    <definedName name="BExW3GB28STOMJUSZEIA7YKYNS4Y" hidden="1">#REF!</definedName>
    <definedName name="BExW3T1K638HT5E0Y8MMK108P5JT" hidden="1">#REF!</definedName>
    <definedName name="BExW3U3D6FTAFTK3Q7DSA9FY454Q" hidden="1">#REF!</definedName>
    <definedName name="BExW4217ZHL9VO39POSTJOD090WU" hidden="1">#REF!</definedName>
    <definedName name="BExW4GPW71EBF8XPS2QGVQHBCDX3" hidden="1">#REF!</definedName>
    <definedName name="BExW4JKC5837JBPCOJV337ZVYYY3" hidden="1">#REF!</definedName>
    <definedName name="BExW4O2DBZGV8KGBO9EB4BAXIH4Y" hidden="1">#REF!</definedName>
    <definedName name="BExW4QR9FV9MP5K610THBSM51RYO" hidden="1">#REF!</definedName>
    <definedName name="BExW4Z029R9E19ZENN3WEA3VDAD1" hidden="1">#REF!</definedName>
    <definedName name="BExW53SPLW3K0Y0ZVTM4NYF1B2YH" hidden="1">#REF!</definedName>
    <definedName name="BExW591F7X34FVKJ2OUT09PFUW1B" hidden="1">#REF!</definedName>
    <definedName name="BExW5AZNT6IAZGNF2C879ODHY1B8" hidden="1">#REF!</definedName>
    <definedName name="BExW5F6OUXHEWQU5VYE7W7P8DD78" hidden="1">#REF!</definedName>
    <definedName name="BExW5WPU27WD4NWZOT0ZEJIDLX5J" hidden="1">#REF!</definedName>
    <definedName name="BExW5YD97EMSUYC4KDEFH1FB4FY3" hidden="1">#REF!</definedName>
    <definedName name="BExW5Z469DSRWTA6T0KVLA7SMIPL" hidden="1">#REF!</definedName>
    <definedName name="BExW62ETJAPBX5X53FTGUCHZXI2K" hidden="1">#REF!</definedName>
    <definedName name="BExW660AV1TUV2XNUPD65RZR3QOO" hidden="1">#REF!</definedName>
    <definedName name="BExW66LVVZK656PQY1257QMHP2AY" hidden="1">#REF!</definedName>
    <definedName name="BExW6EJPHAP1TWT380AZLXNHR22P" hidden="1">#REF!</definedName>
    <definedName name="BExW6G1PJ38H10DVLL8WPQ736OEB" hidden="1">#REF!</definedName>
    <definedName name="BExW794A74Z5F2K8LVQLD6VSKXUE" hidden="1">#REF!</definedName>
    <definedName name="BExW7Q1TQ8E6G4WYYNSOMV43S95R" hidden="1">#REF!</definedName>
    <definedName name="BExW7XZTFZV0N9YM9S4PM74A5X2O" hidden="1">#REF!</definedName>
    <definedName name="BExW8K0SSIPSKBVP06IJ71600HJZ" hidden="1">#REF!</definedName>
    <definedName name="BExW8T0GVY3ZYO4ACSBLHS8SH895" hidden="1">#REF!</definedName>
    <definedName name="BExW8YEP73JMMU9HZ08PM4WHJQZ4" hidden="1">#REF!</definedName>
    <definedName name="BExW937AT53OZQRHNWQZ5BVH24IE" hidden="1">#REF!</definedName>
    <definedName name="BExW95LN5N0LYFFVP7GJEGDVDLF0" hidden="1">#REF!</definedName>
    <definedName name="BExW967733Q8RAJOHR2GJ3HO8JIW" hidden="1">#REF!</definedName>
    <definedName name="BExW9POK1KIOI0ALS5MZIKTDIYMA" hidden="1">#REF!</definedName>
    <definedName name="BExXLDE6PN4ESWT3LXJNQCY94NE4" hidden="1">#REF!</definedName>
    <definedName name="BExXLQVPK2H3IF0NDDA5CT612EUK" hidden="1">#REF!</definedName>
    <definedName name="BExXLR6IO70TYTACKQH9M5PGV24J" hidden="1">#REF!</definedName>
    <definedName name="BExXM065WOLYRYHGHOJE0OOFXA4M" hidden="1">#REF!</definedName>
    <definedName name="BExXM3GUNXVDM82KUR17NNUMQCNI" hidden="1">#REF!</definedName>
    <definedName name="BExXMA28M8SH7MKIGETSDA72WUIZ" hidden="1">#REF!</definedName>
    <definedName name="BExXMOLHIAHDLFSA31PUB36SC3I9" hidden="1">#REF!</definedName>
    <definedName name="BExXMT8T5Z3M2JBQN65X2LKH0YQI" hidden="1">#REF!</definedName>
    <definedName name="BExXN1XNO7H60M9X1E7EVWFJDM5N" hidden="1">#REF!</definedName>
    <definedName name="BExXN1XOOOY51EZQ6II0LWEU2OYT" hidden="1">#REF!</definedName>
    <definedName name="BExXN22ZOTIW49GPLWFYKVM90FNZ" hidden="1">#REF!</definedName>
    <definedName name="BExXN6QAP8UJQVN4R4BQKPP4QK35" hidden="1">#REF!</definedName>
    <definedName name="BExXNBOA39T2X6Y5Y5GZ5DDNA1AX" hidden="1">#REF!</definedName>
    <definedName name="BExXNBZ1BRDK73S9XPRR1645KLVB" hidden="1">#REF!</definedName>
    <definedName name="BExXND6872VJ3M2PGT056WQMWBHD" hidden="1">#REF!</definedName>
    <definedName name="BExXNPM24UN2PGVL9D1TUBFRIKR4" hidden="1">#REF!</definedName>
    <definedName name="BExXNWCR6WOY5G3VTC96QCIFQE0E" hidden="1">#REF!</definedName>
    <definedName name="BExXNWYB165VO9MHARCL5WLCHWS0" hidden="1">#REF!</definedName>
    <definedName name="BExXO278QHQN8JDK5425EJ615ECC" hidden="1">#REF!</definedName>
    <definedName name="BExXOBHOP0WGFHI2Y9AO4L440UVQ" hidden="1">#REF!</definedName>
    <definedName name="BExXOHHHX25B8F97636QMXFUDZQK" hidden="1">#REF!</definedName>
    <definedName name="BExXOHSAD2NSHOLLMZ2JWA4I3I1R" hidden="1">#REF!</definedName>
    <definedName name="BExXOJKWIJ6IFTV1RHIWHR91EZMW" hidden="1">#REF!</definedName>
    <definedName name="BExXP80B5FGA00JCM7UXKPI3PB7Y" hidden="1">#REF!</definedName>
    <definedName name="BExXP85M4WXYVN1UVHUTOEKEG5XS" hidden="1">#REF!</definedName>
    <definedName name="BExXPELOTHOAG0OWILLAH94OZV5J" hidden="1">#REF!</definedName>
    <definedName name="BExXPOSJRLJNYPU01QNNQ5URXP2U" hidden="1">#REF!</definedName>
    <definedName name="BExXPS31W1VD2NMIE4E37LHVDF0L" hidden="1">#REF!</definedName>
    <definedName name="BExXPZKYEMVF5JOC14HYOOYQK6JK" hidden="1">#REF!</definedName>
    <definedName name="BExXQ89PA10X79WBWOEP1AJX1OQM" hidden="1">#REF!</definedName>
    <definedName name="BExXQCGQGGYSI0LTRVR73MUO50AW" hidden="1">#REF!</definedName>
    <definedName name="BExXQEEXFHDQ8DSRAJSB5ET6J004" hidden="1">#REF!</definedName>
    <definedName name="BExXQH41O5HZAH8BO6HCFY8YC3TU" hidden="1">#REF!</definedName>
    <definedName name="BExXQJIEF5R3QQ6D8HO3NGPU0IQC" hidden="1">#REF!</definedName>
    <definedName name="BExXQRAVW0KPQXIJ59NG6UGTZB59" hidden="1">#REF!</definedName>
    <definedName name="BExXQU00K9ER4I1WM7T9J0W1E7ZC" hidden="1">#REF!</definedName>
    <definedName name="BExXQU00KOR7XLM8B13DGJ1MIQDY" hidden="1">#REF!</definedName>
    <definedName name="BExXQUG48Q1ISN53FE4MRROM0HSJ" hidden="1">#REF!</definedName>
    <definedName name="BExXQXG18PS8HGBOS03OSTQ0KEYC" hidden="1">#REF!</definedName>
    <definedName name="BExXQXQT4OAFQT5B0YB3USDJOJOB" hidden="1">#REF!</definedName>
    <definedName name="BExXR3FSEXAHSXEQNJORWFCPX86N" hidden="1">#REF!</definedName>
    <definedName name="BExXR3W3FKYQBLR299HO9RZ70C43" hidden="1">#REF!</definedName>
    <definedName name="BExXR46U23CRRBV6IZT982MAEQKI" hidden="1">#REF!</definedName>
    <definedName name="BExXR6A8W3ND3XDZXBMQZ1VCAXHG" hidden="1">#REF!</definedName>
    <definedName name="BExXR7HKNHT37B4OOA9K9191PP22" hidden="1">#REF!</definedName>
    <definedName name="BExXR8OKAVX7O70V5IYG2PRKXSTI" hidden="1">#REF!</definedName>
    <definedName name="BExXRA6N6XCLQM6XDV724ZIH6G93" hidden="1">#REF!</definedName>
    <definedName name="BExXRABZ1CNKCG6K1MR6OUFHF7J9" hidden="1">#REF!</definedName>
    <definedName name="BExXRBOFETC0OTJ6WY3VPMFH03VB" hidden="1">#REF!</definedName>
    <definedName name="BExXRD13K1S9Y3JGR7CXSONT7RJZ" hidden="1">#REF!</definedName>
    <definedName name="BExXRIFB4QQ87QIGA9AG0NXP577K" hidden="1">#REF!</definedName>
    <definedName name="BExXRIQ2JF2CVTRDQX2D9SPH7FTN" hidden="1">#REF!</definedName>
    <definedName name="BExXRO4A6VUH1F4XV8N1BRJ4896W" hidden="1">#REF!</definedName>
    <definedName name="BExXRO9N1SNJZGKD90P4K7FU1J0P" hidden="1">#REF!</definedName>
    <definedName name="BExXROF2MWDZ7IFXX27XOJ79Q86E" hidden="1">#REF!</definedName>
    <definedName name="BExXRV5QP3Z0KAQ1EQT9JYT2FV0L" hidden="1">#REF!</definedName>
    <definedName name="BExXRZ20LZZCW8LVGDK0XETOTSAI" hidden="1">#REF!</definedName>
    <definedName name="BExXS4R1GKUJQX6MHUIUN4S3SCAS" hidden="1">#REF!</definedName>
    <definedName name="BExXS63O4OMWMNXXAODZQFSDG33N" hidden="1">#REF!</definedName>
    <definedName name="BExXSBSP1TOY051HSPEPM0AEIO2M" hidden="1">#REF!</definedName>
    <definedName name="BExXSC8RFK5D68FJD2HI4K66SA6I" hidden="1">#REF!</definedName>
    <definedName name="BExXSCP0AZ5MYCC2UFG2GLBCV1CC" hidden="1">#REF!</definedName>
    <definedName name="BExXSNHC88W4UMXEOIOOATJAIKZO" hidden="1">#REF!</definedName>
    <definedName name="BExXSTBS08WIA9TLALV3UQ2Z3MRG" hidden="1">#REF!</definedName>
    <definedName name="BExXSVQ2WOJJ73YEO8Q2FK60V4G8" hidden="1">#REF!</definedName>
    <definedName name="BExXTER5A2EQ14KN6J0MVATIHVKN" hidden="1">#REF!</definedName>
    <definedName name="BExXTHLRNL82GN7KZY3TOLO508N7" hidden="1">#REF!</definedName>
    <definedName name="BExXTL72MKEQSQH9L2OTFLU8DM2B" hidden="1">#REF!</definedName>
    <definedName name="BExXTM3M4RTCRSX7VGAXGQNPP668" hidden="1">#REF!</definedName>
    <definedName name="BExXTOCF78J7WY6FOVBRY1N2RBBR" hidden="1">#REF!</definedName>
    <definedName name="BExXTP3GYO6Z9RTKKT10XA0UTV3T" hidden="1">#REF!</definedName>
    <definedName name="BExXTRN4AFX9QW6YC4HNGBBD5R08" hidden="1">#REF!</definedName>
    <definedName name="BExXTV8M7YIG5C64O046DN613ZRO" hidden="1">#REF!</definedName>
    <definedName name="BExXTVDXQ7ZX3THNLFJXFAONW0AI" hidden="1">#REF!</definedName>
    <definedName name="BExXTZKZ4CG92ZQLIRKEXXH9BFIR" hidden="1">#REF!</definedName>
    <definedName name="BExXU4J2BM2964GD5UZHM752Q4NS" hidden="1">#REF!</definedName>
    <definedName name="BExXU6XDTT7RM93KILIDEYPA9XKF" hidden="1">#REF!</definedName>
    <definedName name="BExXU8VLZA7WLPZ3RAQZGNERUD26" hidden="1">#REF!</definedName>
    <definedName name="BExXUB9RSLSCNN5ETLXY72DAPZZM" hidden="1">#REF!</definedName>
    <definedName name="BExXUFRM82XQIN2T8KGLDQL1IBQW" hidden="1">#REF!</definedName>
    <definedName name="BExXUQEQBF6FI240ZGIF9YXZSRAU" hidden="1">#REF!</definedName>
    <definedName name="BExXUX02UQ8LJPBZ4YBORILFR0W0" hidden="1">#REF!</definedName>
    <definedName name="BExXUYND6EJO7CJ5KRICV4O1JNWK" hidden="1">#REF!</definedName>
    <definedName name="BExXV6FWG4H3S2QEUJZYIXILNGJ7" hidden="1">#REF!</definedName>
    <definedName name="BExXVK87BMMO6LHKV0CFDNIQVIBS" hidden="1">#REF!</definedName>
    <definedName name="BExXVKZ9WXPGL6IVY6T61IDD771I" hidden="1">#REF!</definedName>
    <definedName name="BExXVLA319WCSEOVHB05KDUSU054" hidden="1">#REF!</definedName>
    <definedName name="BExXVTTG5YRCSTI0UL141BKR36SU" hidden="1">#REF!</definedName>
    <definedName name="BExXVYWX74VKI8BDDSX9U85460MB" hidden="1">#REF!</definedName>
    <definedName name="BExXW27MMXHXUXX78SDTBE1JYTHT" hidden="1">#REF!</definedName>
    <definedName name="BExXW2YIM2MYBSHRIX0RP9D4PRMN" hidden="1">#REF!</definedName>
    <definedName name="BExXWBNE4KTFSXKVSRF6WX039WPB" hidden="1">#REF!</definedName>
    <definedName name="BExXWFP5AYE7EHYTJWBZSQ8PQ0YX" hidden="1">#REF!</definedName>
    <definedName name="BExXWIUCR0LXM58OVKZT2APLVTIA" hidden="1">#REF!</definedName>
    <definedName name="BExXWTXJEA32DLC6QKN10QB955JT" hidden="1">#REF!</definedName>
    <definedName name="BExXWVFIBQT8OY1O41FRFPFGXQHK" hidden="1">#REF!</definedName>
    <definedName name="BExXWWXHBZHA9J3N8K47F84X0M0L" hidden="1">#REF!</definedName>
    <definedName name="BExXXBM521DL8R4ZX7NZ3DBCUOR5" hidden="1">#REF!</definedName>
    <definedName name="BExXXC7OZI33XZ03NRMEP7VRLQK4" hidden="1">#REF!</definedName>
    <definedName name="BExXXH5N3NKBQ7BCJPJTBF8CYM2Q" hidden="1">#REF!</definedName>
    <definedName name="BExXXI7HHXLBLUEW7EQ73TALJF48" hidden="1">#REF!</definedName>
    <definedName name="BExXXKWLM4D541BH6O8GOJMHFHMW" hidden="1">#REF!</definedName>
    <definedName name="BExXXNR17I6P4FQZPQF2ZXDFYB6C" hidden="1">#REF!</definedName>
    <definedName name="BExXXPPA1Q87XPI97X0OXCPBPDON" hidden="1">#REF!</definedName>
    <definedName name="BExXXVUDA98IZTQ6MANKU4MTTDVR" hidden="1">#REF!</definedName>
    <definedName name="BExXXZQNZY6IZI45DJXJK0MQZWA7" hidden="1">#REF!</definedName>
    <definedName name="BExXY5QFG6QP94SFT3935OBM8Y4K" hidden="1">#REF!</definedName>
    <definedName name="BExXY7TYEBFXRYUYIFHTN65RJ8EW" hidden="1">#REF!</definedName>
    <definedName name="BExXYLBHANUXC5FCTDDTGOVD3GQS" hidden="1">#REF!</definedName>
    <definedName name="BExXYMNYAYH3WA2ZCFAYKZID9ZCI" hidden="1">#REF!</definedName>
    <definedName name="BExXYYT12SVN2VDMLVNV4P3ISD8T" hidden="1">#REF!</definedName>
    <definedName name="BExXYZ3SPSRCWM4YHTPZDCOLZPHR" hidden="1">#REF!</definedName>
    <definedName name="BExXZFVV4YB42AZ3H1I40YG3JAPU" hidden="1">#REF!</definedName>
    <definedName name="BExXZG1CQE1M9TDJ99253H6JVGIH" hidden="1">#REF!</definedName>
    <definedName name="BExXZHJ9T2JELF12CHHGD54J1B0C" hidden="1">#REF!</definedName>
    <definedName name="BExXZNJ2X1TK2LRK5ZY3MX49H5T7" hidden="1">#REF!</definedName>
    <definedName name="BExXZOVPCEP495TQSON6PSRQ8XCY" hidden="1">#REF!</definedName>
    <definedName name="BExXZXKH7NBARQQAZM69Z57IH1MM" hidden="1">#REF!</definedName>
    <definedName name="BExY07WSDH5QEVM7BJXJK2ZRAI1O" hidden="1">#REF!</definedName>
    <definedName name="BExY09PJJWYWGWWLX3YT8EVK0YV4" hidden="1">#REF!</definedName>
    <definedName name="BExY0C3UBVC4M59JIRXVQ8OWAJC1" hidden="1">#REF!</definedName>
    <definedName name="BExY0ENH6ZXHW155XIGS0F46T43M" hidden="1">#REF!</definedName>
    <definedName name="BExY0IEEUB9SRGD9I14IDCPO5GV4" hidden="1">#REF!</definedName>
    <definedName name="BExY0LEAAM7MUGBRLXD6KXBOHZ6S" hidden="1">#REF!</definedName>
    <definedName name="BExY0OE8GFHMLLTEAFIOQTOPEVPB" hidden="1">#REF!</definedName>
    <definedName name="BExY0OJHW85S0VKBA8T4HTYPYBOS" hidden="1">#REF!</definedName>
    <definedName name="BExY0T1E034D7XAXNC6F7540LLIE" hidden="1">#REF!</definedName>
    <definedName name="BExY0XTZLHN49J2JH94BYTKBJLT3" hidden="1">#REF!</definedName>
    <definedName name="BExY11FH9TXHERUYGG8FE50U7H7J" hidden="1">#REF!</definedName>
    <definedName name="BExY180UKNW5NIAWD6ZUYTFEH8QS" hidden="1">#REF!</definedName>
    <definedName name="BExY1DPTV4LSY9MEOUGXF8X052NA" hidden="1">#REF!</definedName>
    <definedName name="BExY1GK9ELBEKDD7O6HR6DUO8YGO" hidden="1">#REF!</definedName>
    <definedName name="BExY1NWOXXFV9GGZ3PX444LZ8TVX" hidden="1">#REF!</definedName>
    <definedName name="BExY1UCL0RND63LLSM9X5SFRG117" hidden="1">#REF!</definedName>
    <definedName name="BExY1WAT3937L08HLHIRQHMP2A3H" hidden="1">#REF!</definedName>
    <definedName name="BExY1YEBOSLMID7LURP8QB46AI91" hidden="1">#REF!</definedName>
    <definedName name="BExY236UB98PA9PNCHMCSZYCHJBD" hidden="1">#REF!</definedName>
    <definedName name="BExY2FS4LFX9OHOTQT7SJ2PXAC25" hidden="1">#REF!</definedName>
    <definedName name="BExY2GDPCZPVU0IQ6IJIB1YQQRQ6" hidden="1">#REF!</definedName>
    <definedName name="BExY2GTSZ3VA9TXLY7KW1LIAKJ61" hidden="1">#REF!</definedName>
    <definedName name="BExY2IXBR1SGYZH08T7QHKEFS8HA" hidden="1">#REF!</definedName>
    <definedName name="BExY2Q4B5FUDA5VU4VRUHX327QN0" hidden="1">#REF!</definedName>
    <definedName name="BExY2S7TM2NG7A1NFYPWIFAIKUCO" hidden="1">#REF!</definedName>
    <definedName name="BExY2Z3ZGRGD12RWANJZ8DFQO776" hidden="1">#REF!</definedName>
    <definedName name="BExY30WPXLJ01P42XKBSUF8KNOOK" hidden="1">#REF!</definedName>
    <definedName name="BExY3297KIB0C8Z1G99OS1MCEGTO" hidden="1">#REF!</definedName>
    <definedName name="BExY3HOSK7YI364K15OX70AVR6F1" hidden="1">#REF!</definedName>
    <definedName name="BExY3I526B4VA8JBTKXWE3FGVT0D" hidden="1">#REF!</definedName>
    <definedName name="BExY3I52TZR3GXQ9HDVDNIYLIGEH" hidden="1">#REF!</definedName>
    <definedName name="BExY3T89AUR83SOAZZ3OMDEJDQ39" hidden="1">#REF!</definedName>
    <definedName name="BExY3WZ7VO2K6TYCHDY754FY24AA" hidden="1">#REF!</definedName>
    <definedName name="BExY4BIG95HDDO6MY6WBUSWJIOLR" hidden="1">#REF!</definedName>
    <definedName name="BExY4MG771JQ84EMIVB6HQGGHZY7" hidden="1">#REF!</definedName>
    <definedName name="BExY4PWCSFB8P3J3TBQB2MD67263" hidden="1">#REF!</definedName>
    <definedName name="BExY4RP3BE6KYZDIKQZO4U4DIT33" hidden="1">#REF!</definedName>
    <definedName name="BExY4RZW3KK11JLYBA4DWZ92M6LQ" hidden="1">#REF!</definedName>
    <definedName name="BExY4XOVTTNVZ577RLIEC7NZQFIX" hidden="1">#REF!</definedName>
    <definedName name="BExY50JAF5CG01GTHAUS7I4ZLUDC" hidden="1">#REF!</definedName>
    <definedName name="BExY53J7EXFEOFTRNAHLK7IH3ACB" hidden="1">#REF!</definedName>
    <definedName name="BExY5515SJTJS3VM80M3YYR0WF37" hidden="1">#REF!</definedName>
    <definedName name="BExY5515WE39FQ3EG5QHG67V9C0O" hidden="1">#REF!</definedName>
    <definedName name="BExY5986WNAD8NFCPXC9TVLBU4FG" hidden="1">#REF!</definedName>
    <definedName name="BExY5DF9MS25IFNWGJ1YAS5MDN8R" hidden="1">#REF!</definedName>
    <definedName name="BExY5ERVGL3UM2MGT8LJ0XPKTZEK" hidden="1">#REF!</definedName>
    <definedName name="BExY5EX6NJFK8W754ZVZDN5DS04K" hidden="1">#REF!</definedName>
    <definedName name="BExY5S3XD1NJT109CV54IFOHVLQ6" hidden="1">#REF!</definedName>
    <definedName name="BExY5W088PPAPLSMR2P7FV2CRDCT" hidden="1">#REF!</definedName>
    <definedName name="BExY6KA6BQ6H4SH5EMJBVF8UR4ZY" hidden="1">#REF!</definedName>
    <definedName name="BExY6KVS1MMZ2R34PGEFR2BMTU9W" hidden="1">#REF!</definedName>
    <definedName name="BExY6Q9YY7LW745GP7CYOGGSPHGE" hidden="1">#REF!</definedName>
    <definedName name="BExY6R6BYIQZ4OR1E7YI0OVOC08W" hidden="1">#REF!</definedName>
    <definedName name="BExZIA3C8LKJTEH3MKQ57KJH5TA2" hidden="1">#REF!</definedName>
    <definedName name="BExZIGDWFIOPMMVCRWX45OIJ5AP3" hidden="1">#REF!</definedName>
    <definedName name="BExZIIHH3QNQE3GFMHEE4UMHY6WQ" hidden="1">#REF!</definedName>
    <definedName name="BExZIYO22G5UXOB42GDLYGVRJ6U7" hidden="1">#REF!</definedName>
    <definedName name="BExZJ7I9T8XU4MZRKJ1VVU76V2LZ" hidden="1">#REF!</definedName>
    <definedName name="BExZJMY170JCUU1RWASNZ1HJPRTA" hidden="1">#REF!</definedName>
    <definedName name="BExZJOQR77H0P4SUKVYACDCFBBXO" hidden="1">#REF!</definedName>
    <definedName name="BExZJS6RG34ODDY9HMZ0O34MEMSB" hidden="1">#REF!</definedName>
    <definedName name="BExZK34NR4BAD7HJAP7SQ926UQP3" hidden="1">#REF!</definedName>
    <definedName name="BExZK3FGPHH5H771U7D5XY7XBS6E" hidden="1">#REF!</definedName>
    <definedName name="BExZK46CVVS9X1BZ6LLL71016ENT" hidden="1">#REF!</definedName>
    <definedName name="BExZK52PZLTP1F04T09MP30BVT7H" hidden="1">#REF!</definedName>
    <definedName name="BExZKHYORG3O8C772XPFHM1N8T80" hidden="1">#REF!</definedName>
    <definedName name="BExZKJRF2IRR57DG9CLC7MSHWNNN" hidden="1">#REF!</definedName>
    <definedName name="BExZKV5GYXO0X760SBD9TWTIQHGI" hidden="1">#REF!</definedName>
    <definedName name="BExZKZCGNEA9IPON37A91L4H4H17" hidden="1">#REF!</definedName>
    <definedName name="BExZL6E4YVXRUN7ZGF2BIGIXFR8K" hidden="1">#REF!</definedName>
    <definedName name="BExZLF2ZTA4EPN0GHO7C5O8DZ1SN" hidden="1">#REF!</definedName>
    <definedName name="BExZLGVLMKTPFXG42QYT0PO81G7F" hidden="1">#REF!</definedName>
    <definedName name="BExZLHRYQQ7BYD3VQWHVTZGYGRCT" hidden="1">#REF!</definedName>
    <definedName name="BExZLKMK7LRK14S09WLMH7MXSQXM" hidden="1">#REF!</definedName>
    <definedName name="BExZM503X0NZBS0FF22LK2RGG6GP" hidden="1">#REF!</definedName>
    <definedName name="BExZM7JVLG0W8EG5RBU915U3SKBY" hidden="1">#REF!</definedName>
    <definedName name="BExZM85FOVUFF110XMQ9O2ODSJUK" hidden="1">#REF!</definedName>
    <definedName name="BExZMF1MMTZ1TA14PZ8ASSU2CBSP" hidden="1">#REF!</definedName>
    <definedName name="BExZMH54ZU6X4KM0375X9K5VJDZN" hidden="1">#REF!</definedName>
    <definedName name="BExZMKL5YQZD7F0FUCSVFGLPFK52" hidden="1">#REF!</definedName>
    <definedName name="BExZMOC3VNZALJM71X2T6FV91GTB" hidden="1">#REF!</definedName>
    <definedName name="BExZMRHA7TTR9QKJOMONHRVY3YOF" hidden="1">#REF!</definedName>
    <definedName name="BExZMXH39OB0I43XEL3K11U3G9PM" hidden="1">#REF!</definedName>
    <definedName name="BExZMZQ3RBKDHT5GLFNLS52OSJA0" hidden="1">#REF!</definedName>
    <definedName name="BExZN2F7Y2J2L2LN5WZRG949MS4A" hidden="1">#REF!</definedName>
    <definedName name="BExZN847WUWKRYTZWG9TCQZJS3OL" hidden="1">#REF!</definedName>
    <definedName name="BExZNA2ALK6RDWFAXZQCL9TWRDCF" hidden="1">#REF!</definedName>
    <definedName name="BExZNH3VISFF4NQI11BZDP5IQ7VG" hidden="1">#REF!</definedName>
    <definedName name="BExZNJYCFYVMAOI62GB2BABK1ELE" hidden="1">#REF!</definedName>
    <definedName name="BExZNLGAA6ATMJW0Y28J4OI5W27I" hidden="1">#REF!</definedName>
    <definedName name="BExZNP7916CH3QP4VCZEULUIKKS5" hidden="1">#REF!</definedName>
    <definedName name="BExZNV707LIU6Z5H6QI6H67LHTI1" hidden="1">#REF!</definedName>
    <definedName name="BExZNVCBKB930QQ9QW7KSGOZ0V1M" hidden="1">#REF!</definedName>
    <definedName name="BExZNW8QJ18X0RSGFDWAE9ZSDX39" hidden="1">#REF!</definedName>
    <definedName name="BExZNZDWRS6Q40L8OCWFEIVI0A1O" hidden="1">#REF!</definedName>
    <definedName name="BExZOBO9NYLGVJQ31LVQ9XS2ZT4N" hidden="1">#REF!</definedName>
    <definedName name="BExZOETNB1CJ3Y2RKLI1ZK0S8Z6H" hidden="1">#REF!</definedName>
    <definedName name="BExZOREMVSK4E5VSWM838KHUB8AI" hidden="1">#REF!</definedName>
    <definedName name="BExZOVR745T5P1KS9NV2PXZPZVRG" hidden="1">#REF!</definedName>
    <definedName name="BExZOZSWGLSY2XYVRIS6VSNJDSGD" hidden="1">#REF!</definedName>
    <definedName name="BExZP7AIJKLM6C6CSUIIFAHFBNX2" hidden="1">#REF!</definedName>
    <definedName name="BExZPALCPOH27L4MUPX2RFT3F8OM" hidden="1">#REF!</definedName>
    <definedName name="BExZPQ0XY507N8FJMVPKCTK8HC9H" hidden="1">#REF!</definedName>
    <definedName name="BExZPXTHEWEN48J9E5ARSA8IGRBI" hidden="1">#REF!</definedName>
    <definedName name="BExZQ37OVBR25U32CO2YYVPZOMR5" hidden="1">#REF!</definedName>
    <definedName name="BExZQ3NT7H06VO0AR48WHZULZB93" hidden="1">#REF!</definedName>
    <definedName name="BExZQ5RCYU1R0DUT1MFN99S1C408" hidden="1">#REF!</definedName>
    <definedName name="BExZQ7PJU07SEJMDX18U9YVDC2GU" hidden="1">#REF!</definedName>
    <definedName name="BExZQAJXQ5IJ5RB71EDSPGTRO5HC" hidden="1">#REF!</definedName>
    <definedName name="BExZQBLTKPF3O4MCH6L4LE544FQB" hidden="1">#REF!</definedName>
    <definedName name="BExZQIHTGHK7OOI2Y2PN3JYBY82I" hidden="1">#REF!</definedName>
    <definedName name="BExZQJJMGU5MHQOILGXGJPAQI5XI" hidden="1">#REF!</definedName>
    <definedName name="BExZQL1M2EX5YEQBMNQKVD747N3I" hidden="1">#REF!</definedName>
    <definedName name="BExZQPDYUBJL0C1OME996KHU23N5" hidden="1">#REF!</definedName>
    <definedName name="BExZQXBYEBN28QUH1KOVW6KKA5UM" hidden="1">#REF!</definedName>
    <definedName name="BExZQZKT146WEN8FTVZ7Y5TSB8L5" hidden="1">#REF!</definedName>
    <definedName name="BExZR485AKBH93YZ08CMUC3WROED" hidden="1">#REF!</definedName>
    <definedName name="BExZR7TL98P2PPUVGIZYR5873DWW" hidden="1">#REF!</definedName>
    <definedName name="BExZRAYSYOXAM1PBW1EF6YAZ9RU3" hidden="1">#REF!</definedName>
    <definedName name="BExZRGD1603X5ACFALUUDKCD7X48" hidden="1">#REF!</definedName>
    <definedName name="BExZRMSYHFOP8FFWKKUSBHU85J81" hidden="1">#REF!</definedName>
    <definedName name="BExZRP1X6UVLN1UOLHH5VF4STP1O" hidden="1">#REF!</definedName>
    <definedName name="BExZRQ930U6OCYNV00CH5I0Q4LPE" hidden="1">#REF!</definedName>
    <definedName name="BExZRQP7JLKS45QOGATXS7MK5GUZ" hidden="1">#REF!</definedName>
    <definedName name="BExZRW8W514W8OZ72YBONYJ64GXF" hidden="1">#REF!</definedName>
    <definedName name="BExZRWJP2BUVFJPO8U8ATQEP0LZU" hidden="1">#REF!</definedName>
    <definedName name="BExZSI9USDLZAN8LI8M4YYQL24GZ" hidden="1">#REF!</definedName>
    <definedName name="BExZSLKO175YAM0RMMZH1FPXL4V2" hidden="1">#REF!</definedName>
    <definedName name="BExZSS0LA2JY4ZLJ1Z5YCMLJJZCH" hidden="1">#REF!</definedName>
    <definedName name="BExZSTNUWCRNCL22SMKXKFSLCJ0O" hidden="1">#REF!</definedName>
    <definedName name="BExZT6JSZ8CBS0SB3T07N3LMAX7M" hidden="1">#REF!</definedName>
    <definedName name="BExZTAQV2QVSZY5Y3VCCWUBSBW9P" hidden="1">#REF!</definedName>
    <definedName name="BExZTHSI2FX56PWRSNX9H5EWTZFO" hidden="1">#REF!</definedName>
    <definedName name="BExZTJL3HVBFY139H6CJHEQCT1EL" hidden="1">#REF!</definedName>
    <definedName name="BExZTLOL8OPABZI453E0KVNA1GJS" hidden="1">#REF!</definedName>
    <definedName name="BExZTOTZ9F2ZI18DZM8GW39VDF1N" hidden="1">#REF!</definedName>
    <definedName name="BExZTT6J3X0TOX0ZY6YPLUVMCW9X" hidden="1">#REF!</definedName>
    <definedName name="BExZTW6ECBRA0BBITWBQ8R93RMCL" hidden="1">#REF!</definedName>
    <definedName name="BExZU2BHYAOKSCBM3C5014ZF6IXS" hidden="1">#REF!</definedName>
    <definedName name="BExZU2RMJTXOCS0ROPMYPE6WTD87" hidden="1">#REF!</definedName>
    <definedName name="BExZUBRAHA9DNEGONEZEB2TDVFC2" hidden="1">#REF!</definedName>
    <definedName name="BExZUF7G8FENTJKH9R1XUWXM6CWD" hidden="1">#REF!</definedName>
    <definedName name="BExZUNARUJBIZ08VCAV3GEVBIR3D" hidden="1">#REF!</definedName>
    <definedName name="BExZUSZT5496UMBP4LFSLTR1GVEW" hidden="1">#REF!</definedName>
    <definedName name="BExZUT54340I38GVCV79EL116WR0" hidden="1">#REF!</definedName>
    <definedName name="BExZUXC66MK2SXPXCLD8ZSU0BMTY" hidden="1">#REF!</definedName>
    <definedName name="BExZUYDULCX65H9OZ9JHPBNKF3MI" hidden="1">#REF!</definedName>
    <definedName name="BExZV2QD5ZDK3AGDRULLA7JB46C3" hidden="1">#REF!</definedName>
    <definedName name="BExZVBQ29OM0V8XAL3HL0JIM0MMU" hidden="1">#REF!</definedName>
    <definedName name="BExZVKV2XCPCINW1KP8Q1FI6KDNG" hidden="1">#REF!</definedName>
    <definedName name="BExZVLM4T9ORS4ZWHME46U4Q103C" hidden="1">#REF!</definedName>
    <definedName name="BExZVM7OZWPPRH5YQW50EYMMIW1A" hidden="1">#REF!</definedName>
    <definedName name="BExZVMYK7BAH6AGIAEXBE1NXDZ5Z" hidden="1">#REF!</definedName>
    <definedName name="BExZVPYGX2C5OSHMZ6F0KBKZ6B1S" hidden="1">#REF!</definedName>
    <definedName name="BExZW3LHTS7PFBNTYM95N8J5AFYQ" hidden="1">#REF!</definedName>
    <definedName name="BExZW472V5ADKCFHIKAJ6D4R8MU4" hidden="1">#REF!</definedName>
    <definedName name="BExZW5UARC8W9AQNLJX2I5WQWS5F" hidden="1">#REF!</definedName>
    <definedName name="BExZW7HRGN6A9YS41KI2B2UUMJ7X" hidden="1">#REF!</definedName>
    <definedName name="BExZW8ZPNV43UXGOT98FDNIBQHZY" hidden="1">#REF!</definedName>
    <definedName name="BExZWKZ5N3RDXU8MZ8HQVYYD8O0F" hidden="1">#REF!</definedName>
    <definedName name="BExZWMBRUCPO6F4QT5FNX8JRFL7V" hidden="1">#REF!</definedName>
    <definedName name="BExZWQO5171HT1OZ6D6JZBHEW4JG" hidden="1">#REF!</definedName>
    <definedName name="BExZWSMC9T48W74GFGQCIUJ8ZPP3" hidden="1">#REF!</definedName>
    <definedName name="BExZWUF2V4HY3HI8JN9ZVPRWK1H3" hidden="1">#REF!</definedName>
    <definedName name="BExZWX45URTK9KYDJHEXL1OTZ833" hidden="1">#REF!</definedName>
    <definedName name="BExZX0EWQEZO86WDAD9A4EAEZ012" hidden="1">#REF!</definedName>
    <definedName name="BExZX2T6ZT2DZLYSDJJBPVIT5OK2" hidden="1">#REF!</definedName>
    <definedName name="BExZXOJDELULNLEH7WG0OYJT0NJ4" hidden="1">#REF!</definedName>
    <definedName name="BExZXOOTRNUK8LGEAZ8ZCFW9KXQ1" hidden="1">#REF!</definedName>
    <definedName name="BExZXT6JOXNKEDU23DKL8XZAJZIH" hidden="1">#REF!</definedName>
    <definedName name="BExZXUTYW1HWEEZ1LIX4OQWC7HL1" hidden="1">#REF!</definedName>
    <definedName name="BExZXY4NKQL9QD76YMQJ15U1C2G8" hidden="1">#REF!</definedName>
    <definedName name="BExZXYQ7U5G08FQGUIGYT14QCBOF" hidden="1">#REF!</definedName>
    <definedName name="BExZY02V77YJBMODJSWZOYCMPS5X" hidden="1">#REF!</definedName>
    <definedName name="BExZY3DEOYNIHRV56IY5LJXZK8RU" hidden="1">#REF!</definedName>
    <definedName name="BExZY49QRZIR6CA41LFA9LM6EULU" hidden="1">#REF!</definedName>
    <definedName name="BExZYTG2G7W27YATTETFDDCZ0C4U" hidden="1">#REF!</definedName>
    <definedName name="BExZYYOZMC36ROQDWLR5Z17WKHCR" hidden="1">#REF!</definedName>
    <definedName name="BExZZ2FQA9A8C7CJKMEFQ9VPSLCE" hidden="1">#REF!</definedName>
    <definedName name="BExZZ7ZGXIMA3OVYAWY3YQSK64LF" hidden="1">#REF!</definedName>
    <definedName name="BExZZ8FKEIFG203MU6SEJ69MINCD" hidden="1">#REF!</definedName>
    <definedName name="BExZZCHAVHW8C2H649KRGVQ0WVRT" hidden="1">#REF!</definedName>
    <definedName name="BExZZTK54OTLF2YB68BHGOS27GEN" hidden="1">#REF!</definedName>
    <definedName name="BExZZXB3JQQG4SIZS4MRU6NNW7HI" hidden="1">#REF!</definedName>
    <definedName name="BExZZZEMIIFKMLLV4DJKX5TB9R5V" hidden="1">#REF!</definedName>
    <definedName name="CBWorkbookPriority" hidden="1">-2060790043</definedName>
    <definedName name="DELETE01" localSheetId="0" hidden="1">{#N/A,#N/A,FALSE,"Coversheet";#N/A,#N/A,FALSE,"QA"}</definedName>
    <definedName name="DELETE01" localSheetId="4" hidden="1">{#N/A,#N/A,FALSE,"Coversheet";#N/A,#N/A,FALSE,"QA"}</definedName>
    <definedName name="DELETE01" localSheetId="5" hidden="1">{#N/A,#N/A,FALSE,"Coversheet";#N/A,#N/A,FALSE,"QA"}</definedName>
    <definedName name="DELETE01" localSheetId="2" hidden="1">{#N/A,#N/A,FALSE,"Coversheet";#N/A,#N/A,FALSE,"QA"}</definedName>
    <definedName name="DELETE01" localSheetId="1" hidden="1">{#N/A,#N/A,FALSE,"Coversheet";#N/A,#N/A,FALSE,"QA"}</definedName>
    <definedName name="DELETE01" hidden="1">{#N/A,#N/A,FALSE,"Coversheet";#N/A,#N/A,FALSE,"QA"}</definedName>
    <definedName name="DELETE02" localSheetId="0" hidden="1">{#N/A,#N/A,FALSE,"Schedule F";#N/A,#N/A,FALSE,"Schedule G"}</definedName>
    <definedName name="DELETE02" localSheetId="4" hidden="1">{#N/A,#N/A,FALSE,"Schedule F";#N/A,#N/A,FALSE,"Schedule G"}</definedName>
    <definedName name="DELETE02" localSheetId="5" hidden="1">{#N/A,#N/A,FALSE,"Schedule F";#N/A,#N/A,FALSE,"Schedule G"}</definedName>
    <definedName name="DELETE02" localSheetId="2" hidden="1">{#N/A,#N/A,FALSE,"Schedule F";#N/A,#N/A,FALSE,"Schedule G"}</definedName>
    <definedName name="DELETE02" localSheetId="1" hidden="1">{#N/A,#N/A,FALSE,"Schedule F";#N/A,#N/A,FALSE,"Schedule G"}</definedName>
    <definedName name="DELETE02" hidden="1">{#N/A,#N/A,FALSE,"Schedule F";#N/A,#N/A,FALSE,"Schedule G"}</definedName>
    <definedName name="Delete06" hidden="1">{#N/A,#N/A,FALSE,"Coversheet";#N/A,#N/A,FALSE,"QA"}</definedName>
    <definedName name="Delete09" hidden="1">{#N/A,#N/A,FALSE,"Coversheet";#N/A,#N/A,FALSE,"QA"}</definedName>
    <definedName name="Delete1" localSheetId="0" hidden="1">{#N/A,#N/A,FALSE,"Coversheet";#N/A,#N/A,FALSE,"QA"}</definedName>
    <definedName name="Delete1" localSheetId="4" hidden="1">{#N/A,#N/A,FALSE,"Coversheet";#N/A,#N/A,FALSE,"QA"}</definedName>
    <definedName name="Delete1" localSheetId="5" hidden="1">{#N/A,#N/A,FALSE,"Coversheet";#N/A,#N/A,FALSE,"QA"}</definedName>
    <definedName name="Delete1" localSheetId="2" hidden="1">{#N/A,#N/A,FALSE,"Coversheet";#N/A,#N/A,FALSE,"QA"}</definedName>
    <definedName name="Delete1" localSheetId="1" hidden="1">{#N/A,#N/A,FALSE,"Coversheet";#N/A,#N/A,FALSE,"QA"}</definedName>
    <definedName name="Delete1" hidden="1">{#N/A,#N/A,FALSE,"Coversheet";#N/A,#N/A,FALSE,"QA"}</definedName>
    <definedName name="Delete10" hidden="1">{#N/A,#N/A,FALSE,"Schedule F";#N/A,#N/A,FALSE,"Schedule G"}</definedName>
    <definedName name="Delete21" hidden="1">{#N/A,#N/A,FALSE,"Coversheet";#N/A,#N/A,FALSE,"QA"}</definedName>
    <definedName name="DFIT" hidden="1">{#N/A,#N/A,FALSE,"Coversheet";#N/A,#N/A,FALSE,"QA"}</definedName>
    <definedName name="income_satement_ytd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hidden="1">{#N/A,#N/A,FALSE,"monthly";#N/A,#N/A,FALSE,"year to date";#N/A,#N/A,FALSE,"12_months_IS";#N/A,#N/A,FALSE,"balance sheet";#N/A,#N/A,FALSE,"op_revenues_12m";#N/A,#N/A,FALSE,"op_revenues_ytd";#N/A,#N/A,FALSE,"op_revenues_cm"}</definedName>
    <definedName name="_xlnm.Print_Area" localSheetId="2">'Unallocated Detail'!$A$1:$E$321</definedName>
    <definedName name="_xlnm.Print_Titles" localSheetId="2">'Unallocated Detail'!$1:$5</definedName>
    <definedName name="SAPBEXhrIndnt" hidden="1">"Wide"</definedName>
    <definedName name="SAPsysID" hidden="1">"708C5W7SBKP804JT78WJ0JNKI"</definedName>
    <definedName name="SAPwbID" hidden="1">"ARS"</definedName>
    <definedName name="wrn.10_day._.Package." hidden="1">{#N/A,#N/A,FALSE,"Balance_Sheet";#N/A,#N/A,FALSE,"income_statement_monthly";#N/A,#N/A,FALSE,"income_statement_Quarter";#N/A,#N/A,FALSE,"income_statement_ytd";#N/A,#N/A,FALSE,"income_statement_12Months"}</definedName>
    <definedName name="wrn.Customer._.Counts._.Electric." localSheetId="0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4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5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2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0" hidden="1">{#N/A,#N/A,FALSE,"Pg 6b CustCount_Gas";#N/A,#N/A,FALSE,"QA";#N/A,#N/A,FALSE,"Report";#N/A,#N/A,FALSE,"forecast"}</definedName>
    <definedName name="wrn.Customer._.Counts._.Gas." localSheetId="4" hidden="1">{#N/A,#N/A,FALSE,"Pg 6b CustCount_Gas";#N/A,#N/A,FALSE,"QA";#N/A,#N/A,FALSE,"Report";#N/A,#N/A,FALSE,"forecast"}</definedName>
    <definedName name="wrn.Customer._.Counts._.Gas." localSheetId="5" hidden="1">{#N/A,#N/A,FALSE,"Pg 6b CustCount_Gas";#N/A,#N/A,FALSE,"QA";#N/A,#N/A,FALSE,"Report";#N/A,#N/A,FALSE,"forecast"}</definedName>
    <definedName name="wrn.Customer._.Counts._.Gas." localSheetId="2" hidden="1">{#N/A,#N/A,FALSE,"Pg 6b CustCount_Gas";#N/A,#N/A,FALSE,"QA";#N/A,#N/A,FALSE,"Report";#N/A,#N/A,FALSE,"forecast"}</definedName>
    <definedName name="wrn.Customer._.Counts._.Gas." localSheetId="1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wrn.Fundamental." hidden="1">{#N/A,#N/A,TRUE,"CoverPage";#N/A,#N/A,TRUE,"Gas";#N/A,#N/A,TRUE,"Power";#N/A,#N/A,TRUE,"Historical DJ Mthly Prices"}</definedName>
    <definedName name="wrn.Incentive._.Overhead." localSheetId="0" hidden="1">{#N/A,#N/A,FALSE,"Coversheet";#N/A,#N/A,FALSE,"QA"}</definedName>
    <definedName name="wrn.Incentive._.Overhead." localSheetId="4" hidden="1">{#N/A,#N/A,FALSE,"Coversheet";#N/A,#N/A,FALSE,"QA"}</definedName>
    <definedName name="wrn.Incentive._.Overhead." localSheetId="5" hidden="1">{#N/A,#N/A,FALSE,"Coversheet";#N/A,#N/A,FALSE,"QA"}</definedName>
    <definedName name="wrn.Incentive._.Overhead." localSheetId="2" hidden="1">{#N/A,#N/A,FALSE,"Coversheet";#N/A,#N/A,FALSE,"QA"}</definedName>
    <definedName name="wrn.Incentive._.Overhead." localSheetId="1" hidden="1">{#N/A,#N/A,FALSE,"Coversheet";#N/A,#N/A,FALSE,"QA"}</definedName>
    <definedName name="wrn.Incentive._.Overhead." hidden="1">{#N/A,#N/A,FALSE,"Coversheet";#N/A,#N/A,FALSE,"QA"}</definedName>
    <definedName name="wrn.limit_reports." localSheetId="0" hidden="1">{#N/A,#N/A,FALSE,"Schedule F";#N/A,#N/A,FALSE,"Schedule G"}</definedName>
    <definedName name="wrn.limit_reports." localSheetId="4" hidden="1">{#N/A,#N/A,FALSE,"Schedule F";#N/A,#N/A,FALSE,"Schedule G"}</definedName>
    <definedName name="wrn.limit_reports." localSheetId="5" hidden="1">{#N/A,#N/A,FALSE,"Schedule F";#N/A,#N/A,FALSE,"Schedule G"}</definedName>
    <definedName name="wrn.limit_reports." localSheetId="2" hidden="1">{#N/A,#N/A,FALSE,"Schedule F";#N/A,#N/A,FALSE,"Schedule G"}</definedName>
    <definedName name="wrn.limit_reports." localSheetId="1" hidden="1">{#N/A,#N/A,FALSE,"Schedule F";#N/A,#N/A,FALSE,"Schedule G"}</definedName>
    <definedName name="wrn.limit_reports." hidden="1">{#N/A,#N/A,FALSE,"Schedule F";#N/A,#N/A,FALSE,"Schedule G"}</definedName>
    <definedName name="wrn.MARGIN_WO_QTR." localSheetId="0" hidden="1">{#N/A,#N/A,FALSE,"Month ";#N/A,#N/A,FALSE,"YTD";#N/A,#N/A,FALSE,"12 mo ended"}</definedName>
    <definedName name="wrn.MARGIN_WO_QTR." localSheetId="4" hidden="1">{#N/A,#N/A,FALSE,"Month ";#N/A,#N/A,FALSE,"YTD";#N/A,#N/A,FALSE,"12 mo ended"}</definedName>
    <definedName name="wrn.MARGIN_WO_QTR." localSheetId="5" hidden="1">{#N/A,#N/A,FALSE,"Month ";#N/A,#N/A,FALSE,"YTD";#N/A,#N/A,FALSE,"12 mo ended"}</definedName>
    <definedName name="wrn.MARGIN_WO_QTR." localSheetId="2" hidden="1">{#N/A,#N/A,FALSE,"Month ";#N/A,#N/A,FALSE,"YTD";#N/A,#N/A,FALSE,"12 mo ended"}</definedName>
    <definedName name="wrn.MARGIN_WO_QTR." localSheetId="1" hidden="1">{#N/A,#N/A,FALSE,"Month ";#N/A,#N/A,FALSE,"YTD";#N/A,#N/A,FALSE,"12 mo ended"}</definedName>
    <definedName name="wrn.MARGIN_WO_QTR." hidden="1">{#N/A,#N/A,FALSE,"Month ";#N/A,#N/A,FALSE,"YTD";#N/A,#N/A,FALSE,"12 mo ended"}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Small._.Tools._.Overhead." hidden="1">{#N/A,#N/A,FALSE,"2002 Small Tool OH";#N/A,#N/A,FALSE,"QA"}</definedName>
    <definedName name="wrn.VERIFY.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xx" hidden="1">{#N/A,#N/A,FALSE,"Balance_Sheet";#N/A,#N/A,FALSE,"income_statement_monthly";#N/A,#N/A,FALSE,"income_statement_Quarter";#N/A,#N/A,FALSE,"income_statement_ytd";#N/A,#N/A,FALSE,"income_statement_12Months"}</definedName>
  </definedNames>
  <calcPr calcId="152511"/>
</workbook>
</file>

<file path=xl/calcChain.xml><?xml version="1.0" encoding="utf-8"?>
<calcChain xmlns="http://schemas.openxmlformats.org/spreadsheetml/2006/main">
  <c r="H54" i="26" l="1"/>
  <c r="H46" i="26" l="1"/>
  <c r="H42" i="26"/>
  <c r="H43" i="26"/>
  <c r="H41" i="26"/>
  <c r="H38" i="26"/>
  <c r="H37" i="26"/>
  <c r="H31" i="26"/>
  <c r="H32" i="26"/>
  <c r="H33" i="26"/>
  <c r="H34" i="26"/>
  <c r="G50" i="26" l="1"/>
  <c r="F50" i="26"/>
  <c r="H10" i="26" l="1"/>
  <c r="H55" i="26" l="1"/>
  <c r="H23" i="26"/>
  <c r="H24" i="26"/>
  <c r="H25" i="26"/>
  <c r="H26" i="26"/>
  <c r="H27" i="26"/>
  <c r="H28" i="26"/>
  <c r="H29" i="26"/>
  <c r="H30" i="26"/>
  <c r="H22" i="26"/>
  <c r="H14" i="26"/>
  <c r="H15" i="26"/>
  <c r="H16" i="26"/>
  <c r="H17" i="26"/>
  <c r="H18" i="26"/>
  <c r="H19" i="26"/>
  <c r="H13" i="26"/>
  <c r="H8" i="26"/>
  <c r="H9" i="26"/>
  <c r="H7" i="26"/>
  <c r="A4" i="26" l="1"/>
  <c r="A3" i="23"/>
  <c r="C135" i="4"/>
  <c r="I135" i="4" s="1"/>
  <c r="D135" i="4"/>
  <c r="J135" i="4" s="1"/>
  <c r="C136" i="4"/>
  <c r="I136" i="4" s="1"/>
  <c r="D136" i="4"/>
  <c r="J136" i="4" s="1"/>
  <c r="C137" i="4"/>
  <c r="I137" i="4" s="1"/>
  <c r="D137" i="4"/>
  <c r="J137" i="4" s="1"/>
  <c r="C138" i="4"/>
  <c r="I138" i="4" s="1"/>
  <c r="D138" i="4"/>
  <c r="J138" i="4" s="1"/>
  <c r="C139" i="4"/>
  <c r="I139" i="4" s="1"/>
  <c r="D139" i="4"/>
  <c r="J139" i="4" s="1"/>
  <c r="C140" i="4"/>
  <c r="I140" i="4" s="1"/>
  <c r="D140" i="4"/>
  <c r="J140" i="4" s="1"/>
  <c r="C141" i="4"/>
  <c r="I141" i="4" s="1"/>
  <c r="D141" i="4"/>
  <c r="J141" i="4" s="1"/>
  <c r="C142" i="4"/>
  <c r="I142" i="4" s="1"/>
  <c r="D142" i="4"/>
  <c r="J142" i="4" s="1"/>
  <c r="C143" i="4"/>
  <c r="I143" i="4" s="1"/>
  <c r="D143" i="4"/>
  <c r="J143" i="4" s="1"/>
  <c r="C144" i="4"/>
  <c r="I144" i="4" s="1"/>
  <c r="D144" i="4"/>
  <c r="J144" i="4" s="1"/>
  <c r="C145" i="4"/>
  <c r="I145" i="4" s="1"/>
  <c r="D145" i="4"/>
  <c r="J145" i="4" s="1"/>
  <c r="C146" i="4"/>
  <c r="I146" i="4" s="1"/>
  <c r="D146" i="4"/>
  <c r="J146" i="4" s="1"/>
  <c r="C147" i="4"/>
  <c r="I147" i="4" s="1"/>
  <c r="D147" i="4"/>
  <c r="J147" i="4" s="1"/>
  <c r="C148" i="4"/>
  <c r="I148" i="4" s="1"/>
  <c r="D148" i="4"/>
  <c r="J148" i="4" s="1"/>
  <c r="C149" i="4"/>
  <c r="I149" i="4" s="1"/>
  <c r="D149" i="4"/>
  <c r="J149" i="4" s="1"/>
  <c r="C150" i="4"/>
  <c r="I150" i="4" s="1"/>
  <c r="D150" i="4"/>
  <c r="J150" i="4" s="1"/>
  <c r="C151" i="4"/>
  <c r="I151" i="4" s="1"/>
  <c r="D151" i="4"/>
  <c r="J151" i="4" s="1"/>
  <c r="C152" i="4"/>
  <c r="I152" i="4" s="1"/>
  <c r="D152" i="4"/>
  <c r="J152" i="4" s="1"/>
  <c r="C153" i="4"/>
  <c r="I153" i="4" s="1"/>
  <c r="D153" i="4"/>
  <c r="J153" i="4" s="1"/>
  <c r="C154" i="4"/>
  <c r="I154" i="4" s="1"/>
  <c r="D154" i="4"/>
  <c r="J154" i="4" s="1"/>
  <c r="C155" i="4"/>
  <c r="I155" i="4" s="1"/>
  <c r="D155" i="4"/>
  <c r="J155" i="4" s="1"/>
  <c r="C156" i="4"/>
  <c r="I156" i="4" s="1"/>
  <c r="D156" i="4"/>
  <c r="J156" i="4" s="1"/>
  <c r="C157" i="4"/>
  <c r="I157" i="4" s="1"/>
  <c r="D157" i="4"/>
  <c r="J157" i="4" s="1"/>
  <c r="C158" i="4"/>
  <c r="I158" i="4" s="1"/>
  <c r="D158" i="4"/>
  <c r="J158" i="4" s="1"/>
  <c r="C159" i="4"/>
  <c r="I159" i="4" s="1"/>
  <c r="D159" i="4"/>
  <c r="J159" i="4" s="1"/>
  <c r="C160" i="4"/>
  <c r="I160" i="4" s="1"/>
  <c r="D160" i="4"/>
  <c r="J160" i="4" s="1"/>
  <c r="C134" i="4"/>
  <c r="D134" i="4"/>
  <c r="J134" i="4" s="1"/>
  <c r="I162" i="4"/>
  <c r="J162" i="4"/>
  <c r="C163" i="4"/>
  <c r="I163" i="4" s="1"/>
  <c r="D163" i="4"/>
  <c r="J163" i="4" s="1"/>
  <c r="C164" i="4"/>
  <c r="I164" i="4" s="1"/>
  <c r="D164" i="4"/>
  <c r="J164" i="4" s="1"/>
  <c r="C165" i="4"/>
  <c r="I165" i="4" s="1"/>
  <c r="D165" i="4"/>
  <c r="J165" i="4" s="1"/>
  <c r="C166" i="4"/>
  <c r="I166" i="4" s="1"/>
  <c r="D166" i="4"/>
  <c r="J166" i="4" s="1"/>
  <c r="C167" i="4"/>
  <c r="I167" i="4" s="1"/>
  <c r="D167" i="4"/>
  <c r="J167" i="4" s="1"/>
  <c r="C168" i="4"/>
  <c r="I168" i="4" s="1"/>
  <c r="D168" i="4"/>
  <c r="J168" i="4" s="1"/>
  <c r="C169" i="4"/>
  <c r="I169" i="4" s="1"/>
  <c r="D169" i="4"/>
  <c r="J169" i="4" s="1"/>
  <c r="C170" i="4"/>
  <c r="I170" i="4" s="1"/>
  <c r="D170" i="4"/>
  <c r="J170" i="4" s="1"/>
  <c r="C171" i="4"/>
  <c r="I171" i="4" s="1"/>
  <c r="D171" i="4"/>
  <c r="J171" i="4" s="1"/>
  <c r="C172" i="4"/>
  <c r="I172" i="4" s="1"/>
  <c r="D172" i="4"/>
  <c r="J172" i="4" s="1"/>
  <c r="C173" i="4"/>
  <c r="I173" i="4" s="1"/>
  <c r="D173" i="4"/>
  <c r="J173" i="4" s="1"/>
  <c r="C174" i="4"/>
  <c r="I174" i="4" s="1"/>
  <c r="D174" i="4"/>
  <c r="J174" i="4" s="1"/>
  <c r="C175" i="4"/>
  <c r="I175" i="4" s="1"/>
  <c r="D175" i="4"/>
  <c r="J175" i="4" s="1"/>
  <c r="C176" i="4"/>
  <c r="I176" i="4" s="1"/>
  <c r="D176" i="4"/>
  <c r="J176" i="4" s="1"/>
  <c r="C177" i="4"/>
  <c r="I177" i="4" s="1"/>
  <c r="D177" i="4"/>
  <c r="J177" i="4" s="1"/>
  <c r="C178" i="4"/>
  <c r="I178" i="4" s="1"/>
  <c r="D178" i="4"/>
  <c r="J178" i="4" s="1"/>
  <c r="C179" i="4"/>
  <c r="I179" i="4" s="1"/>
  <c r="D179" i="4"/>
  <c r="J179" i="4" s="1"/>
  <c r="C180" i="4"/>
  <c r="I180" i="4" s="1"/>
  <c r="D180" i="4"/>
  <c r="J180" i="4" s="1"/>
  <c r="C181" i="4"/>
  <c r="I181" i="4" s="1"/>
  <c r="D181" i="4"/>
  <c r="J181" i="4" s="1"/>
  <c r="C182" i="4"/>
  <c r="I182" i="4" s="1"/>
  <c r="D182" i="4"/>
  <c r="J182" i="4" s="1"/>
  <c r="C183" i="4"/>
  <c r="I183" i="4" s="1"/>
  <c r="D183" i="4"/>
  <c r="J183" i="4" s="1"/>
  <c r="C184" i="4"/>
  <c r="I184" i="4" s="1"/>
  <c r="D184" i="4"/>
  <c r="J184" i="4" s="1"/>
  <c r="C185" i="4"/>
  <c r="I185" i="4" s="1"/>
  <c r="D185" i="4"/>
  <c r="J185" i="4" s="1"/>
  <c r="C186" i="4"/>
  <c r="I186" i="4" s="1"/>
  <c r="D186" i="4"/>
  <c r="J186" i="4" s="1"/>
  <c r="C187" i="4"/>
  <c r="I187" i="4" s="1"/>
  <c r="D187" i="4"/>
  <c r="J187" i="4" s="1"/>
  <c r="C188" i="4"/>
  <c r="I188" i="4" s="1"/>
  <c r="D188" i="4"/>
  <c r="J188" i="4" s="1"/>
  <c r="C189" i="4"/>
  <c r="I189" i="4" s="1"/>
  <c r="D189" i="4"/>
  <c r="J189" i="4" s="1"/>
  <c r="C190" i="4"/>
  <c r="I190" i="4" s="1"/>
  <c r="D190" i="4"/>
  <c r="J190" i="4" s="1"/>
  <c r="C191" i="4"/>
  <c r="I191" i="4" s="1"/>
  <c r="D191" i="4"/>
  <c r="J191" i="4" s="1"/>
  <c r="C192" i="4"/>
  <c r="I192" i="4" s="1"/>
  <c r="D192" i="4"/>
  <c r="J192" i="4" s="1"/>
  <c r="C193" i="4"/>
  <c r="I193" i="4" s="1"/>
  <c r="D193" i="4"/>
  <c r="J193" i="4" s="1"/>
  <c r="C194" i="4"/>
  <c r="I194" i="4" s="1"/>
  <c r="D194" i="4"/>
  <c r="J194" i="4" s="1"/>
  <c r="C195" i="4"/>
  <c r="I195" i="4" s="1"/>
  <c r="D195" i="4"/>
  <c r="J195" i="4" s="1"/>
  <c r="C196" i="4"/>
  <c r="I196" i="4" s="1"/>
  <c r="D196" i="4"/>
  <c r="J196" i="4" s="1"/>
  <c r="I198" i="4"/>
  <c r="J198" i="4"/>
  <c r="C199" i="4"/>
  <c r="I199" i="4" s="1"/>
  <c r="D199" i="4"/>
  <c r="J199" i="4" s="1"/>
  <c r="C200" i="4"/>
  <c r="I200" i="4" s="1"/>
  <c r="D200" i="4"/>
  <c r="J200" i="4" s="1"/>
  <c r="C201" i="4"/>
  <c r="I201" i="4" s="1"/>
  <c r="D201" i="4"/>
  <c r="J201" i="4" s="1"/>
  <c r="C202" i="4"/>
  <c r="I202" i="4" s="1"/>
  <c r="D202" i="4"/>
  <c r="J202" i="4" s="1"/>
  <c r="C203" i="4"/>
  <c r="I203" i="4" s="1"/>
  <c r="D203" i="4"/>
  <c r="J203" i="4" s="1"/>
  <c r="I205" i="4"/>
  <c r="J205" i="4"/>
  <c r="C206" i="4"/>
  <c r="I206" i="4" s="1"/>
  <c r="D206" i="4"/>
  <c r="J206" i="4" s="1"/>
  <c r="C207" i="4"/>
  <c r="I207" i="4" s="1"/>
  <c r="D207" i="4"/>
  <c r="J207" i="4" s="1"/>
  <c r="C208" i="4"/>
  <c r="I208" i="4" s="1"/>
  <c r="D208" i="4"/>
  <c r="J208" i="4" s="1"/>
  <c r="C209" i="4"/>
  <c r="I209" i="4" s="1"/>
  <c r="D209" i="4"/>
  <c r="J209" i="4" s="1"/>
  <c r="C210" i="4"/>
  <c r="I210" i="4" s="1"/>
  <c r="D210" i="4"/>
  <c r="J210" i="4" s="1"/>
  <c r="C211" i="4"/>
  <c r="I211" i="4" s="1"/>
  <c r="D211" i="4"/>
  <c r="J211" i="4" s="1"/>
  <c r="C212" i="4"/>
  <c r="I212" i="4" s="1"/>
  <c r="D212" i="4"/>
  <c r="J212" i="4" s="1"/>
  <c r="I214" i="4"/>
  <c r="J214" i="4"/>
  <c r="C215" i="4"/>
  <c r="I215" i="4" s="1"/>
  <c r="D215" i="4"/>
  <c r="J215" i="4" s="1"/>
  <c r="I217" i="4"/>
  <c r="J217" i="4"/>
  <c r="C218" i="4"/>
  <c r="I218" i="4" s="1"/>
  <c r="D218" i="4"/>
  <c r="J218" i="4" s="1"/>
  <c r="C219" i="4"/>
  <c r="I219" i="4" s="1"/>
  <c r="D219" i="4"/>
  <c r="J219" i="4" s="1"/>
  <c r="C220" i="4"/>
  <c r="I220" i="4" s="1"/>
  <c r="D220" i="4"/>
  <c r="J220" i="4" s="1"/>
  <c r="C221" i="4"/>
  <c r="I221" i="4" s="1"/>
  <c r="D221" i="4"/>
  <c r="J221" i="4" s="1"/>
  <c r="C222" i="4"/>
  <c r="I222" i="4" s="1"/>
  <c r="D222" i="4"/>
  <c r="J222" i="4" s="1"/>
  <c r="C223" i="4"/>
  <c r="I223" i="4" s="1"/>
  <c r="D223" i="4"/>
  <c r="J223" i="4" s="1"/>
  <c r="C224" i="4"/>
  <c r="I224" i="4" s="1"/>
  <c r="D224" i="4"/>
  <c r="J224" i="4" s="1"/>
  <c r="C225" i="4"/>
  <c r="I225" i="4" s="1"/>
  <c r="D225" i="4"/>
  <c r="J225" i="4" s="1"/>
  <c r="C226" i="4"/>
  <c r="I226" i="4" s="1"/>
  <c r="D226" i="4"/>
  <c r="J226" i="4" s="1"/>
  <c r="C227" i="4"/>
  <c r="I227" i="4" s="1"/>
  <c r="D227" i="4"/>
  <c r="J227" i="4" s="1"/>
  <c r="C228" i="4"/>
  <c r="I228" i="4" s="1"/>
  <c r="D228" i="4"/>
  <c r="J228" i="4" s="1"/>
  <c r="C229" i="4"/>
  <c r="I229" i="4" s="1"/>
  <c r="D229" i="4"/>
  <c r="J229" i="4" s="1"/>
  <c r="C230" i="4"/>
  <c r="I230" i="4" s="1"/>
  <c r="D230" i="4"/>
  <c r="J230" i="4" s="1"/>
  <c r="C67" i="4"/>
  <c r="I67" i="4" s="1"/>
  <c r="C68" i="4"/>
  <c r="I68" i="4" s="1"/>
  <c r="C69" i="4"/>
  <c r="I69" i="4" s="1"/>
  <c r="C70" i="4"/>
  <c r="I70" i="4" s="1"/>
  <c r="C71" i="4"/>
  <c r="I71" i="4" s="1"/>
  <c r="C72" i="4"/>
  <c r="I72" i="4" s="1"/>
  <c r="C73" i="4"/>
  <c r="I73" i="4" s="1"/>
  <c r="C74" i="4"/>
  <c r="I74" i="4" s="1"/>
  <c r="C75" i="4"/>
  <c r="I75" i="4" s="1"/>
  <c r="C76" i="4"/>
  <c r="I76" i="4" s="1"/>
  <c r="C77" i="4"/>
  <c r="I77" i="4" s="1"/>
  <c r="C78" i="4"/>
  <c r="I78" i="4" s="1"/>
  <c r="C79" i="4"/>
  <c r="I79" i="4" s="1"/>
  <c r="C80" i="4"/>
  <c r="I80" i="4" s="1"/>
  <c r="C81" i="4"/>
  <c r="I81" i="4" s="1"/>
  <c r="C82" i="4"/>
  <c r="I82" i="4" s="1"/>
  <c r="C83" i="4"/>
  <c r="I83" i="4" s="1"/>
  <c r="C84" i="4"/>
  <c r="I84" i="4" s="1"/>
  <c r="C85" i="4"/>
  <c r="I85" i="4" s="1"/>
  <c r="C86" i="4"/>
  <c r="I86" i="4" s="1"/>
  <c r="C87" i="4"/>
  <c r="I87" i="4" s="1"/>
  <c r="C88" i="4"/>
  <c r="I88" i="4" s="1"/>
  <c r="C89" i="4"/>
  <c r="I89" i="4" s="1"/>
  <c r="C90" i="4"/>
  <c r="I90" i="4" s="1"/>
  <c r="C91" i="4"/>
  <c r="I91" i="4" s="1"/>
  <c r="C92" i="4"/>
  <c r="I92" i="4" s="1"/>
  <c r="C93" i="4"/>
  <c r="C94" i="4"/>
  <c r="I94" i="4" s="1"/>
  <c r="C95" i="4"/>
  <c r="I95" i="4" s="1"/>
  <c r="C96" i="4"/>
  <c r="I96" i="4" s="1"/>
  <c r="C97" i="4"/>
  <c r="I97" i="4" s="1"/>
  <c r="C98" i="4"/>
  <c r="I98" i="4" s="1"/>
  <c r="C99" i="4"/>
  <c r="I99" i="4" s="1"/>
  <c r="C100" i="4"/>
  <c r="I100" i="4" s="1"/>
  <c r="C101" i="4"/>
  <c r="I101" i="4" s="1"/>
  <c r="C102" i="4"/>
  <c r="I102" i="4" s="1"/>
  <c r="C103" i="4"/>
  <c r="I103" i="4" s="1"/>
  <c r="C104" i="4"/>
  <c r="I104" i="4" s="1"/>
  <c r="C105" i="4"/>
  <c r="I105" i="4" s="1"/>
  <c r="C106" i="4"/>
  <c r="I106" i="4" s="1"/>
  <c r="C107" i="4"/>
  <c r="I107" i="4" s="1"/>
  <c r="C108" i="4"/>
  <c r="I108" i="4" s="1"/>
  <c r="C109" i="4"/>
  <c r="I109" i="4" s="1"/>
  <c r="C110" i="4"/>
  <c r="I110" i="4" s="1"/>
  <c r="C111" i="4"/>
  <c r="I111" i="4" s="1"/>
  <c r="C112" i="4"/>
  <c r="I112" i="4" s="1"/>
  <c r="C113" i="4"/>
  <c r="I113" i="4" s="1"/>
  <c r="C114" i="4"/>
  <c r="I114" i="4" s="1"/>
  <c r="C115" i="4"/>
  <c r="I115" i="4" s="1"/>
  <c r="C116" i="4"/>
  <c r="I116" i="4" s="1"/>
  <c r="C117" i="4"/>
  <c r="I117" i="4" s="1"/>
  <c r="C118" i="4"/>
  <c r="I118" i="4" s="1"/>
  <c r="C119" i="4"/>
  <c r="I119" i="4" s="1"/>
  <c r="C120" i="4"/>
  <c r="I120" i="4" s="1"/>
  <c r="C121" i="4"/>
  <c r="I121" i="4" s="1"/>
  <c r="C122" i="4"/>
  <c r="I122" i="4" s="1"/>
  <c r="C123" i="4"/>
  <c r="I123" i="4" s="1"/>
  <c r="C124" i="4"/>
  <c r="I124" i="4" s="1"/>
  <c r="C125" i="4"/>
  <c r="I125" i="4" s="1"/>
  <c r="C126" i="4"/>
  <c r="I126" i="4" s="1"/>
  <c r="C127" i="4"/>
  <c r="I127" i="4" s="1"/>
  <c r="C128" i="4"/>
  <c r="I128" i="4" s="1"/>
  <c r="C129" i="4"/>
  <c r="I129" i="4" s="1"/>
  <c r="C130" i="4"/>
  <c r="I130" i="4" s="1"/>
  <c r="C131" i="4"/>
  <c r="I131" i="4" s="1"/>
  <c r="D67" i="4"/>
  <c r="J67" i="4" s="1"/>
  <c r="D68" i="4"/>
  <c r="J68" i="4" s="1"/>
  <c r="D69" i="4"/>
  <c r="J69" i="4" s="1"/>
  <c r="D70" i="4"/>
  <c r="J70" i="4" s="1"/>
  <c r="D71" i="4"/>
  <c r="J71" i="4" s="1"/>
  <c r="D72" i="4"/>
  <c r="J72" i="4" s="1"/>
  <c r="D73" i="4"/>
  <c r="J73" i="4" s="1"/>
  <c r="D74" i="4"/>
  <c r="J74" i="4" s="1"/>
  <c r="D75" i="4"/>
  <c r="J75" i="4" s="1"/>
  <c r="D76" i="4"/>
  <c r="J76" i="4" s="1"/>
  <c r="D77" i="4"/>
  <c r="J77" i="4" s="1"/>
  <c r="D78" i="4"/>
  <c r="J78" i="4" s="1"/>
  <c r="D79" i="4"/>
  <c r="J79" i="4" s="1"/>
  <c r="D80" i="4"/>
  <c r="J80" i="4" s="1"/>
  <c r="D81" i="4"/>
  <c r="J81" i="4" s="1"/>
  <c r="D82" i="4"/>
  <c r="J82" i="4" s="1"/>
  <c r="D83" i="4"/>
  <c r="J83" i="4" s="1"/>
  <c r="D84" i="4"/>
  <c r="J84" i="4" s="1"/>
  <c r="D85" i="4"/>
  <c r="J85" i="4" s="1"/>
  <c r="D86" i="4"/>
  <c r="J86" i="4" s="1"/>
  <c r="D87" i="4"/>
  <c r="J87" i="4" s="1"/>
  <c r="D88" i="4"/>
  <c r="J88" i="4" s="1"/>
  <c r="D89" i="4"/>
  <c r="J89" i="4" s="1"/>
  <c r="D90" i="4"/>
  <c r="J90" i="4" s="1"/>
  <c r="D91" i="4"/>
  <c r="J91" i="4" s="1"/>
  <c r="D92" i="4"/>
  <c r="J92" i="4" s="1"/>
  <c r="D93" i="4"/>
  <c r="J93" i="4" s="1"/>
  <c r="D94" i="4"/>
  <c r="J94" i="4" s="1"/>
  <c r="D95" i="4"/>
  <c r="J95" i="4" s="1"/>
  <c r="D96" i="4"/>
  <c r="J96" i="4" s="1"/>
  <c r="D97" i="4"/>
  <c r="J97" i="4" s="1"/>
  <c r="D98" i="4"/>
  <c r="J98" i="4" s="1"/>
  <c r="D99" i="4"/>
  <c r="J99" i="4" s="1"/>
  <c r="D100" i="4"/>
  <c r="J100" i="4" s="1"/>
  <c r="D101" i="4"/>
  <c r="J101" i="4" s="1"/>
  <c r="D102" i="4"/>
  <c r="J102" i="4" s="1"/>
  <c r="D103" i="4"/>
  <c r="J103" i="4" s="1"/>
  <c r="D104" i="4"/>
  <c r="J104" i="4" s="1"/>
  <c r="D105" i="4"/>
  <c r="J105" i="4" s="1"/>
  <c r="D106" i="4"/>
  <c r="J106" i="4" s="1"/>
  <c r="D107" i="4"/>
  <c r="J107" i="4" s="1"/>
  <c r="D108" i="4"/>
  <c r="J108" i="4" s="1"/>
  <c r="D109" i="4"/>
  <c r="J109" i="4" s="1"/>
  <c r="D110" i="4"/>
  <c r="J110" i="4" s="1"/>
  <c r="D111" i="4"/>
  <c r="J111" i="4" s="1"/>
  <c r="D112" i="4"/>
  <c r="J112" i="4" s="1"/>
  <c r="D113" i="4"/>
  <c r="J113" i="4" s="1"/>
  <c r="D114" i="4"/>
  <c r="J114" i="4" s="1"/>
  <c r="D115" i="4"/>
  <c r="J115" i="4" s="1"/>
  <c r="D116" i="4"/>
  <c r="J116" i="4" s="1"/>
  <c r="D117" i="4"/>
  <c r="J117" i="4" s="1"/>
  <c r="D118" i="4"/>
  <c r="J118" i="4" s="1"/>
  <c r="D119" i="4"/>
  <c r="J119" i="4" s="1"/>
  <c r="D120" i="4"/>
  <c r="J120" i="4" s="1"/>
  <c r="D121" i="4"/>
  <c r="J121" i="4" s="1"/>
  <c r="D122" i="4"/>
  <c r="J122" i="4" s="1"/>
  <c r="D123" i="4"/>
  <c r="J123" i="4" s="1"/>
  <c r="D124" i="4"/>
  <c r="J124" i="4" s="1"/>
  <c r="D125" i="4"/>
  <c r="J125" i="4" s="1"/>
  <c r="D126" i="4"/>
  <c r="J126" i="4" s="1"/>
  <c r="D127" i="4"/>
  <c r="J127" i="4" s="1"/>
  <c r="D128" i="4"/>
  <c r="J128" i="4" s="1"/>
  <c r="D129" i="4"/>
  <c r="J129" i="4" s="1"/>
  <c r="D130" i="4"/>
  <c r="J130" i="4" s="1"/>
  <c r="D131" i="4"/>
  <c r="J131" i="4" s="1"/>
  <c r="I233" i="4"/>
  <c r="J233" i="4"/>
  <c r="I234" i="4"/>
  <c r="J234" i="4"/>
  <c r="I235" i="4"/>
  <c r="J235" i="4"/>
  <c r="C236" i="4"/>
  <c r="I236" i="4" s="1"/>
  <c r="D236" i="4"/>
  <c r="J236" i="4" s="1"/>
  <c r="C237" i="4"/>
  <c r="I237" i="4" s="1"/>
  <c r="D237" i="4"/>
  <c r="J237" i="4" s="1"/>
  <c r="I239" i="4"/>
  <c r="J239" i="4"/>
  <c r="C240" i="4"/>
  <c r="I240" i="4" s="1"/>
  <c r="D240" i="4"/>
  <c r="J240" i="4" s="1"/>
  <c r="C241" i="4"/>
  <c r="I241" i="4" s="1"/>
  <c r="D241" i="4"/>
  <c r="J241" i="4" s="1"/>
  <c r="C242" i="4"/>
  <c r="I242" i="4" s="1"/>
  <c r="D242" i="4"/>
  <c r="J242" i="4" s="1"/>
  <c r="I244" i="4"/>
  <c r="J244" i="4"/>
  <c r="C245" i="4"/>
  <c r="I245" i="4" s="1"/>
  <c r="D245" i="4"/>
  <c r="J245" i="4" s="1"/>
  <c r="C246" i="4"/>
  <c r="I246" i="4" s="1"/>
  <c r="I247" i="4"/>
  <c r="J247" i="4"/>
  <c r="C248" i="4"/>
  <c r="I248" i="4" s="1"/>
  <c r="D248" i="4"/>
  <c r="J248" i="4" s="1"/>
  <c r="C249" i="4"/>
  <c r="I249" i="4" s="1"/>
  <c r="D249" i="4"/>
  <c r="J249" i="4" s="1"/>
  <c r="C250" i="4"/>
  <c r="I250" i="4" s="1"/>
  <c r="D250" i="4"/>
  <c r="J250" i="4" s="1"/>
  <c r="C251" i="4"/>
  <c r="I251" i="4" s="1"/>
  <c r="D251" i="4"/>
  <c r="J251" i="4" s="1"/>
  <c r="C252" i="4"/>
  <c r="I252" i="4" s="1"/>
  <c r="D252" i="4"/>
  <c r="J252" i="4" s="1"/>
  <c r="C253" i="4"/>
  <c r="I253" i="4" s="1"/>
  <c r="D253" i="4"/>
  <c r="J253" i="4" s="1"/>
  <c r="I255" i="4"/>
  <c r="J255" i="4"/>
  <c r="C256" i="4"/>
  <c r="I256" i="4" s="1"/>
  <c r="D256" i="4"/>
  <c r="J256" i="4" s="1"/>
  <c r="C257" i="4"/>
  <c r="I257" i="4" s="1"/>
  <c r="D257" i="4"/>
  <c r="J257" i="4" s="1"/>
  <c r="I260" i="4"/>
  <c r="J260" i="4"/>
  <c r="I261" i="4"/>
  <c r="J261" i="4"/>
  <c r="C262" i="4"/>
  <c r="I262" i="4" s="1"/>
  <c r="D262" i="4"/>
  <c r="J262" i="4" s="1"/>
  <c r="C263" i="4"/>
  <c r="I263" i="4" s="1"/>
  <c r="I264" i="4"/>
  <c r="J264" i="4"/>
  <c r="C265" i="4"/>
  <c r="I265" i="4" s="1"/>
  <c r="D265" i="4"/>
  <c r="J265" i="4" s="1"/>
  <c r="C266" i="4"/>
  <c r="I266" i="4" s="1"/>
  <c r="D266" i="4"/>
  <c r="J266" i="4" s="1"/>
  <c r="C267" i="4"/>
  <c r="I267" i="4" s="1"/>
  <c r="I268" i="4"/>
  <c r="J268" i="4"/>
  <c r="C269" i="4"/>
  <c r="I269" i="4" s="1"/>
  <c r="D269" i="4"/>
  <c r="J269" i="4" s="1"/>
  <c r="C270" i="4"/>
  <c r="I270" i="4" s="1"/>
  <c r="D270" i="4"/>
  <c r="J270" i="4" s="1"/>
  <c r="C271" i="4"/>
  <c r="I271" i="4" s="1"/>
  <c r="D271" i="4"/>
  <c r="J271" i="4" s="1"/>
  <c r="D272" i="4"/>
  <c r="J272" i="4" s="1"/>
  <c r="I273" i="4"/>
  <c r="J273" i="4"/>
  <c r="C9" i="4"/>
  <c r="I9" i="4" s="1"/>
  <c r="C10" i="4"/>
  <c r="I10" i="4" s="1"/>
  <c r="C11" i="4"/>
  <c r="I11" i="4" s="1"/>
  <c r="C12" i="4"/>
  <c r="I12" i="4" s="1"/>
  <c r="C13" i="4"/>
  <c r="I13" i="4" s="1"/>
  <c r="C14" i="4"/>
  <c r="I14" i="4" s="1"/>
  <c r="C15" i="4"/>
  <c r="I15" i="4" s="1"/>
  <c r="C16" i="4"/>
  <c r="I16" i="4" s="1"/>
  <c r="C17" i="4"/>
  <c r="I17" i="4" s="1"/>
  <c r="C20" i="4"/>
  <c r="C21" i="4" s="1"/>
  <c r="C23" i="4"/>
  <c r="I23" i="4" s="1"/>
  <c r="C24" i="4"/>
  <c r="I24" i="4" s="1"/>
  <c r="C27" i="4"/>
  <c r="I27" i="4" s="1"/>
  <c r="C28" i="4"/>
  <c r="I28" i="4" s="1"/>
  <c r="C29" i="4"/>
  <c r="I29" i="4" s="1"/>
  <c r="C30" i="4"/>
  <c r="I30" i="4" s="1"/>
  <c r="C31" i="4"/>
  <c r="I31" i="4" s="1"/>
  <c r="C32" i="4"/>
  <c r="I32" i="4" s="1"/>
  <c r="C33" i="4"/>
  <c r="I33" i="4" s="1"/>
  <c r="C34" i="4"/>
  <c r="I34" i="4" s="1"/>
  <c r="C35" i="4"/>
  <c r="I35" i="4" s="1"/>
  <c r="C36" i="4"/>
  <c r="I36" i="4" s="1"/>
  <c r="C42" i="4"/>
  <c r="I42" i="4" s="1"/>
  <c r="C43" i="4"/>
  <c r="I43" i="4" s="1"/>
  <c r="C46" i="4"/>
  <c r="I46" i="4" s="1"/>
  <c r="C47" i="4"/>
  <c r="I47" i="4" s="1"/>
  <c r="C48" i="4"/>
  <c r="I48" i="4" s="1"/>
  <c r="C49" i="4"/>
  <c r="I49" i="4" s="1"/>
  <c r="C50" i="4"/>
  <c r="I50" i="4" s="1"/>
  <c r="C51" i="4"/>
  <c r="I51" i="4" s="1"/>
  <c r="C52" i="4"/>
  <c r="I52" i="4" s="1"/>
  <c r="C55" i="4"/>
  <c r="C56" i="4" s="1"/>
  <c r="C58" i="4"/>
  <c r="C59" i="4" s="1"/>
  <c r="I59" i="4" s="1"/>
  <c r="D9" i="4"/>
  <c r="J9" i="4" s="1"/>
  <c r="D10" i="4"/>
  <c r="J10" i="4" s="1"/>
  <c r="D11" i="4"/>
  <c r="J11" i="4" s="1"/>
  <c r="D12" i="4"/>
  <c r="J12" i="4" s="1"/>
  <c r="D13" i="4"/>
  <c r="J13" i="4" s="1"/>
  <c r="D14" i="4"/>
  <c r="J14" i="4" s="1"/>
  <c r="D15" i="4"/>
  <c r="J15" i="4" s="1"/>
  <c r="D16" i="4"/>
  <c r="J16" i="4" s="1"/>
  <c r="D17" i="4"/>
  <c r="J17" i="4" s="1"/>
  <c r="D20" i="4"/>
  <c r="D21" i="4" s="1"/>
  <c r="D23" i="4"/>
  <c r="J23" i="4" s="1"/>
  <c r="D24" i="4"/>
  <c r="J24" i="4" s="1"/>
  <c r="D27" i="4"/>
  <c r="J27" i="4" s="1"/>
  <c r="D28" i="4"/>
  <c r="J28" i="4" s="1"/>
  <c r="D29" i="4"/>
  <c r="J29" i="4" s="1"/>
  <c r="D30" i="4"/>
  <c r="J30" i="4" s="1"/>
  <c r="D31" i="4"/>
  <c r="J31" i="4" s="1"/>
  <c r="D32" i="4"/>
  <c r="J32" i="4" s="1"/>
  <c r="D33" i="4"/>
  <c r="J33" i="4" s="1"/>
  <c r="D34" i="4"/>
  <c r="J34" i="4" s="1"/>
  <c r="D35" i="4"/>
  <c r="J35" i="4" s="1"/>
  <c r="D36" i="4"/>
  <c r="J36" i="4" s="1"/>
  <c r="D42" i="4"/>
  <c r="J42" i="4" s="1"/>
  <c r="D43" i="4"/>
  <c r="J43" i="4" s="1"/>
  <c r="D46" i="4"/>
  <c r="J46" i="4" s="1"/>
  <c r="D47" i="4"/>
  <c r="J47" i="4" s="1"/>
  <c r="D48" i="4"/>
  <c r="J48" i="4" s="1"/>
  <c r="D49" i="4"/>
  <c r="J49" i="4" s="1"/>
  <c r="D50" i="4"/>
  <c r="J50" i="4" s="1"/>
  <c r="D51" i="4"/>
  <c r="J51" i="4" s="1"/>
  <c r="D52" i="4"/>
  <c r="J52" i="4" s="1"/>
  <c r="D55" i="4"/>
  <c r="D56" i="4" s="1"/>
  <c r="D58" i="4"/>
  <c r="D59" i="4" s="1"/>
  <c r="J59" i="4" s="1"/>
  <c r="I275" i="4"/>
  <c r="J275" i="4"/>
  <c r="I276" i="4"/>
  <c r="J276" i="4"/>
  <c r="I277" i="4"/>
  <c r="J277" i="4"/>
  <c r="C278" i="4"/>
  <c r="I278" i="4" s="1"/>
  <c r="D278" i="4"/>
  <c r="J278" i="4" s="1"/>
  <c r="C279" i="4"/>
  <c r="I279" i="4" s="1"/>
  <c r="D279" i="4"/>
  <c r="J279" i="4" s="1"/>
  <c r="C280" i="4"/>
  <c r="I280" i="4" s="1"/>
  <c r="D280" i="4"/>
  <c r="J280" i="4" s="1"/>
  <c r="C281" i="4"/>
  <c r="I281" i="4" s="1"/>
  <c r="D281" i="4"/>
  <c r="J281" i="4" s="1"/>
  <c r="C282" i="4"/>
  <c r="I282" i="4" s="1"/>
  <c r="D282" i="4"/>
  <c r="J282" i="4" s="1"/>
  <c r="C283" i="4"/>
  <c r="I283" i="4" s="1"/>
  <c r="D283" i="4"/>
  <c r="J283" i="4" s="1"/>
  <c r="C284" i="4"/>
  <c r="I284" i="4" s="1"/>
  <c r="D284" i="4"/>
  <c r="J284" i="4" s="1"/>
  <c r="C285" i="4"/>
  <c r="I285" i="4" s="1"/>
  <c r="D285" i="4"/>
  <c r="J285" i="4" s="1"/>
  <c r="C286" i="4"/>
  <c r="I286" i="4" s="1"/>
  <c r="D286" i="4"/>
  <c r="J286" i="4" s="1"/>
  <c r="C287" i="4"/>
  <c r="I287" i="4" s="1"/>
  <c r="D287" i="4"/>
  <c r="J287" i="4" s="1"/>
  <c r="C288" i="4"/>
  <c r="I288" i="4" s="1"/>
  <c r="D288" i="4"/>
  <c r="J288" i="4" s="1"/>
  <c r="C289" i="4"/>
  <c r="I289" i="4" s="1"/>
  <c r="D289" i="4"/>
  <c r="J289" i="4" s="1"/>
  <c r="C290" i="4"/>
  <c r="I290" i="4" s="1"/>
  <c r="D290" i="4"/>
  <c r="J290" i="4" s="1"/>
  <c r="C291" i="4"/>
  <c r="I291" i="4" s="1"/>
  <c r="D291" i="4"/>
  <c r="J291" i="4" s="1"/>
  <c r="C292" i="4"/>
  <c r="I292" i="4" s="1"/>
  <c r="D292" i="4"/>
  <c r="J292" i="4" s="1"/>
  <c r="C293" i="4"/>
  <c r="I293" i="4" s="1"/>
  <c r="D293" i="4"/>
  <c r="J293" i="4" s="1"/>
  <c r="C294" i="4"/>
  <c r="I294" i="4" s="1"/>
  <c r="D294" i="4"/>
  <c r="J294" i="4" s="1"/>
  <c r="C295" i="4"/>
  <c r="I295" i="4" s="1"/>
  <c r="D295" i="4"/>
  <c r="J295" i="4" s="1"/>
  <c r="C296" i="4"/>
  <c r="I296" i="4" s="1"/>
  <c r="D296" i="4"/>
  <c r="J296" i="4" s="1"/>
  <c r="C297" i="4"/>
  <c r="I297" i="4" s="1"/>
  <c r="D297" i="4"/>
  <c r="J297" i="4" s="1"/>
  <c r="C298" i="4"/>
  <c r="I298" i="4" s="1"/>
  <c r="D298" i="4"/>
  <c r="J298" i="4" s="1"/>
  <c r="C299" i="4"/>
  <c r="I299" i="4" s="1"/>
  <c r="D299" i="4"/>
  <c r="J299" i="4" s="1"/>
  <c r="C300" i="4"/>
  <c r="I300" i="4" s="1"/>
  <c r="D300" i="4"/>
  <c r="J300" i="4" s="1"/>
  <c r="C301" i="4"/>
  <c r="I301" i="4" s="1"/>
  <c r="D301" i="4"/>
  <c r="J301" i="4" s="1"/>
  <c r="D302" i="4"/>
  <c r="J302" i="4" s="1"/>
  <c r="I303" i="4"/>
  <c r="J303" i="4"/>
  <c r="C304" i="4"/>
  <c r="I304" i="4" s="1"/>
  <c r="D304" i="4"/>
  <c r="J304" i="4" s="1"/>
  <c r="C305" i="4"/>
  <c r="I305" i="4" s="1"/>
  <c r="D305" i="4"/>
  <c r="J305" i="4" s="1"/>
  <c r="C306" i="4"/>
  <c r="I306" i="4" s="1"/>
  <c r="D306" i="4"/>
  <c r="J306" i="4" s="1"/>
  <c r="C307" i="4"/>
  <c r="I307" i="4" s="1"/>
  <c r="D307" i="4"/>
  <c r="J307" i="4" s="1"/>
  <c r="C308" i="4"/>
  <c r="I308" i="4" s="1"/>
  <c r="D308" i="4"/>
  <c r="J308" i="4" s="1"/>
  <c r="C309" i="4"/>
  <c r="I309" i="4" s="1"/>
  <c r="D309" i="4"/>
  <c r="J309" i="4" s="1"/>
  <c r="C310" i="4"/>
  <c r="I310" i="4" s="1"/>
  <c r="D310" i="4"/>
  <c r="J310" i="4" s="1"/>
  <c r="C311" i="4"/>
  <c r="I311" i="4" s="1"/>
  <c r="D311" i="4"/>
  <c r="J311" i="4" s="1"/>
  <c r="C312" i="4"/>
  <c r="I312" i="4" s="1"/>
  <c r="D312" i="4"/>
  <c r="J312" i="4" s="1"/>
  <c r="C313" i="4"/>
  <c r="I313" i="4" s="1"/>
  <c r="I314" i="4"/>
  <c r="J314" i="4"/>
  <c r="C315" i="4"/>
  <c r="I315" i="4" s="1"/>
  <c r="D315" i="4"/>
  <c r="J315" i="4" s="1"/>
  <c r="C316" i="4"/>
  <c r="I316" i="4" s="1"/>
  <c r="D316" i="4"/>
  <c r="J316" i="4" s="1"/>
  <c r="C317" i="4"/>
  <c r="I317" i="4" s="1"/>
  <c r="I318" i="4"/>
  <c r="J318" i="4"/>
  <c r="I320" i="4"/>
  <c r="J320" i="4"/>
  <c r="I322" i="4"/>
  <c r="J322" i="4"/>
  <c r="C323" i="4"/>
  <c r="I323" i="4" s="1"/>
  <c r="D323" i="4"/>
  <c r="J323" i="4" s="1"/>
  <c r="I325" i="4"/>
  <c r="J325" i="4"/>
  <c r="I326" i="4"/>
  <c r="J326" i="4"/>
  <c r="I327" i="4"/>
  <c r="J327" i="4"/>
  <c r="I328" i="4"/>
  <c r="J328" i="4"/>
  <c r="I329" i="4"/>
  <c r="J329" i="4"/>
  <c r="I330" i="4"/>
  <c r="J330" i="4"/>
  <c r="I331" i="4"/>
  <c r="J331" i="4"/>
  <c r="I332" i="4"/>
  <c r="J332" i="4"/>
  <c r="I333" i="4"/>
  <c r="J333" i="4"/>
  <c r="I334" i="4"/>
  <c r="J334" i="4"/>
  <c r="I335" i="4"/>
  <c r="J335" i="4"/>
  <c r="I336" i="4"/>
  <c r="J336" i="4"/>
  <c r="I337" i="4"/>
  <c r="J337" i="4"/>
  <c r="I338" i="4"/>
  <c r="J338" i="4"/>
  <c r="I339" i="4"/>
  <c r="J339" i="4"/>
  <c r="I340" i="4"/>
  <c r="J340" i="4"/>
  <c r="I341" i="4"/>
  <c r="J341" i="4"/>
  <c r="I342" i="4"/>
  <c r="J342" i="4"/>
  <c r="I343" i="4"/>
  <c r="J343" i="4"/>
  <c r="I344" i="4"/>
  <c r="J344" i="4"/>
  <c r="I345" i="4"/>
  <c r="J345" i="4"/>
  <c r="I346" i="4"/>
  <c r="J346" i="4"/>
  <c r="I347" i="4"/>
  <c r="J347" i="4"/>
  <c r="I348" i="4"/>
  <c r="J348" i="4"/>
  <c r="I349" i="4"/>
  <c r="J349" i="4"/>
  <c r="I350" i="4"/>
  <c r="J350" i="4"/>
  <c r="I351" i="4"/>
  <c r="J351" i="4"/>
  <c r="I352" i="4"/>
  <c r="J352" i="4"/>
  <c r="I353" i="4"/>
  <c r="J353" i="4"/>
  <c r="I354" i="4"/>
  <c r="J354" i="4"/>
  <c r="I355" i="4"/>
  <c r="J355" i="4"/>
  <c r="I356" i="4"/>
  <c r="J356" i="4"/>
  <c r="I357" i="4"/>
  <c r="J357" i="4"/>
  <c r="I358" i="4"/>
  <c r="J358" i="4"/>
  <c r="I359" i="4"/>
  <c r="J359" i="4"/>
  <c r="I360" i="4"/>
  <c r="J360" i="4"/>
  <c r="I361" i="4"/>
  <c r="J361" i="4"/>
  <c r="I362" i="4"/>
  <c r="J362" i="4"/>
  <c r="I363" i="4"/>
  <c r="J363" i="4"/>
  <c r="I364" i="4"/>
  <c r="J364" i="4"/>
  <c r="I365" i="4"/>
  <c r="J365" i="4"/>
  <c r="I366" i="4"/>
  <c r="J366" i="4"/>
  <c r="I367" i="4"/>
  <c r="J367" i="4"/>
  <c r="I368" i="4"/>
  <c r="J368" i="4"/>
  <c r="I369" i="4"/>
  <c r="J369" i="4"/>
  <c r="I370" i="4"/>
  <c r="J370" i="4"/>
  <c r="I371" i="4"/>
  <c r="J371" i="4"/>
  <c r="I372" i="4"/>
  <c r="J372" i="4"/>
  <c r="I373" i="4"/>
  <c r="J373" i="4"/>
  <c r="I374" i="4"/>
  <c r="J374" i="4"/>
  <c r="I375" i="4"/>
  <c r="J375" i="4"/>
  <c r="I376" i="4"/>
  <c r="J376" i="4"/>
  <c r="I377" i="4"/>
  <c r="J377" i="4"/>
  <c r="I378" i="4"/>
  <c r="J378" i="4"/>
  <c r="I379" i="4"/>
  <c r="J379" i="4"/>
  <c r="I380" i="4"/>
  <c r="J380" i="4"/>
  <c r="I381" i="4"/>
  <c r="J381" i="4"/>
  <c r="I382" i="4"/>
  <c r="J382" i="4"/>
  <c r="I383" i="4"/>
  <c r="J383" i="4"/>
  <c r="I384" i="4"/>
  <c r="J384" i="4"/>
  <c r="I385" i="4"/>
  <c r="J385" i="4"/>
  <c r="I386" i="4"/>
  <c r="J386" i="4"/>
  <c r="I387" i="4"/>
  <c r="J387" i="4"/>
  <c r="I388" i="4"/>
  <c r="J388" i="4"/>
  <c r="I389" i="4"/>
  <c r="J389" i="4"/>
  <c r="I390" i="4"/>
  <c r="J390" i="4"/>
  <c r="I391" i="4"/>
  <c r="J391" i="4"/>
  <c r="I392" i="4"/>
  <c r="J392" i="4"/>
  <c r="I393" i="4"/>
  <c r="J393" i="4"/>
  <c r="I394" i="4"/>
  <c r="J394" i="4"/>
  <c r="I395" i="4"/>
  <c r="J395" i="4"/>
  <c r="I396" i="4"/>
  <c r="J396" i="4"/>
  <c r="I397" i="4"/>
  <c r="J397" i="4"/>
  <c r="I398" i="4"/>
  <c r="J398" i="4"/>
  <c r="I399" i="4"/>
  <c r="J399" i="4"/>
  <c r="I400" i="4"/>
  <c r="J400" i="4"/>
  <c r="I401" i="4"/>
  <c r="J401" i="4"/>
  <c r="I402" i="4"/>
  <c r="J402" i="4"/>
  <c r="I403" i="4"/>
  <c r="J403" i="4"/>
  <c r="I404" i="4"/>
  <c r="J404" i="4"/>
  <c r="I405" i="4"/>
  <c r="J405" i="4"/>
  <c r="I406" i="4"/>
  <c r="J406" i="4"/>
  <c r="I407" i="4"/>
  <c r="J407" i="4"/>
  <c r="I408" i="4"/>
  <c r="J408" i="4"/>
  <c r="B141" i="4"/>
  <c r="B142" i="4"/>
  <c r="B143" i="4"/>
  <c r="B144" i="4"/>
  <c r="B145" i="4"/>
  <c r="B146" i="4"/>
  <c r="B147" i="4"/>
  <c r="B148" i="4"/>
  <c r="B149" i="4"/>
  <c r="B150" i="4"/>
  <c r="B151" i="4"/>
  <c r="B152" i="4"/>
  <c r="B153" i="4"/>
  <c r="B154" i="4"/>
  <c r="B155" i="4"/>
  <c r="B156" i="4"/>
  <c r="B157" i="4"/>
  <c r="B158" i="4"/>
  <c r="B159" i="4"/>
  <c r="B160" i="4"/>
  <c r="H9" i="4"/>
  <c r="G54" i="26"/>
  <c r="G55" i="26"/>
  <c r="D55" i="26" s="1"/>
  <c r="G7" i="26"/>
  <c r="D7" i="26" s="1"/>
  <c r="G8" i="26"/>
  <c r="G9" i="26"/>
  <c r="G10" i="26"/>
  <c r="G13" i="26"/>
  <c r="D13" i="26" s="1"/>
  <c r="G14" i="26"/>
  <c r="G15" i="26"/>
  <c r="G16" i="26"/>
  <c r="D16" i="26" s="1"/>
  <c r="G17" i="26"/>
  <c r="D17" i="26" s="1"/>
  <c r="G18" i="26"/>
  <c r="D18" i="26" s="1"/>
  <c r="G22" i="26"/>
  <c r="D22" i="26" s="1"/>
  <c r="G23" i="26"/>
  <c r="G24" i="26"/>
  <c r="D24" i="26" s="1"/>
  <c r="G25" i="26"/>
  <c r="D25" i="26" s="1"/>
  <c r="G26" i="26"/>
  <c r="D26" i="26" s="1"/>
  <c r="G27" i="26"/>
  <c r="G28" i="26"/>
  <c r="D28" i="26" s="1"/>
  <c r="G29" i="26"/>
  <c r="G30" i="26"/>
  <c r="G31" i="26"/>
  <c r="D31" i="26" s="1"/>
  <c r="G32" i="26"/>
  <c r="G33" i="26"/>
  <c r="G34" i="26"/>
  <c r="D34" i="26" s="1"/>
  <c r="G37" i="26"/>
  <c r="D37" i="26" s="1"/>
  <c r="G38" i="26"/>
  <c r="D38" i="26" s="1"/>
  <c r="G41" i="26"/>
  <c r="D41" i="26" s="1"/>
  <c r="G42" i="26"/>
  <c r="G43" i="26"/>
  <c r="G46" i="26"/>
  <c r="D46" i="26" s="1"/>
  <c r="D47" i="26" s="1"/>
  <c r="F54" i="26"/>
  <c r="C54" i="26" s="1"/>
  <c r="F55" i="26"/>
  <c r="F46" i="26"/>
  <c r="F41" i="26"/>
  <c r="C41" i="26" s="1"/>
  <c r="F42" i="26"/>
  <c r="F43" i="26"/>
  <c r="C43" i="26" s="1"/>
  <c r="F37" i="26"/>
  <c r="F38" i="26"/>
  <c r="F22" i="26"/>
  <c r="F23" i="26"/>
  <c r="C23" i="26" s="1"/>
  <c r="F24" i="26"/>
  <c r="F25" i="26"/>
  <c r="F26" i="26"/>
  <c r="F27" i="26"/>
  <c r="C27" i="26" s="1"/>
  <c r="F28" i="26"/>
  <c r="F29" i="26"/>
  <c r="C29" i="26" s="1"/>
  <c r="F30" i="26"/>
  <c r="F31" i="26"/>
  <c r="F32" i="26"/>
  <c r="F33" i="26"/>
  <c r="C33" i="26" s="1"/>
  <c r="F34" i="26"/>
  <c r="F13" i="26"/>
  <c r="C13" i="26" s="1"/>
  <c r="F14" i="26"/>
  <c r="F15" i="26"/>
  <c r="C15" i="26" s="1"/>
  <c r="F16" i="26"/>
  <c r="F17" i="26"/>
  <c r="F18" i="26"/>
  <c r="F7" i="26"/>
  <c r="C7" i="26" s="1"/>
  <c r="F8" i="26"/>
  <c r="C8" i="26" s="1"/>
  <c r="F9" i="26"/>
  <c r="C9" i="26" s="1"/>
  <c r="F10" i="26"/>
  <c r="H8" i="4"/>
  <c r="H10" i="4"/>
  <c r="H11" i="4"/>
  <c r="H12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37" i="4"/>
  <c r="H38" i="4"/>
  <c r="H39" i="4"/>
  <c r="H40" i="4"/>
  <c r="H41" i="4"/>
  <c r="H42" i="4"/>
  <c r="H43" i="4"/>
  <c r="H44" i="4"/>
  <c r="H45" i="4"/>
  <c r="H46" i="4"/>
  <c r="H47" i="4"/>
  <c r="H48" i="4"/>
  <c r="H49" i="4"/>
  <c r="H50" i="4"/>
  <c r="H51" i="4"/>
  <c r="H52" i="4"/>
  <c r="H53" i="4"/>
  <c r="H54" i="4"/>
  <c r="H55" i="4"/>
  <c r="H56" i="4"/>
  <c r="H57" i="4"/>
  <c r="H58" i="4"/>
  <c r="H59" i="4"/>
  <c r="H63" i="4"/>
  <c r="H64" i="4"/>
  <c r="H65" i="4"/>
  <c r="H66" i="4"/>
  <c r="H67" i="4"/>
  <c r="H68" i="4"/>
  <c r="H69" i="4"/>
  <c r="H70" i="4"/>
  <c r="H71" i="4"/>
  <c r="H72" i="4"/>
  <c r="H73" i="4"/>
  <c r="H74" i="4"/>
  <c r="H75" i="4"/>
  <c r="H76" i="4"/>
  <c r="H77" i="4"/>
  <c r="H78" i="4"/>
  <c r="H79" i="4"/>
  <c r="H80" i="4"/>
  <c r="H81" i="4"/>
  <c r="H82" i="4"/>
  <c r="H83" i="4"/>
  <c r="H84" i="4"/>
  <c r="H85" i="4"/>
  <c r="H86" i="4"/>
  <c r="H87" i="4"/>
  <c r="H88" i="4"/>
  <c r="H89" i="4"/>
  <c r="H90" i="4"/>
  <c r="H91" i="4"/>
  <c r="H92" i="4"/>
  <c r="H93" i="4"/>
  <c r="H94" i="4"/>
  <c r="H95" i="4"/>
  <c r="H96" i="4"/>
  <c r="H97" i="4"/>
  <c r="H98" i="4"/>
  <c r="H99" i="4"/>
  <c r="H100" i="4"/>
  <c r="H101" i="4"/>
  <c r="H102" i="4"/>
  <c r="H103" i="4"/>
  <c r="H104" i="4"/>
  <c r="H105" i="4"/>
  <c r="H106" i="4"/>
  <c r="H107" i="4"/>
  <c r="H108" i="4"/>
  <c r="H109" i="4"/>
  <c r="H110" i="4"/>
  <c r="H111" i="4"/>
  <c r="H112" i="4"/>
  <c r="H113" i="4"/>
  <c r="H114" i="4"/>
  <c r="H115" i="4"/>
  <c r="H116" i="4"/>
  <c r="H117" i="4"/>
  <c r="H118" i="4"/>
  <c r="H119" i="4"/>
  <c r="H120" i="4"/>
  <c r="H121" i="4"/>
  <c r="H122" i="4"/>
  <c r="H123" i="4"/>
  <c r="H124" i="4"/>
  <c r="H125" i="4"/>
  <c r="H126" i="4"/>
  <c r="H127" i="4"/>
  <c r="H128" i="4"/>
  <c r="H129" i="4"/>
  <c r="H130" i="4"/>
  <c r="H131" i="4"/>
  <c r="H132" i="4"/>
  <c r="H133" i="4"/>
  <c r="H134" i="4"/>
  <c r="H135" i="4"/>
  <c r="H136" i="4"/>
  <c r="H137" i="4"/>
  <c r="H138" i="4"/>
  <c r="H139" i="4"/>
  <c r="H140" i="4"/>
  <c r="H141" i="4"/>
  <c r="H142" i="4"/>
  <c r="H143" i="4"/>
  <c r="H144" i="4"/>
  <c r="H145" i="4"/>
  <c r="H146" i="4"/>
  <c r="H147" i="4"/>
  <c r="H148" i="4"/>
  <c r="H149" i="4"/>
  <c r="H150" i="4"/>
  <c r="H151" i="4"/>
  <c r="H152" i="4"/>
  <c r="H153" i="4"/>
  <c r="H154" i="4"/>
  <c r="H155" i="4"/>
  <c r="H156" i="4"/>
  <c r="H157" i="4"/>
  <c r="H158" i="4"/>
  <c r="H159" i="4"/>
  <c r="H160" i="4"/>
  <c r="H161" i="4"/>
  <c r="H162" i="4"/>
  <c r="H163" i="4"/>
  <c r="H164" i="4"/>
  <c r="H165" i="4"/>
  <c r="H166" i="4"/>
  <c r="H167" i="4"/>
  <c r="H168" i="4"/>
  <c r="H169" i="4"/>
  <c r="H170" i="4"/>
  <c r="H171" i="4"/>
  <c r="H172" i="4"/>
  <c r="H173" i="4"/>
  <c r="H174" i="4"/>
  <c r="H175" i="4"/>
  <c r="H176" i="4"/>
  <c r="H177" i="4"/>
  <c r="H178" i="4"/>
  <c r="H179" i="4"/>
  <c r="H180" i="4"/>
  <c r="H181" i="4"/>
  <c r="H182" i="4"/>
  <c r="H183" i="4"/>
  <c r="H184" i="4"/>
  <c r="H185" i="4"/>
  <c r="H186" i="4"/>
  <c r="H187" i="4"/>
  <c r="H188" i="4"/>
  <c r="H189" i="4"/>
  <c r="H190" i="4"/>
  <c r="H191" i="4"/>
  <c r="H192" i="4"/>
  <c r="H193" i="4"/>
  <c r="H194" i="4"/>
  <c r="H195" i="4"/>
  <c r="H196" i="4"/>
  <c r="H197" i="4"/>
  <c r="H198" i="4"/>
  <c r="H199" i="4"/>
  <c r="H200" i="4"/>
  <c r="H201" i="4"/>
  <c r="H202" i="4"/>
  <c r="H203" i="4"/>
  <c r="H204" i="4"/>
  <c r="H205" i="4"/>
  <c r="H206" i="4"/>
  <c r="H207" i="4"/>
  <c r="H208" i="4"/>
  <c r="H209" i="4"/>
  <c r="H210" i="4"/>
  <c r="H211" i="4"/>
  <c r="H212" i="4"/>
  <c r="H213" i="4"/>
  <c r="H214" i="4"/>
  <c r="H215" i="4"/>
  <c r="H216" i="4"/>
  <c r="H217" i="4"/>
  <c r="H218" i="4"/>
  <c r="H219" i="4"/>
  <c r="H220" i="4"/>
  <c r="H221" i="4"/>
  <c r="H222" i="4"/>
  <c r="H223" i="4"/>
  <c r="H224" i="4"/>
  <c r="H225" i="4"/>
  <c r="H226" i="4"/>
  <c r="H227" i="4"/>
  <c r="H228" i="4"/>
  <c r="H229" i="4"/>
  <c r="H230" i="4"/>
  <c r="H231" i="4"/>
  <c r="H232" i="4"/>
  <c r="H233" i="4"/>
  <c r="H234" i="4"/>
  <c r="H235" i="4"/>
  <c r="H236" i="4"/>
  <c r="H237" i="4"/>
  <c r="H238" i="4"/>
  <c r="H239" i="4"/>
  <c r="H240" i="4"/>
  <c r="H241" i="4"/>
  <c r="H242" i="4"/>
  <c r="H243" i="4"/>
  <c r="H244" i="4"/>
  <c r="H245" i="4"/>
  <c r="H246" i="4"/>
  <c r="H247" i="4"/>
  <c r="H248" i="4"/>
  <c r="H249" i="4"/>
  <c r="H250" i="4"/>
  <c r="H251" i="4"/>
  <c r="H252" i="4"/>
  <c r="H253" i="4"/>
  <c r="H254" i="4"/>
  <c r="H255" i="4"/>
  <c r="H256" i="4"/>
  <c r="H257" i="4"/>
  <c r="H258" i="4"/>
  <c r="H259" i="4"/>
  <c r="H260" i="4"/>
  <c r="H261" i="4"/>
  <c r="H262" i="4"/>
  <c r="H263" i="4"/>
  <c r="H264" i="4"/>
  <c r="H265" i="4"/>
  <c r="H266" i="4"/>
  <c r="H267" i="4"/>
  <c r="H268" i="4"/>
  <c r="H269" i="4"/>
  <c r="H270" i="4"/>
  <c r="H271" i="4"/>
  <c r="H272" i="4"/>
  <c r="H273" i="4"/>
  <c r="H275" i="4"/>
  <c r="H276" i="4"/>
  <c r="H277" i="4"/>
  <c r="H278" i="4"/>
  <c r="H279" i="4"/>
  <c r="H280" i="4"/>
  <c r="H281" i="4"/>
  <c r="H282" i="4"/>
  <c r="H283" i="4"/>
  <c r="H284" i="4"/>
  <c r="H285" i="4"/>
  <c r="H286" i="4"/>
  <c r="H287" i="4"/>
  <c r="H288" i="4"/>
  <c r="H289" i="4"/>
  <c r="H290" i="4"/>
  <c r="H291" i="4"/>
  <c r="H292" i="4"/>
  <c r="H293" i="4"/>
  <c r="H294" i="4"/>
  <c r="H295" i="4"/>
  <c r="H296" i="4"/>
  <c r="H297" i="4"/>
  <c r="H298" i="4"/>
  <c r="H299" i="4"/>
  <c r="H300" i="4"/>
  <c r="H301" i="4"/>
  <c r="H302" i="4"/>
  <c r="H303" i="4"/>
  <c r="H304" i="4"/>
  <c r="H305" i="4"/>
  <c r="H306" i="4"/>
  <c r="H307" i="4"/>
  <c r="H308" i="4"/>
  <c r="H309" i="4"/>
  <c r="H310" i="4"/>
  <c r="H311" i="4"/>
  <c r="H312" i="4"/>
  <c r="H313" i="4"/>
  <c r="H314" i="4"/>
  <c r="H315" i="4"/>
  <c r="H316" i="4"/>
  <c r="H317" i="4"/>
  <c r="H318" i="4"/>
  <c r="H319" i="4"/>
  <c r="I19" i="4"/>
  <c r="I22" i="4"/>
  <c r="I26" i="4"/>
  <c r="I39" i="4"/>
  <c r="I40" i="4"/>
  <c r="I41" i="4"/>
  <c r="I45" i="4"/>
  <c r="I54" i="4"/>
  <c r="I57" i="4"/>
  <c r="I63" i="4"/>
  <c r="I64" i="4"/>
  <c r="I65" i="4"/>
  <c r="I66" i="4"/>
  <c r="I93" i="4"/>
  <c r="I133" i="4"/>
  <c r="J19" i="4"/>
  <c r="J22" i="4"/>
  <c r="J26" i="4"/>
  <c r="J39" i="4"/>
  <c r="J40" i="4"/>
  <c r="J41" i="4"/>
  <c r="J45" i="4"/>
  <c r="J54" i="4"/>
  <c r="J57" i="4"/>
  <c r="J63" i="4"/>
  <c r="J64" i="4"/>
  <c r="J65" i="4"/>
  <c r="J66" i="4"/>
  <c r="J133" i="4"/>
  <c r="B9" i="4"/>
  <c r="B10" i="4"/>
  <c r="B11" i="4"/>
  <c r="B12" i="4"/>
  <c r="B13" i="4"/>
  <c r="B14" i="4"/>
  <c r="B15" i="4"/>
  <c r="B16" i="4"/>
  <c r="B17" i="4"/>
  <c r="B20" i="4"/>
  <c r="B21" i="4" s="1"/>
  <c r="B23" i="4"/>
  <c r="B24" i="4"/>
  <c r="B27" i="4"/>
  <c r="B28" i="4"/>
  <c r="B29" i="4"/>
  <c r="B30" i="4"/>
  <c r="B31" i="4"/>
  <c r="B32" i="4"/>
  <c r="B33" i="4"/>
  <c r="B34" i="4"/>
  <c r="B35" i="4"/>
  <c r="B36" i="4"/>
  <c r="B42" i="4"/>
  <c r="B43" i="4"/>
  <c r="B46" i="4"/>
  <c r="B47" i="4"/>
  <c r="B48" i="4"/>
  <c r="B49" i="4"/>
  <c r="B50" i="4"/>
  <c r="B51" i="4"/>
  <c r="B52" i="4"/>
  <c r="B55" i="4"/>
  <c r="B56" i="4" s="1"/>
  <c r="B58" i="4"/>
  <c r="B59" i="4" s="1"/>
  <c r="B67" i="4"/>
  <c r="B68" i="4"/>
  <c r="B69" i="4"/>
  <c r="B70" i="4"/>
  <c r="B71" i="4"/>
  <c r="B72" i="4"/>
  <c r="B73" i="4"/>
  <c r="B74" i="4"/>
  <c r="B75" i="4"/>
  <c r="B76" i="4"/>
  <c r="B77" i="4"/>
  <c r="B78" i="4"/>
  <c r="B79" i="4"/>
  <c r="B80" i="4"/>
  <c r="B81" i="4"/>
  <c r="B82" i="4"/>
  <c r="B83" i="4"/>
  <c r="B84" i="4"/>
  <c r="B85" i="4"/>
  <c r="B86" i="4"/>
  <c r="B87" i="4"/>
  <c r="B88" i="4"/>
  <c r="B89" i="4"/>
  <c r="B90" i="4"/>
  <c r="B91" i="4"/>
  <c r="B92" i="4"/>
  <c r="B93" i="4"/>
  <c r="B94" i="4"/>
  <c r="B95" i="4"/>
  <c r="B96" i="4"/>
  <c r="B97" i="4"/>
  <c r="B98" i="4"/>
  <c r="B99" i="4"/>
  <c r="B100" i="4"/>
  <c r="B101" i="4"/>
  <c r="B102" i="4"/>
  <c r="B103" i="4"/>
  <c r="B104" i="4"/>
  <c r="B105" i="4"/>
  <c r="B106" i="4"/>
  <c r="B107" i="4"/>
  <c r="B108" i="4"/>
  <c r="B109" i="4"/>
  <c r="B110" i="4"/>
  <c r="B111" i="4"/>
  <c r="B112" i="4"/>
  <c r="B113" i="4"/>
  <c r="B114" i="4"/>
  <c r="B115" i="4"/>
  <c r="B116" i="4"/>
  <c r="B117" i="4"/>
  <c r="B118" i="4"/>
  <c r="B119" i="4"/>
  <c r="B120" i="4"/>
  <c r="B121" i="4"/>
  <c r="B122" i="4"/>
  <c r="B123" i="4"/>
  <c r="B124" i="4"/>
  <c r="B125" i="4"/>
  <c r="B126" i="4"/>
  <c r="B127" i="4"/>
  <c r="B128" i="4"/>
  <c r="B129" i="4"/>
  <c r="B130" i="4"/>
  <c r="B131" i="4"/>
  <c r="B134" i="4"/>
  <c r="B135" i="4"/>
  <c r="B136" i="4"/>
  <c r="B137" i="4"/>
  <c r="B138" i="4"/>
  <c r="B139" i="4"/>
  <c r="B140" i="4"/>
  <c r="B163" i="4"/>
  <c r="B164" i="4"/>
  <c r="B165" i="4"/>
  <c r="B166" i="4"/>
  <c r="B167" i="4"/>
  <c r="B168" i="4"/>
  <c r="B169" i="4"/>
  <c r="B170" i="4"/>
  <c r="B171" i="4"/>
  <c r="B172" i="4"/>
  <c r="B173" i="4"/>
  <c r="B174" i="4"/>
  <c r="B175" i="4"/>
  <c r="B176" i="4"/>
  <c r="B177" i="4"/>
  <c r="B178" i="4"/>
  <c r="B179" i="4"/>
  <c r="B180" i="4"/>
  <c r="B181" i="4"/>
  <c r="B182" i="4"/>
  <c r="B183" i="4"/>
  <c r="B184" i="4"/>
  <c r="B185" i="4"/>
  <c r="B186" i="4"/>
  <c r="B187" i="4"/>
  <c r="B188" i="4"/>
  <c r="B189" i="4"/>
  <c r="B190" i="4"/>
  <c r="B191" i="4"/>
  <c r="B192" i="4"/>
  <c r="B193" i="4"/>
  <c r="B194" i="4"/>
  <c r="B195" i="4"/>
  <c r="B196" i="4"/>
  <c r="B199" i="4"/>
  <c r="B200" i="4"/>
  <c r="B201" i="4"/>
  <c r="B202" i="4"/>
  <c r="B203" i="4"/>
  <c r="B206" i="4"/>
  <c r="B207" i="4"/>
  <c r="B208" i="4"/>
  <c r="B209" i="4"/>
  <c r="B210" i="4"/>
  <c r="B211" i="4"/>
  <c r="B212" i="4"/>
  <c r="B215" i="4"/>
  <c r="B216" i="4" s="1"/>
  <c r="B218" i="4"/>
  <c r="B219" i="4"/>
  <c r="B220" i="4"/>
  <c r="B221" i="4"/>
  <c r="B222" i="4"/>
  <c r="B223" i="4"/>
  <c r="B224" i="4"/>
  <c r="B225" i="4"/>
  <c r="B226" i="4"/>
  <c r="B227" i="4"/>
  <c r="B228" i="4"/>
  <c r="B229" i="4"/>
  <c r="B230" i="4"/>
  <c r="B236" i="4"/>
  <c r="B237" i="4"/>
  <c r="B240" i="4"/>
  <c r="B241" i="4"/>
  <c r="B242" i="4"/>
  <c r="B245" i="4"/>
  <c r="B246" i="4" s="1"/>
  <c r="B248" i="4"/>
  <c r="B249" i="4"/>
  <c r="B250" i="4"/>
  <c r="B251" i="4"/>
  <c r="B252" i="4"/>
  <c r="B253" i="4"/>
  <c r="B256" i="4"/>
  <c r="B257" i="4"/>
  <c r="B262" i="4"/>
  <c r="B263" i="4" s="1"/>
  <c r="B265" i="4"/>
  <c r="B266" i="4"/>
  <c r="B269" i="4"/>
  <c r="B270" i="4"/>
  <c r="B271" i="4"/>
  <c r="B278" i="4"/>
  <c r="B279" i="4"/>
  <c r="B280" i="4"/>
  <c r="B281" i="4"/>
  <c r="B282" i="4"/>
  <c r="B283" i="4"/>
  <c r="B284" i="4"/>
  <c r="B285" i="4"/>
  <c r="B286" i="4"/>
  <c r="B287" i="4"/>
  <c r="B288" i="4"/>
  <c r="B289" i="4"/>
  <c r="B290" i="4"/>
  <c r="B291" i="4"/>
  <c r="B292" i="4"/>
  <c r="B293" i="4"/>
  <c r="B294" i="4"/>
  <c r="B295" i="4"/>
  <c r="B296" i="4"/>
  <c r="B297" i="4"/>
  <c r="B298" i="4"/>
  <c r="B299" i="4"/>
  <c r="B300" i="4"/>
  <c r="B301" i="4"/>
  <c r="B304" i="4"/>
  <c r="B305" i="4"/>
  <c r="B306" i="4"/>
  <c r="B307" i="4"/>
  <c r="B308" i="4"/>
  <c r="B309" i="4"/>
  <c r="B310" i="4"/>
  <c r="B311" i="4"/>
  <c r="B312" i="4"/>
  <c r="B315" i="4"/>
  <c r="B316" i="4"/>
  <c r="H51" i="26"/>
  <c r="D51" i="26"/>
  <c r="C51" i="26"/>
  <c r="G19" i="26"/>
  <c r="D19" i="26" s="1"/>
  <c r="F19" i="26"/>
  <c r="H65" i="26"/>
  <c r="H64" i="26"/>
  <c r="H63" i="26"/>
  <c r="H62" i="26"/>
  <c r="H61" i="26"/>
  <c r="B323" i="4"/>
  <c r="E12" i="30"/>
  <c r="C24" i="30" s="1"/>
  <c r="E15" i="30"/>
  <c r="E24" i="30" s="1"/>
  <c r="E16" i="30"/>
  <c r="C25" i="30" s="1"/>
  <c r="F25" i="30" s="1"/>
  <c r="I25" i="30" s="1"/>
  <c r="E25" i="30"/>
  <c r="E30" i="30" s="1"/>
  <c r="I17" i="30"/>
  <c r="H17" i="30"/>
  <c r="G17" i="30"/>
  <c r="B37" i="30"/>
  <c r="E13" i="30"/>
  <c r="E14" i="30"/>
  <c r="C33" i="30" s="1"/>
  <c r="F17" i="30"/>
  <c r="D20" i="2"/>
  <c r="D28" i="2"/>
  <c r="D30" i="2"/>
  <c r="D32" i="2"/>
  <c r="D33" i="2"/>
  <c r="D34" i="2"/>
  <c r="D35" i="2"/>
  <c r="C32" i="30"/>
  <c r="F32" i="30" s="1"/>
  <c r="A3" i="26"/>
  <c r="F44" i="3"/>
  <c r="F43" i="3"/>
  <c r="E317" i="4"/>
  <c r="A3" i="4"/>
  <c r="A3" i="3"/>
  <c r="D36" i="2"/>
  <c r="D25" i="2"/>
  <c r="D9" i="26"/>
  <c r="C37" i="26"/>
  <c r="C10" i="26"/>
  <c r="C14" i="26"/>
  <c r="D14" i="26"/>
  <c r="D10" i="26"/>
  <c r="H56" i="26"/>
  <c r="D42" i="26"/>
  <c r="D32" i="26"/>
  <c r="D30" i="26"/>
  <c r="C34" i="26"/>
  <c r="C32" i="26"/>
  <c r="C30" i="26"/>
  <c r="C28" i="26"/>
  <c r="C26" i="26"/>
  <c r="C24" i="26"/>
  <c r="C42" i="26"/>
  <c r="D54" i="26"/>
  <c r="H11" i="26"/>
  <c r="D26" i="2"/>
  <c r="E17" i="30"/>
  <c r="E18" i="30" s="1"/>
  <c r="E31" i="30"/>
  <c r="F31" i="30" s="1"/>
  <c r="G31" i="30" s="1"/>
  <c r="H32" i="30" l="1"/>
  <c r="G32" i="30"/>
  <c r="F24" i="30"/>
  <c r="C26" i="30"/>
  <c r="C27" i="30" s="1"/>
  <c r="E26" i="30"/>
  <c r="E27" i="30" s="1"/>
  <c r="E29" i="30"/>
  <c r="C213" i="4"/>
  <c r="I213" i="4" s="1"/>
  <c r="C302" i="4"/>
  <c r="C272" i="4"/>
  <c r="I272" i="4" s="1"/>
  <c r="C204" i="4"/>
  <c r="I204" i="4" s="1"/>
  <c r="C161" i="4"/>
  <c r="D317" i="4"/>
  <c r="J317" i="4" s="1"/>
  <c r="D313" i="4"/>
  <c r="J313" i="4" s="1"/>
  <c r="D267" i="4"/>
  <c r="J267" i="4" s="1"/>
  <c r="D263" i="4"/>
  <c r="J263" i="4" s="1"/>
  <c r="C258" i="4"/>
  <c r="I258" i="4" s="1"/>
  <c r="E114" i="4"/>
  <c r="E168" i="4"/>
  <c r="I58" i="4"/>
  <c r="I134" i="4"/>
  <c r="D18" i="4"/>
  <c r="J18" i="4" s="1"/>
  <c r="B302" i="4"/>
  <c r="E223" i="4"/>
  <c r="H31" i="30"/>
  <c r="E19" i="30"/>
  <c r="H25" i="30"/>
  <c r="B313" i="4"/>
  <c r="B272" i="4"/>
  <c r="E145" i="4"/>
  <c r="E271" i="4"/>
  <c r="E184" i="4"/>
  <c r="E311" i="4"/>
  <c r="E289" i="4"/>
  <c r="E281" i="4"/>
  <c r="E269" i="4"/>
  <c r="E265" i="4"/>
  <c r="E241" i="4"/>
  <c r="E237" i="4"/>
  <c r="E230" i="4"/>
  <c r="E228" i="4"/>
  <c r="E226" i="4"/>
  <c r="E224" i="4"/>
  <c r="E222" i="4"/>
  <c r="E220" i="4"/>
  <c r="E218" i="4"/>
  <c r="E202" i="4"/>
  <c r="E200" i="4"/>
  <c r="E196" i="4"/>
  <c r="E194" i="4"/>
  <c r="E192" i="4"/>
  <c r="E190" i="4"/>
  <c r="E188" i="4"/>
  <c r="E186" i="4"/>
  <c r="E182" i="4"/>
  <c r="E180" i="4"/>
  <c r="E178" i="4"/>
  <c r="E176" i="4"/>
  <c r="E174" i="4"/>
  <c r="E172" i="4"/>
  <c r="E170" i="4"/>
  <c r="E166" i="4"/>
  <c r="E164" i="4"/>
  <c r="E140" i="4"/>
  <c r="E138" i="4"/>
  <c r="E136" i="4"/>
  <c r="E134" i="4"/>
  <c r="E52" i="4"/>
  <c r="E50" i="4"/>
  <c r="E48" i="4"/>
  <c r="E46" i="4"/>
  <c r="E42" i="4"/>
  <c r="E35" i="4"/>
  <c r="E33" i="4"/>
  <c r="E31" i="4"/>
  <c r="E29" i="4"/>
  <c r="E27" i="4"/>
  <c r="E23" i="4"/>
  <c r="E17" i="4"/>
  <c r="E15" i="4"/>
  <c r="E11" i="4"/>
  <c r="E9" i="4"/>
  <c r="E153" i="4"/>
  <c r="E82" i="4"/>
  <c r="E257" i="4"/>
  <c r="E253" i="4"/>
  <c r="E251" i="4"/>
  <c r="E249" i="4"/>
  <c r="E212" i="4"/>
  <c r="E210" i="4"/>
  <c r="E208" i="4"/>
  <c r="E206" i="4"/>
  <c r="E130" i="4"/>
  <c r="E128" i="4"/>
  <c r="E126" i="4"/>
  <c r="E124" i="4"/>
  <c r="E122" i="4"/>
  <c r="E120" i="4"/>
  <c r="E118" i="4"/>
  <c r="E116" i="4"/>
  <c r="E112" i="4"/>
  <c r="E110" i="4"/>
  <c r="E108" i="4"/>
  <c r="E106" i="4"/>
  <c r="E104" i="4"/>
  <c r="E102" i="4"/>
  <c r="E100" i="4"/>
  <c r="E98" i="4"/>
  <c r="E96" i="4"/>
  <c r="E94" i="4"/>
  <c r="E92" i="4"/>
  <c r="E90" i="4"/>
  <c r="E88" i="4"/>
  <c r="E86" i="4"/>
  <c r="E84" i="4"/>
  <c r="E80" i="4"/>
  <c r="E78" i="4"/>
  <c r="E76" i="4"/>
  <c r="E74" i="4"/>
  <c r="E72" i="4"/>
  <c r="E70" i="4"/>
  <c r="E68" i="4"/>
  <c r="I20" i="4"/>
  <c r="F28" i="3"/>
  <c r="F24" i="3"/>
  <c r="D38" i="2"/>
  <c r="F23" i="3"/>
  <c r="F31" i="3"/>
  <c r="F27" i="3"/>
  <c r="F19" i="3"/>
  <c r="D24" i="2"/>
  <c r="D19" i="2"/>
  <c r="H39" i="26"/>
  <c r="D25" i="4"/>
  <c r="J25" i="4" s="1"/>
  <c r="C55" i="26"/>
  <c r="C56" i="26" s="1"/>
  <c r="D27" i="26"/>
  <c r="E137" i="4"/>
  <c r="B243" i="4"/>
  <c r="E298" i="4"/>
  <c r="E236" i="4"/>
  <c r="E238" i="4" s="1"/>
  <c r="C31" i="26"/>
  <c r="C25" i="4"/>
  <c r="I25" i="4" s="1"/>
  <c r="D132" i="4"/>
  <c r="J132" i="4" s="1"/>
  <c r="E16" i="4"/>
  <c r="E58" i="4"/>
  <c r="E59" i="4" s="1"/>
  <c r="B25" i="4"/>
  <c r="C53" i="4"/>
  <c r="I53" i="4" s="1"/>
  <c r="C37" i="4"/>
  <c r="I37" i="4" s="1"/>
  <c r="H44" i="26"/>
  <c r="H20" i="26"/>
  <c r="C46" i="26"/>
  <c r="C47" i="26" s="1"/>
  <c r="C22" i="26"/>
  <c r="C38" i="26"/>
  <c r="C39" i="26" s="1"/>
  <c r="E141" i="4"/>
  <c r="E149" i="4"/>
  <c r="E157" i="4"/>
  <c r="D23" i="26"/>
  <c r="E30" i="4"/>
  <c r="E207" i="4"/>
  <c r="J55" i="4"/>
  <c r="E227" i="4"/>
  <c r="E240" i="4"/>
  <c r="E229" i="4"/>
  <c r="E225" i="4"/>
  <c r="E221" i="4"/>
  <c r="E219" i="4"/>
  <c r="E201" i="4"/>
  <c r="E51" i="4"/>
  <c r="E34" i="4"/>
  <c r="E14" i="4"/>
  <c r="J20" i="4"/>
  <c r="C25" i="26"/>
  <c r="H47" i="26"/>
  <c r="E159" i="4"/>
  <c r="E155" i="4"/>
  <c r="E151" i="4"/>
  <c r="E147" i="4"/>
  <c r="E143" i="4"/>
  <c r="D238" i="4"/>
  <c r="J238" i="4" s="1"/>
  <c r="C17" i="26"/>
  <c r="C19" i="26"/>
  <c r="D33" i="26"/>
  <c r="D243" i="4"/>
  <c r="J243" i="4" s="1"/>
  <c r="C16" i="26"/>
  <c r="C18" i="26"/>
  <c r="D29" i="26"/>
  <c r="D44" i="4"/>
  <c r="J44" i="4" s="1"/>
  <c r="E279" i="4"/>
  <c r="E308" i="4"/>
  <c r="E293" i="4"/>
  <c r="E280" i="4"/>
  <c r="E312" i="4"/>
  <c r="E310" i="4"/>
  <c r="E306" i="4"/>
  <c r="E304" i="4"/>
  <c r="E300" i="4"/>
  <c r="E296" i="4"/>
  <c r="E294" i="4"/>
  <c r="E292" i="4"/>
  <c r="E290" i="4"/>
  <c r="E288" i="4"/>
  <c r="E286" i="4"/>
  <c r="E284" i="4"/>
  <c r="E282" i="4"/>
  <c r="B258" i="4"/>
  <c r="F37" i="3"/>
  <c r="F26" i="3"/>
  <c r="F8" i="3"/>
  <c r="D9" i="2"/>
  <c r="B231" i="4"/>
  <c r="B161" i="4"/>
  <c r="B53" i="4"/>
  <c r="B37" i="4"/>
  <c r="E55" i="4"/>
  <c r="E56" i="4" s="1"/>
  <c r="E215" i="4"/>
  <c r="E216" i="4" s="1"/>
  <c r="B44" i="4"/>
  <c r="F34" i="3"/>
  <c r="F18" i="3"/>
  <c r="D29" i="2"/>
  <c r="D18" i="2"/>
  <c r="D12" i="2"/>
  <c r="D10" i="2"/>
  <c r="B197" i="4"/>
  <c r="D53" i="4"/>
  <c r="J53" i="4" s="1"/>
  <c r="E47" i="4"/>
  <c r="E36" i="4"/>
  <c r="E32" i="4"/>
  <c r="B317" i="4"/>
  <c r="C132" i="4"/>
  <c r="I132" i="4" s="1"/>
  <c r="C11" i="26"/>
  <c r="E245" i="4"/>
  <c r="E246" i="4" s="1"/>
  <c r="E67" i="4"/>
  <c r="B254" i="4"/>
  <c r="B213" i="4"/>
  <c r="B204" i="4"/>
  <c r="C18" i="4"/>
  <c r="I18" i="4" s="1"/>
  <c r="H35" i="26"/>
  <c r="D37" i="4"/>
  <c r="J37" i="4" s="1"/>
  <c r="D56" i="26"/>
  <c r="C44" i="26"/>
  <c r="C44" i="4"/>
  <c r="I44" i="4" s="1"/>
  <c r="D15" i="26"/>
  <c r="D20" i="26" s="1"/>
  <c r="D8" i="26"/>
  <c r="D11" i="26" s="1"/>
  <c r="E10" i="4"/>
  <c r="E24" i="4"/>
  <c r="E43" i="4"/>
  <c r="E44" i="4" s="1"/>
  <c r="E135" i="4"/>
  <c r="E139" i="4"/>
  <c r="E203" i="4"/>
  <c r="E211" i="4"/>
  <c r="E307" i="4"/>
  <c r="E20" i="4"/>
  <c r="E21" i="4" s="1"/>
  <c r="E295" i="4"/>
  <c r="E291" i="4"/>
  <c r="E287" i="4"/>
  <c r="E262" i="4"/>
  <c r="E266" i="4"/>
  <c r="E256" i="4"/>
  <c r="E12" i="4"/>
  <c r="E309" i="4"/>
  <c r="E305" i="4"/>
  <c r="E301" i="4"/>
  <c r="E299" i="4"/>
  <c r="E297" i="4"/>
  <c r="E283" i="4"/>
  <c r="E278" i="4"/>
  <c r="E270" i="4"/>
  <c r="B267" i="4"/>
  <c r="E263" i="4"/>
  <c r="E252" i="4"/>
  <c r="E250" i="4"/>
  <c r="E248" i="4"/>
  <c r="E242" i="4"/>
  <c r="E209" i="4"/>
  <c r="E199" i="4"/>
  <c r="E195" i="4"/>
  <c r="E193" i="4"/>
  <c r="E191" i="4"/>
  <c r="E189" i="4"/>
  <c r="E187" i="4"/>
  <c r="E185" i="4"/>
  <c r="E183" i="4"/>
  <c r="E181" i="4"/>
  <c r="E179" i="4"/>
  <c r="E177" i="4"/>
  <c r="E175" i="4"/>
  <c r="E173" i="4"/>
  <c r="E171" i="4"/>
  <c r="E169" i="4"/>
  <c r="E167" i="4"/>
  <c r="E165" i="4"/>
  <c r="E163" i="4"/>
  <c r="E131" i="4"/>
  <c r="E129" i="4"/>
  <c r="E127" i="4"/>
  <c r="E125" i="4"/>
  <c r="E123" i="4"/>
  <c r="E121" i="4"/>
  <c r="E119" i="4"/>
  <c r="E117" i="4"/>
  <c r="E115" i="4"/>
  <c r="E113" i="4"/>
  <c r="E111" i="4"/>
  <c r="E109" i="4"/>
  <c r="E107" i="4"/>
  <c r="E105" i="4"/>
  <c r="E103" i="4"/>
  <c r="E101" i="4"/>
  <c r="E99" i="4"/>
  <c r="E97" i="4"/>
  <c r="E95" i="4"/>
  <c r="E93" i="4"/>
  <c r="E91" i="4"/>
  <c r="E89" i="4"/>
  <c r="E87" i="4"/>
  <c r="E85" i="4"/>
  <c r="E83" i="4"/>
  <c r="E81" i="4"/>
  <c r="E79" i="4"/>
  <c r="E77" i="4"/>
  <c r="E75" i="4"/>
  <c r="E73" i="4"/>
  <c r="E71" i="4"/>
  <c r="E69" i="4"/>
  <c r="E49" i="4"/>
  <c r="E28" i="4"/>
  <c r="J58" i="4"/>
  <c r="I55" i="4"/>
  <c r="D43" i="26"/>
  <c r="D44" i="26" s="1"/>
  <c r="E160" i="4"/>
  <c r="E158" i="4"/>
  <c r="E156" i="4"/>
  <c r="E154" i="4"/>
  <c r="E152" i="4"/>
  <c r="E150" i="4"/>
  <c r="E148" i="4"/>
  <c r="E146" i="4"/>
  <c r="E144" i="4"/>
  <c r="E142" i="4"/>
  <c r="D254" i="4"/>
  <c r="J254" i="4" s="1"/>
  <c r="C231" i="4"/>
  <c r="I231" i="4" s="1"/>
  <c r="D197" i="4"/>
  <c r="J197" i="4" s="1"/>
  <c r="D161" i="4"/>
  <c r="J161" i="4" s="1"/>
  <c r="D216" i="4"/>
  <c r="J216" i="4" s="1"/>
  <c r="F9" i="3"/>
  <c r="D11" i="2"/>
  <c r="D27" i="2"/>
  <c r="D21" i="2"/>
  <c r="B238" i="4"/>
  <c r="C35" i="30"/>
  <c r="C37" i="30" s="1"/>
  <c r="C34" i="30"/>
  <c r="F33" i="30"/>
  <c r="E34" i="30"/>
  <c r="F30" i="30"/>
  <c r="E35" i="30"/>
  <c r="E37" i="30" s="1"/>
  <c r="I56" i="4"/>
  <c r="I161" i="4"/>
  <c r="D39" i="26"/>
  <c r="D37" i="2"/>
  <c r="F26" i="30"/>
  <c r="F35" i="3"/>
  <c r="F33" i="3"/>
  <c r="F32" i="3"/>
  <c r="F30" i="3"/>
  <c r="F29" i="3"/>
  <c r="F25" i="3"/>
  <c r="F10" i="3"/>
  <c r="F11" i="3"/>
  <c r="F36" i="3"/>
  <c r="D258" i="4"/>
  <c r="J258" i="4" s="1"/>
  <c r="C254" i="4"/>
  <c r="I254" i="4" s="1"/>
  <c r="D246" i="4"/>
  <c r="C243" i="4"/>
  <c r="I243" i="4" s="1"/>
  <c r="C238" i="4"/>
  <c r="D231" i="4"/>
  <c r="J231" i="4" s="1"/>
  <c r="C216" i="4"/>
  <c r="I216" i="4" s="1"/>
  <c r="D213" i="4"/>
  <c r="J213" i="4" s="1"/>
  <c r="D204" i="4"/>
  <c r="J204" i="4" s="1"/>
  <c r="C197" i="4"/>
  <c r="I197" i="4" s="1"/>
  <c r="J56" i="4"/>
  <c r="B132" i="4"/>
  <c r="B18" i="4"/>
  <c r="F46" i="3"/>
  <c r="F17" i="3"/>
  <c r="F20" i="3"/>
  <c r="D31" i="2"/>
  <c r="J21" i="4"/>
  <c r="I21" i="4"/>
  <c r="E13" i="4"/>
  <c r="D319" i="4" l="1"/>
  <c r="J319" i="4" s="1"/>
  <c r="I302" i="4"/>
  <c r="C319" i="4"/>
  <c r="I319" i="4" s="1"/>
  <c r="H24" i="30"/>
  <c r="I24" i="30"/>
  <c r="F29" i="30"/>
  <c r="G29" i="30"/>
  <c r="H29" i="30"/>
  <c r="F12" i="3"/>
  <c r="D22" i="2"/>
  <c r="D13" i="2"/>
  <c r="E267" i="4"/>
  <c r="B319" i="4"/>
  <c r="E319" i="4" s="1"/>
  <c r="E313" i="4"/>
  <c r="E53" i="4"/>
  <c r="E60" i="4" s="1"/>
  <c r="E161" i="4"/>
  <c r="D38" i="4"/>
  <c r="J38" i="4" s="1"/>
  <c r="B259" i="4"/>
  <c r="E258" i="4"/>
  <c r="E231" i="4"/>
  <c r="E272" i="4"/>
  <c r="E25" i="4"/>
  <c r="E204" i="4"/>
  <c r="B232" i="4"/>
  <c r="C60" i="4"/>
  <c r="I60" i="4" s="1"/>
  <c r="E213" i="4"/>
  <c r="C20" i="26"/>
  <c r="E254" i="4"/>
  <c r="C35" i="26"/>
  <c r="D232" i="4"/>
  <c r="J232" i="4" s="1"/>
  <c r="B60" i="4"/>
  <c r="D35" i="26"/>
  <c r="D58" i="26" s="1"/>
  <c r="E132" i="4"/>
  <c r="C38" i="4"/>
  <c r="I38" i="4" s="1"/>
  <c r="B38" i="4"/>
  <c r="E243" i="4"/>
  <c r="E259" i="4" s="1"/>
  <c r="E197" i="4"/>
  <c r="E37" i="4"/>
  <c r="B62" i="4"/>
  <c r="E302" i="4"/>
  <c r="E18" i="4"/>
  <c r="D39" i="2"/>
  <c r="D41" i="2" s="1"/>
  <c r="D60" i="4"/>
  <c r="J60" i="4" s="1"/>
  <c r="H58" i="26"/>
  <c r="H34" i="30"/>
  <c r="G34" i="30"/>
  <c r="G35" i="30"/>
  <c r="H35" i="30"/>
  <c r="C232" i="4"/>
  <c r="I232" i="4" s="1"/>
  <c r="F37" i="30"/>
  <c r="I238" i="4"/>
  <c r="C259" i="4"/>
  <c r="I259" i="4" s="1"/>
  <c r="J246" i="4"/>
  <c r="D259" i="4"/>
  <c r="J259" i="4" s="1"/>
  <c r="H30" i="30"/>
  <c r="G30" i="30"/>
  <c r="H33" i="30"/>
  <c r="G33" i="30"/>
  <c r="F21" i="3"/>
  <c r="F38" i="3" s="1"/>
  <c r="C58" i="26" l="1"/>
  <c r="F40" i="3"/>
  <c r="F48" i="3" s="1"/>
  <c r="B274" i="4"/>
  <c r="B321" i="4" s="1"/>
  <c r="B324" i="4" s="1"/>
  <c r="E232" i="4"/>
  <c r="E38" i="4"/>
  <c r="E62" i="4" s="1"/>
  <c r="C62" i="4"/>
  <c r="I62" i="4" s="1"/>
  <c r="D62" i="4"/>
  <c r="J62" i="4" s="1"/>
  <c r="D274" i="4"/>
  <c r="D321" i="4" s="1"/>
  <c r="C274" i="4"/>
  <c r="I274" i="4" s="1"/>
  <c r="I6" i="4" l="1"/>
  <c r="E274" i="4"/>
  <c r="E321" i="4" s="1"/>
  <c r="J274" i="4"/>
  <c r="J6" i="4" s="1"/>
  <c r="C321" i="4"/>
  <c r="C324" i="4" s="1"/>
  <c r="I324" i="4" s="1"/>
  <c r="D324" i="4"/>
  <c r="J324" i="4" s="1"/>
  <c r="J321" i="4"/>
  <c r="I321" i="4" l="1"/>
  <c r="B27" i="30" l="1"/>
  <c r="F27" i="30" s="1"/>
</calcChain>
</file>

<file path=xl/sharedStrings.xml><?xml version="1.0" encoding="utf-8"?>
<sst xmlns="http://schemas.openxmlformats.org/spreadsheetml/2006/main" count="857" uniqueCount="671">
  <si>
    <t>TOTAL DEPRECIATION, DEPLETION AND AMORTIZATION</t>
  </si>
  <si>
    <t>(29) 4081 - Taxes Other-Util Income</t>
  </si>
  <si>
    <t>(30) 4081 -  Montana Corp. License Taxes</t>
  </si>
  <si>
    <t>(30) 4091 -  Fit-Util Oper Income</t>
  </si>
  <si>
    <t>(31) 4101 - Def Fit-Util Oper Income</t>
  </si>
  <si>
    <t>(31) 4111 - Def Fit-Cr - Util Oper Income</t>
  </si>
  <si>
    <t>(31) 4114 - Inv Tax Cr Adj-Util Operations</t>
  </si>
  <si>
    <t>(99) 4082 - Taxes Other - Other Income</t>
  </si>
  <si>
    <t>(99) 4092 - Fit - Other Income</t>
  </si>
  <si>
    <t>(99) 4102 - Def Fit - Other Income</t>
  </si>
  <si>
    <t>(99) 4112 - Provision for Deferred FIT - Credit &amp; Other Income</t>
  </si>
  <si>
    <t>(99) 415 - Revenues From Merchandising And Jobbing</t>
  </si>
  <si>
    <t>(99) 416 - Expenses Of Merchandising And Jobbing</t>
  </si>
  <si>
    <t>(99) 417 - Revenues From Non-Utility Operations</t>
  </si>
  <si>
    <t>(99) 4171 - Expenses of Non-Utility Operations</t>
  </si>
  <si>
    <t>(99) 418 - Nonoperating Rental Income</t>
  </si>
  <si>
    <t>(99) 4181 - Equity in Earnings of Subsidiaries</t>
  </si>
  <si>
    <t>(99) 419 - Interest And Dividend Income</t>
  </si>
  <si>
    <t>(99) 4191 - Allowance For Other Funds Used During Construction</t>
  </si>
  <si>
    <t>(99) 421 - Misc. Non-Operating Income</t>
  </si>
  <si>
    <t>(99) 4211 - Gain On Disposition Of Property</t>
  </si>
  <si>
    <t>(99) 4212 - Loss On Disposition Of Property</t>
  </si>
  <si>
    <t>(99) 4213 - Misc. Non-Op Income - AFUDC(WUTC)</t>
  </si>
  <si>
    <t>(99) 4214 - Misc. Non-Op Income - AFUCE</t>
  </si>
  <si>
    <t>(99) 4261 - Donations</t>
  </si>
  <si>
    <t>(99) 4262 - Life Insurance</t>
  </si>
  <si>
    <t>(99) 4263 - Penalties</t>
  </si>
  <si>
    <t>(99) 4264 - Expenses For Civic &amp; Political Activities</t>
  </si>
  <si>
    <t>(99) 4265 - Other Deductions</t>
  </si>
  <si>
    <t>(999) 427 - Interest On Long Term Debt</t>
  </si>
  <si>
    <t xml:space="preserve">  (999) 4271 - Interest on Preferred Stock</t>
  </si>
  <si>
    <t>(999) 428 - Amortization Of Debt Discount &amp; Expenses</t>
  </si>
  <si>
    <t>(999) 4281 - Amortization Of Loss On Required Debt</t>
  </si>
  <si>
    <t>(999) 429 - Amortization Of Premium On Debt-Cr</t>
  </si>
  <si>
    <t>(999) 4291 - Amortization Gain On Reacquired Debt</t>
  </si>
  <si>
    <t>(999) 430 - Int on Debt to Assoc. Companies</t>
  </si>
  <si>
    <t>(999) 431 - Other Interest Expense</t>
  </si>
  <si>
    <t>(999) 432 - Allowances For Borrowed Funds</t>
  </si>
  <si>
    <t>(9999) 4111 - Def Fit-Cr - Util Oper Income</t>
  </si>
  <si>
    <t>(9999) 435 - Extraordinary Deductions</t>
  </si>
  <si>
    <t>Bellevue</t>
  </si>
  <si>
    <t>Income Taxes</t>
  </si>
  <si>
    <t>Item</t>
  </si>
  <si>
    <t>Text for B/S P&amp;L item</t>
  </si>
  <si>
    <t>4-factor allocator</t>
  </si>
  <si>
    <t>Include on the following Lines of the FERC I/S</t>
  </si>
  <si>
    <t>SUBS COA Income Accounts</t>
  </si>
  <si>
    <t>FIT-Util Oper Income Line 30</t>
  </si>
  <si>
    <t>40910200 FIT Expense (Benefit)</t>
  </si>
  <si>
    <t>A</t>
  </si>
  <si>
    <t>Amortization of Debt Discount &amp; Expenses Line 999</t>
  </si>
  <si>
    <t>42800400 Amortization of Debt Issuance Costs</t>
  </si>
  <si>
    <t>C</t>
  </si>
  <si>
    <t>Other Interest Expense Line 999</t>
  </si>
  <si>
    <t>43100210 Interest Expense</t>
  </si>
  <si>
    <t>D</t>
  </si>
  <si>
    <t>Misc General Expenses Line 23</t>
  </si>
  <si>
    <t>93020400 AR Servicing Fees</t>
  </si>
  <si>
    <t>B1</t>
  </si>
  <si>
    <t>93020300 Director's Fees</t>
  </si>
  <si>
    <t>B2</t>
  </si>
  <si>
    <t xml:space="preserve">     Total SUBS COA Income Accounts</t>
  </si>
  <si>
    <t xml:space="preserve"> Equity in Earnings of Subsidiaries Line 99</t>
  </si>
  <si>
    <t>4181 Equity in Earnings of Subsidiaries</t>
  </si>
  <si>
    <t xml:space="preserve">               (18) 5617 Gen Intercnct Studies</t>
  </si>
  <si>
    <t>E</t>
  </si>
  <si>
    <t>Below the Line</t>
  </si>
  <si>
    <t>PSE</t>
  </si>
  <si>
    <t>PSE Funding</t>
  </si>
  <si>
    <t>PSE Funding Eliminate</t>
  </si>
  <si>
    <t>Total</t>
  </si>
  <si>
    <t>Operating Income</t>
  </si>
  <si>
    <t>Other Income Line 99  (4092 FIT Other Income)</t>
  </si>
  <si>
    <t>Other Income 99 (419 - Interest And Dividend Income)</t>
  </si>
  <si>
    <t>Equity in Earnings of Subsidiaries Line 99</t>
  </si>
  <si>
    <t>Net Income</t>
  </si>
  <si>
    <t>(17) 8072 - Purchased Gas Expenses</t>
  </si>
  <si>
    <t>(18) 865 - Transmission Maint of measur &amp; regul station equip</t>
  </si>
  <si>
    <t>(23) 935 - Maint General Plant - Electric</t>
  </si>
  <si>
    <t>(17) 540 - Hydro Office Rents</t>
  </si>
  <si>
    <t>ALLOCATION OF COMMON CHARGES</t>
  </si>
  <si>
    <t>FERC Account and Description</t>
  </si>
  <si>
    <t>Allocated Electric</t>
  </si>
  <si>
    <t>Allocated Gas</t>
  </si>
  <si>
    <t>GRAND TOTAL</t>
  </si>
  <si>
    <t/>
  </si>
  <si>
    <t>(21) 913 - Advertising Expense</t>
  </si>
  <si>
    <t>24 - DEPRECIATION/AMORTIZATION</t>
  </si>
  <si>
    <t>29 -TAXES OTHER THAN INCOME TAXES</t>
  </si>
  <si>
    <t xml:space="preserve">30 - INCOME TAXES </t>
  </si>
  <si>
    <t xml:space="preserve">31 - DEFERRED INCOME TAXES </t>
  </si>
  <si>
    <t xml:space="preserve">PSE Funding, Inc.                                    </t>
  </si>
  <si>
    <t>(5) 4894 - Gas Revenues from Storing Gas of Others</t>
  </si>
  <si>
    <t>12 Month Average number of Customers</t>
  </si>
  <si>
    <t>Joint Meter Reading Customers</t>
  </si>
  <si>
    <t>Non-Production Plant</t>
  </si>
  <si>
    <t>4-Factor Allocator</t>
  </si>
  <si>
    <t>Direct Labor</t>
  </si>
  <si>
    <t>Share (Allocated Electric / Common)</t>
  </si>
  <si>
    <t>Share (Allocated Gas / Common)</t>
  </si>
  <si>
    <t>check</t>
  </si>
  <si>
    <t>Q1 2009</t>
  </si>
  <si>
    <t>Q2 2009</t>
  </si>
  <si>
    <t>Q3 2009</t>
  </si>
  <si>
    <t>28 - ASC 815</t>
  </si>
  <si>
    <t>(99) 425 -  Miscellaneous Amortization</t>
  </si>
  <si>
    <t>Q4 2009</t>
  </si>
  <si>
    <t>12 ME 12/31/2009</t>
  </si>
  <si>
    <t xml:space="preserve">          (99) 4265 - Other Deductions</t>
  </si>
  <si>
    <t xml:space="preserve">               (99) SUBTOTAL</t>
  </si>
  <si>
    <t xml:space="preserve">     999 - INTEREST</t>
  </si>
  <si>
    <t xml:space="preserve">          (999) 427 - Interest On Long Term Debt</t>
  </si>
  <si>
    <t xml:space="preserve">          (999) 4271 - Interest on Preferred Stock</t>
  </si>
  <si>
    <t xml:space="preserve">          (999) 428 - Amortization Of Debt Discount &amp; Expenses</t>
  </si>
  <si>
    <t xml:space="preserve">          (999) 4281 - Amortization Of Loss On Required Debt</t>
  </si>
  <si>
    <t xml:space="preserve">          (999) 429 - Amortization Of Premium On Debt-Cr</t>
  </si>
  <si>
    <t xml:space="preserve">          (999) 4291 - Amortization Gain On Reacquired Debt</t>
  </si>
  <si>
    <t xml:space="preserve">          (999) 430 - Int on Debt to Assoc. Companies</t>
  </si>
  <si>
    <t xml:space="preserve">          (999) 431 - Other Interest Expense</t>
  </si>
  <si>
    <t xml:space="preserve">          (999) 432 - Allowances For Borrowed Funds</t>
  </si>
  <si>
    <t xml:space="preserve">               (999) SUBTOTAL</t>
  </si>
  <si>
    <t xml:space="preserve">     9999 - EXTRAORDINARY ITEMS</t>
  </si>
  <si>
    <t xml:space="preserve">          (9999) 4111 - Def Fit-Cr - Util Oper Income</t>
  </si>
  <si>
    <t xml:space="preserve">          (9999) 435 - Extraordinary Deductions</t>
  </si>
  <si>
    <t xml:space="preserve">               (9999) SUBTOTAL</t>
  </si>
  <si>
    <t>(1) TOTAL OPERATING REVENUES</t>
  </si>
  <si>
    <t>10 - ENERGY COST</t>
  </si>
  <si>
    <t>(10) TOTAL ENERGY COST</t>
  </si>
  <si>
    <t xml:space="preserve">     2 - SALES TO CUSTOMERS</t>
  </si>
  <si>
    <t xml:space="preserve">          (2) 440 - Electric Residential Sales</t>
  </si>
  <si>
    <t xml:space="preserve">          (2) 442 - Electric Commercial &amp; Industrial Sales</t>
  </si>
  <si>
    <t xml:space="preserve">          (2) 444 - Public Street &amp; Highway Lighting</t>
  </si>
  <si>
    <t xml:space="preserve">          (2) 456 - Other Electric Revenues</t>
  </si>
  <si>
    <t xml:space="preserve">          (2) 456 - Other Electric Revenues - Unbilled</t>
  </si>
  <si>
    <t xml:space="preserve">          (2) 456 - Other Electric Revenues - Conservation</t>
  </si>
  <si>
    <t xml:space="preserve">          (2) 480 - Gas Residential Sales</t>
  </si>
  <si>
    <t xml:space="preserve">          (2) 481 - Gas Commercial &amp; Industrial Sales</t>
  </si>
  <si>
    <t xml:space="preserve">          (2) 489 - Rev From Transportation Of Gas To Others</t>
  </si>
  <si>
    <t xml:space="preserve">               (2) SUBTOTAL</t>
  </si>
  <si>
    <t xml:space="preserve">     3 - SALES FOR RESALE-FIRM</t>
  </si>
  <si>
    <t xml:space="preserve">          (3) 447 - Electric Sales For Resale</t>
  </si>
  <si>
    <t xml:space="preserve">               (3) SUBTOTAL</t>
  </si>
  <si>
    <t xml:space="preserve">     4 - SALES TO OTHER UTILITIES</t>
  </si>
  <si>
    <t xml:space="preserve">          (4) 447 - Electric Sales For Resale - Sales</t>
  </si>
  <si>
    <t xml:space="preserve">          (4) 447 - Electric Sales For Resale - Purchases</t>
  </si>
  <si>
    <t xml:space="preserve">               (4) SUBTOTAL</t>
  </si>
  <si>
    <t xml:space="preserve">     5 - OTHER OPERATING REVENUES</t>
  </si>
  <si>
    <t xml:space="preserve">          (5) 412 - Lease Inc Everett Delta to NWP - Gas</t>
  </si>
  <si>
    <t xml:space="preserve">          (5) 450 - Forfeited Discounts</t>
  </si>
  <si>
    <t xml:space="preserve">          (5) 451 - Electric Misc Service Revenue</t>
  </si>
  <si>
    <t xml:space="preserve">          (5) 454 - Rent For Electric Property</t>
  </si>
  <si>
    <t xml:space="preserve">          (5) 456 - Other Electric Revenues</t>
  </si>
  <si>
    <t xml:space="preserve">          (5) 487 - Forfeited Discounts</t>
  </si>
  <si>
    <t xml:space="preserve">          (5) 488 - Gas Misc Service Revenues</t>
  </si>
  <si>
    <t xml:space="preserve">          (5) 4894 - Gas Revenues from Storing Gas of Others</t>
  </si>
  <si>
    <t xml:space="preserve">          (5) 493 - Rent From Gas Property</t>
  </si>
  <si>
    <t xml:space="preserve">          (5) 495 - Other Gas Revenues</t>
  </si>
  <si>
    <t xml:space="preserve">               (5) SUBTOTAL</t>
  </si>
  <si>
    <t xml:space="preserve">     11 - FUEL</t>
  </si>
  <si>
    <t xml:space="preserve">          (11) 501 - Steam Operations Fuel</t>
  </si>
  <si>
    <t xml:space="preserve">          (11) 547 - Other Power Generation Oper Fuel</t>
  </si>
  <si>
    <t xml:space="preserve">               (11) SUBTOTAL</t>
  </si>
  <si>
    <t xml:space="preserve">     12 - PURCHASED AND INTERCHANGED</t>
  </si>
  <si>
    <t xml:space="preserve">          (12) 555 - Purchased Power</t>
  </si>
  <si>
    <t xml:space="preserve">          (12) 557 - Other Power Supply Expense</t>
  </si>
  <si>
    <t xml:space="preserve">          (12) 804 - Natural Gas City Gate Purchases</t>
  </si>
  <si>
    <t xml:space="preserve">          (12) 805 - Other Gas Purchases</t>
  </si>
  <si>
    <t xml:space="preserve">          (12) 8051 - Purchased Gas Cost Adjustments</t>
  </si>
  <si>
    <t xml:space="preserve">          (12) 8081 - Gas Withdrawn From Storage</t>
  </si>
  <si>
    <t xml:space="preserve">          (12) 8082 - Gas Delivered To Storage</t>
  </si>
  <si>
    <t xml:space="preserve">               (12) SUBTOTAL</t>
  </si>
  <si>
    <t xml:space="preserve">     13 - WHEELING</t>
  </si>
  <si>
    <t xml:space="preserve">          (13) 565 - Transmission Of Electricity By Others</t>
  </si>
  <si>
    <t xml:space="preserve">               (13) SUBTOTAL</t>
  </si>
  <si>
    <t xml:space="preserve">     14 - RESIDENTIAL EXCHANGE</t>
  </si>
  <si>
    <t xml:space="preserve">          (14) 555 - Purchased Power</t>
  </si>
  <si>
    <t xml:space="preserve">               (14) SUBTOTAL</t>
  </si>
  <si>
    <t xml:space="preserve">     OPERATING AND MAINTENANCE</t>
  </si>
  <si>
    <t xml:space="preserve">          17 - OTHER ENERGY SUPPLY EXPENSES</t>
  </si>
  <si>
    <t xml:space="preserve">               (17) 500 - Steam Oper Supv &amp; Engineering</t>
  </si>
  <si>
    <t xml:space="preserve">               (17) 502 - Steam Oper Steam Expenses</t>
  </si>
  <si>
    <t xml:space="preserve">               (17) 505 - Steam Oper Electric Expense</t>
  </si>
  <si>
    <t xml:space="preserve">               (17) 506 - Steam Oper Misc Steam Power</t>
  </si>
  <si>
    <t xml:space="preserve">               (17) 507 - Steam Operations Rents</t>
  </si>
  <si>
    <t xml:space="preserve">               (17) 510 - Steam Maint Supv &amp; Engineering</t>
  </si>
  <si>
    <t xml:space="preserve">               (17) 511 - Steam Maint Structures</t>
  </si>
  <si>
    <t xml:space="preserve">               (17) 512 - Steam Maint Boiler Plant</t>
  </si>
  <si>
    <t xml:space="preserve">               (17) 513 - Steam Maint Electric Plant</t>
  </si>
  <si>
    <t xml:space="preserve">               (17) 514 - Steam Maint Misc Steam Plant</t>
  </si>
  <si>
    <t xml:space="preserve">               (17) 535 - Hydro Oper Supv &amp; Engineering</t>
  </si>
  <si>
    <t xml:space="preserve">               (17) 536 - Hydro Oper Water For Power</t>
  </si>
  <si>
    <t xml:space="preserve">               (17) 537 - Hydro Oper Hydraulic Expenses</t>
  </si>
  <si>
    <t xml:space="preserve">               (17) 538 - Hydro Oper Electric Expenses</t>
  </si>
  <si>
    <t xml:space="preserve">               (17) 539 - Hydro Oper Misc Hydraulic Exp</t>
  </si>
  <si>
    <t xml:space="preserve">               (17) 540 - Hydro Office Rents</t>
  </si>
  <si>
    <t xml:space="preserve">               (17) 541 - Hydro Maint Supv &amp; Engineering</t>
  </si>
  <si>
    <t xml:space="preserve">               (17) 542 - Hydro Maint Structures</t>
  </si>
  <si>
    <t xml:space="preserve">               (17) 543 - Hydro Maint Res. Dams &amp; Waterways</t>
  </si>
  <si>
    <r>
      <t xml:space="preserve"> </t>
    </r>
    <r>
      <rPr>
        <u/>
        <sz val="10"/>
        <rFont val="Arial"/>
        <family val="2"/>
      </rPr>
      <t>Allocation Method</t>
    </r>
  </si>
  <si>
    <t>Allocation Method   [1]</t>
  </si>
  <si>
    <t xml:space="preserve">               (17) 544 - Hydro Maint Electric Plant</t>
  </si>
  <si>
    <t xml:space="preserve">               (17) 545 - Hydro Maint Misc Hydraulic Plant</t>
  </si>
  <si>
    <t xml:space="preserve">               (17) 546 - Other Pwr Gen Oper Supv &amp; Eng</t>
  </si>
  <si>
    <t xml:space="preserve">               (17) 548 - Other Power Gen Oper Gen Exp</t>
  </si>
  <si>
    <t xml:space="preserve">               (17) 549 - Other Power Gen Oper Misc</t>
  </si>
  <si>
    <t xml:space="preserve">               (17) 550 - Other Power Gen Oper Rents</t>
  </si>
  <si>
    <t xml:space="preserve">               (17) 551 - Other Power Gen Maint Supv &amp; Eng</t>
  </si>
  <si>
    <t xml:space="preserve">               (17) 552 - Other Power Gen Maint Structures</t>
  </si>
  <si>
    <t xml:space="preserve">               (17) 553 - Other Power Gen Maint Gen &amp; Elec</t>
  </si>
  <si>
    <t xml:space="preserve">               (17) 554 - Other Power Gen Maint Misc</t>
  </si>
  <si>
    <t xml:space="preserve">               (17) 556 - System Control &amp; Load Dispatch</t>
  </si>
  <si>
    <t xml:space="preserve">               (17) 710 - Production Operations Supv &amp; Engineering</t>
  </si>
  <si>
    <t xml:space="preserve">               (17) 717 - Liquefied Petroleum Gas Expenses</t>
  </si>
  <si>
    <t xml:space="preserve">               (17) 735 - Misc Gas Production Exp</t>
  </si>
  <si>
    <t xml:space="preserve">               (17) 741 - Production Plant Maint Structures</t>
  </si>
  <si>
    <t xml:space="preserve">               (17) 742 - Production Plant Maint Prod Equip</t>
  </si>
  <si>
    <t xml:space="preserve">               (17) 8072 - Purchased Gas Expenses</t>
  </si>
  <si>
    <t xml:space="preserve">               (17) 8074 - Purchased Gas Calculation Exp</t>
  </si>
  <si>
    <t xml:space="preserve">               (17) 812 - Gas Used For Other Utility Operations</t>
  </si>
  <si>
    <t xml:space="preserve">               (17) 813 - Other Gas Supply Expenses</t>
  </si>
  <si>
    <t xml:space="preserve">               (17) 814 - Undergrnd Strge - Operation Supv &amp; Eng</t>
  </si>
  <si>
    <t xml:space="preserve">               (17) 815 - Undergrnd Strge - Oper Map &amp; Records</t>
  </si>
  <si>
    <t xml:space="preserve">               (17) 816 - Undergrnd Strge - Oper Wells Expense</t>
  </si>
  <si>
    <t xml:space="preserve">               (17) 817 - Undergrnd Strge - Oper Lines Expense</t>
  </si>
  <si>
    <t xml:space="preserve">               (17) 818 - Undergrnd Strge - Oper Compressor Sta Exp</t>
  </si>
  <si>
    <t xml:space="preserve">               (17) 819 - Undergrnd Strge - Oper Compressor Sta Fuel</t>
  </si>
  <si>
    <t xml:space="preserve">               (17) 820 - Undergrnd Strge - Oper Meas &amp; Reg Sta Exp</t>
  </si>
  <si>
    <t xml:space="preserve">               (17) 821 - Undergrnd Strge - Oper Purification Exp</t>
  </si>
  <si>
    <t xml:space="preserve">               (17) 823 - Storage Gas Losses</t>
  </si>
  <si>
    <t xml:space="preserve">               (17) 824 - Undergrnd Strge - Oper Other Expenses</t>
  </si>
  <si>
    <t xml:space="preserve">               (17) 825 - Undergrnd Strge - Oper Storage Well Royalty</t>
  </si>
  <si>
    <t xml:space="preserve">               (17) 826 - Undergrnd Strge - Oper Other Storage Rents</t>
  </si>
  <si>
    <t xml:space="preserve">               (17) 830 - Undergrnd Strge - Maint Supv &amp; Engineering</t>
  </si>
  <si>
    <t xml:space="preserve">               (17) 831 - Undergrnd Strge - Maint Structures</t>
  </si>
  <si>
    <t xml:space="preserve">               (17) 832 - Undergrnd Strge - Maint Reservoirs &amp; Wells</t>
  </si>
  <si>
    <t xml:space="preserve">               (17) 833 - Undergrnd Strge - Maint Of Lines</t>
  </si>
  <si>
    <t xml:space="preserve">               (17) 835 - Undergrnd Strge - Maint Meas &amp; Reg Sta E</t>
  </si>
  <si>
    <t xml:space="preserve">               (17) 836 - Undergrnd Strge - Maint Purification Equip</t>
  </si>
  <si>
    <t xml:space="preserve">               (17) 837 - Undergrnd Strge-Maint Other Equipment</t>
  </si>
  <si>
    <t xml:space="preserve">               (17) 841 - Operating Labor &amp; Expenses</t>
  </si>
  <si>
    <t xml:space="preserve">               (17) 8432 - Maint Struc &amp; Impro</t>
  </si>
  <si>
    <t xml:space="preserve">               (17) 8433 - Maintenance of Gas Holders</t>
  </si>
  <si>
    <t xml:space="preserve">               (17) 8436 - Maintenance of Vaporizing Equipment</t>
  </si>
  <si>
    <t xml:space="preserve">               (17) 8438 - Maint Measure &amp; Reg</t>
  </si>
  <si>
    <t xml:space="preserve">               (17) 8439 - Other Gas Maintenance</t>
  </si>
  <si>
    <t xml:space="preserve">                    (17) SUBTOTAL</t>
  </si>
  <si>
    <t xml:space="preserve">          18 - TRANSMISSION EXPENSE</t>
  </si>
  <si>
    <t xml:space="preserve">               (18) 560 - Transmission Oper Supv &amp; Engineering</t>
  </si>
  <si>
    <t xml:space="preserve">               (18) 561 - Transmission Oper Load Dispatching</t>
  </si>
  <si>
    <t xml:space="preserve">               (18) 5611 - Transmission Oper Load Dispatching</t>
  </si>
  <si>
    <t xml:space="preserve">               (18) 5613 - Load Dispatch - Service and Scheduling</t>
  </si>
  <si>
    <t xml:space="preserve">               (18) 5615 - Reliability Planning &amp; Standards</t>
  </si>
  <si>
    <t xml:space="preserve">               (18) 5616 - Transmission Svc Studies</t>
  </si>
  <si>
    <t xml:space="preserve">               (18) 5618 - Reliability Planning</t>
  </si>
  <si>
    <t xml:space="preserve">               (18) 562 - Transmission Oper Station Expense</t>
  </si>
  <si>
    <t xml:space="preserve">               (18) 563 - Transmission Oper Overhead Line Exp</t>
  </si>
  <si>
    <t xml:space="preserve">               (18) 566 - Transmission Oper Misc</t>
  </si>
  <si>
    <t xml:space="preserve">               (18) 567 - Transmission Oper Rents</t>
  </si>
  <si>
    <t xml:space="preserve">               (18) 568 - Transmission Maint Supv &amp; Eng</t>
  </si>
  <si>
    <t xml:space="preserve">               (18) 569 - Transmission Maint Structures</t>
  </si>
  <si>
    <t xml:space="preserve">               (18) 5691 - Transmission Computer Hardware Maint</t>
  </si>
  <si>
    <t xml:space="preserve">               (18) 570 - Transmission Maint Station Equipment</t>
  </si>
  <si>
    <t xml:space="preserve">               (18) 571 - Transmission Maint Overhead Lines</t>
  </si>
  <si>
    <t xml:space="preserve">               (18) 572 - Transmission Maint Underground Lines</t>
  </si>
  <si>
    <t xml:space="preserve">               (18) 850 - Transmission Oper Supv &amp; Engineering</t>
  </si>
  <si>
    <t xml:space="preserve">               (18) 856 - Transmission Oper Mains Expenses</t>
  </si>
  <si>
    <t xml:space="preserve">               (18) 857 - Transmission Oper Meas &amp; Reg Sta Exp</t>
  </si>
  <si>
    <t xml:space="preserve">               (18) 863 - Transmission Maint Supv &amp; Eng</t>
  </si>
  <si>
    <t xml:space="preserve">          (30) 4091 - Montana Corp license Tax</t>
  </si>
  <si>
    <t>(18) 5617 Gen Intercnct Studies</t>
  </si>
  <si>
    <t xml:space="preserve">               (18) 867 - Transmission Maint Other Equipment</t>
  </si>
  <si>
    <t xml:space="preserve">Gas </t>
  </si>
  <si>
    <t xml:space="preserve">                    (18) SUBTOTAL</t>
  </si>
  <si>
    <t xml:space="preserve">          19 - DISTRIBUTION EXPENSE</t>
  </si>
  <si>
    <t xml:space="preserve">               (19) 580 - Distribution Oper Supv &amp; Engineering</t>
  </si>
  <si>
    <t xml:space="preserve">               (19) 581 - Distribution Oper Load Dispatching</t>
  </si>
  <si>
    <t>Account Description</t>
  </si>
  <si>
    <t xml:space="preserve">               (19) 582 - Distribution Oper Station Expenses</t>
  </si>
  <si>
    <t xml:space="preserve">               (19) 583 - Distribution Oper Overhead Line Exp</t>
  </si>
  <si>
    <t xml:space="preserve">               (19) 584 - Distribution Oper Underground Line Exp</t>
  </si>
  <si>
    <t xml:space="preserve">               (19) 585 - Distribution Oper St Lighting &amp; Signal</t>
  </si>
  <si>
    <t xml:space="preserve">               (19) 586 - Distribution Oper Meter Expense</t>
  </si>
  <si>
    <t xml:space="preserve">               (19) 587 - Distribution Oper Cust Installation</t>
  </si>
  <si>
    <t xml:space="preserve">               (19) 588 - Distribution Oper Misc Dist Exp</t>
  </si>
  <si>
    <t xml:space="preserve">               (19) 589 - Distribution Oper Rents</t>
  </si>
  <si>
    <t xml:space="preserve">               (19) 590 - Distribution Maint Superv &amp; Engineering</t>
  </si>
  <si>
    <t xml:space="preserve">               (19) 591 - Distribution Maint Structures</t>
  </si>
  <si>
    <t xml:space="preserve">               (19) 592 - Distribution Maint Station Equipment</t>
  </si>
  <si>
    <t xml:space="preserve">               (19) 593 - Distribution Maint Overhead Lines</t>
  </si>
  <si>
    <t xml:space="preserve">               (19) 594 - Distribution Maint Underground Lines</t>
  </si>
  <si>
    <t xml:space="preserve">               (19) 595 - Distribution Maint Line Transformers</t>
  </si>
  <si>
    <t xml:space="preserve">               (19) 596 - Distribution Maint St Lighting/Signal</t>
  </si>
  <si>
    <t xml:space="preserve">               (19) 597 - Distribution Maint Meters</t>
  </si>
  <si>
    <t xml:space="preserve">               (19) 598 - Distribution Maint Misc Dist Plant</t>
  </si>
  <si>
    <t xml:space="preserve">               (19) 870 - Distribution Oper Supv &amp; Engineering</t>
  </si>
  <si>
    <t xml:space="preserve">               (19) 871 - Distribution Oper Load Dispatching</t>
  </si>
  <si>
    <t xml:space="preserve">               (19) 874 - Distribution Oper Mains &amp; Services Exp</t>
  </si>
  <si>
    <t xml:space="preserve">               (19) 875 - Distribution Oper Meas &amp; Reg Sta Gen</t>
  </si>
  <si>
    <t xml:space="preserve">               (19) 876 - Distribution Oper Meas &amp; Reg Sta Indus</t>
  </si>
  <si>
    <t xml:space="preserve">               (19) 878 - Distribution Oper Meter &amp; House Reg</t>
  </si>
  <si>
    <t xml:space="preserve">               (19) 879 - Distribution Oper Customer Install Exp</t>
  </si>
  <si>
    <t xml:space="preserve">               (19) 880 - Distribution Oper Other Expense</t>
  </si>
  <si>
    <t xml:space="preserve">               (19) 881 - Distribution Oper Rents Expense</t>
  </si>
  <si>
    <t xml:space="preserve">               (19) 887 - Distribution Maint Mains</t>
  </si>
  <si>
    <t xml:space="preserve">               (19) 889 - Distribution Maint Meas &amp; Reg Sta Gen</t>
  </si>
  <si>
    <t xml:space="preserve">               (19) 890 - Distribution Maint Meas &amp; Reg Sta Ind</t>
  </si>
  <si>
    <t xml:space="preserve">               (19) 892 - Distribution Maint Services</t>
  </si>
  <si>
    <t xml:space="preserve">               (19) 893 - Distribution Maint Meters &amp; House Reg</t>
  </si>
  <si>
    <t xml:space="preserve">               (19) 894 - Distribution Maint Other Equipment</t>
  </si>
  <si>
    <t xml:space="preserve">                    (19) SUBTOTAL</t>
  </si>
  <si>
    <t xml:space="preserve">          20 - CUSTOMER ACCTS EXPENSES</t>
  </si>
  <si>
    <t xml:space="preserve">               (20) 901 - Customer Accounts Supervision</t>
  </si>
  <si>
    <t xml:space="preserve">               (20) 902 - Meter Reading Expense</t>
  </si>
  <si>
    <t xml:space="preserve">               (20) 903 - Customer Records &amp; Collection Expense</t>
  </si>
  <si>
    <t xml:space="preserve">               (20) 904 - Uncollectible Accounts</t>
  </si>
  <si>
    <t xml:space="preserve">               (20) 905 - Misc. Customer Accounts Expense</t>
  </si>
  <si>
    <t xml:space="preserve">                    (20) SUBTOTAL</t>
  </si>
  <si>
    <t xml:space="preserve">          21 - CUSTOMER SERVICE EXPENSES</t>
  </si>
  <si>
    <t xml:space="preserve">               (21) 908 - Customer Assistance Expense</t>
  </si>
  <si>
    <t xml:space="preserve">               (21) 909 - Info &amp; Instructional Advertising</t>
  </si>
  <si>
    <t xml:space="preserve">               (21) 910 - Misc Cust Svc &amp; Info Expense</t>
  </si>
  <si>
    <t xml:space="preserve">               (21) 911 - Sales Supervision Exp</t>
  </si>
  <si>
    <t>(27) 414 - Other Utility Operating Income</t>
  </si>
  <si>
    <t xml:space="preserve">               (21) 912 - Demonstration &amp; Selling Expense</t>
  </si>
  <si>
    <t xml:space="preserve">               (21) 913 - Advertising Expenses</t>
  </si>
  <si>
    <t xml:space="preserve">               (21) 916 - Misc. Sales Expense</t>
  </si>
  <si>
    <t xml:space="preserve">                    (21) SUBTOTAL</t>
  </si>
  <si>
    <t xml:space="preserve">          22 - CONSERVATION AMORTIZATION</t>
  </si>
  <si>
    <t xml:space="preserve">               (22) 908 - Customer Assistance Expense</t>
  </si>
  <si>
    <t xml:space="preserve">                    (22) SUBTOTAL</t>
  </si>
  <si>
    <t xml:space="preserve">          23 - ADMIN &amp; GENERAL EXPENSE</t>
  </si>
  <si>
    <t xml:space="preserve">               (23) 920 - A &amp; G Salaries</t>
  </si>
  <si>
    <t xml:space="preserve">               (23) 921 - Office Supplies and Expenses</t>
  </si>
  <si>
    <t xml:space="preserve">               (23) 922 - Admin Expenses Transferred</t>
  </si>
  <si>
    <t xml:space="preserve">               (23) 923 - Outside Services Employed</t>
  </si>
  <si>
    <t xml:space="preserve">               (23) 924 - Property Insurance</t>
  </si>
  <si>
    <t xml:space="preserve">               (23) 925 - Injuries &amp; Damages</t>
  </si>
  <si>
    <t xml:space="preserve">               (23) 926 - Emp Pension &amp; Benefits</t>
  </si>
  <si>
    <t xml:space="preserve">               (23) 928 - Regulatory Commission Expense</t>
  </si>
  <si>
    <t xml:space="preserve">               (23) 9301 - Gen Advertising Exp</t>
  </si>
  <si>
    <t xml:space="preserve">               (23) 9302 - Misc. General Expenses</t>
  </si>
  <si>
    <t xml:space="preserve">               (23) 931 - Rents</t>
  </si>
  <si>
    <t xml:space="preserve">               (23) 932 - Maint Of General Plant- Gas</t>
  </si>
  <si>
    <t xml:space="preserve">               (23) 935 - Maint General Plant - Electric</t>
  </si>
  <si>
    <t xml:space="preserve">                    (23) SUBTOTAL</t>
  </si>
  <si>
    <t xml:space="preserve">     DEPRECIATION, DEPLETION AND AMORTIZATION</t>
  </si>
  <si>
    <t xml:space="preserve">          24 - DEPRECIATION</t>
  </si>
  <si>
    <t xml:space="preserve">               (24) 403 - Depreciation Expense</t>
  </si>
  <si>
    <t xml:space="preserve">               (24) 4031 - Depreciation Expense - FAS143</t>
  </si>
  <si>
    <t xml:space="preserve">                    (24) SUBTOTAL</t>
  </si>
  <si>
    <t xml:space="preserve">          25 - AMORTIZATION</t>
  </si>
  <si>
    <t xml:space="preserve">               (25) 404 - Amort Ltd-Term Plant</t>
  </si>
  <si>
    <t xml:space="preserve">               (25) 406 - Amortization Of Plant Acquisition Adj</t>
  </si>
  <si>
    <t xml:space="preserve">               (25) 4111 - Accretion Exp - FAS143</t>
  </si>
  <si>
    <t xml:space="preserve">                    (25) SUBTOTAL</t>
  </si>
  <si>
    <t xml:space="preserve">          26 - AMORTIZ OF PROPERTY LOSS</t>
  </si>
  <si>
    <t xml:space="preserve">               (26) 407 - Amortization Of Prop. Losses</t>
  </si>
  <si>
    <t xml:space="preserve">                    (26) SUBTOTAL</t>
  </si>
  <si>
    <t xml:space="preserve">          27 - OTHER OPERATING EXPENSES</t>
  </si>
  <si>
    <t xml:space="preserve">               (27) 4073 - Regulatory Debits</t>
  </si>
  <si>
    <t xml:space="preserve">               (27) 4074 - Regulatory Credits</t>
  </si>
  <si>
    <t xml:space="preserve">               (27) 4116 - Gains From Disposition Of Utility Plant</t>
  </si>
  <si>
    <t xml:space="preserve">               (27) 4117 - Losses From Disposition Of Utility Plant</t>
  </si>
  <si>
    <t xml:space="preserve">          28 - ASC 815</t>
  </si>
  <si>
    <t xml:space="preserve">               (27) 4118 - Gains From Disposition Of Allowances</t>
  </si>
  <si>
    <t xml:space="preserve">               (27) 414 - Other Utility Operating Income</t>
  </si>
  <si>
    <t xml:space="preserve">                    (27) SUBTOTAL</t>
  </si>
  <si>
    <t xml:space="preserve">               (28) 421 - FAS 133 Gain</t>
  </si>
  <si>
    <t xml:space="preserve">               (28) 4265 - FAS 133 Loss</t>
  </si>
  <si>
    <t xml:space="preserve">                    (28) SUBTOTAL</t>
  </si>
  <si>
    <t xml:space="preserve">     TOTAL DEPRECIATION, DEPLETION AND AMORTIZATION</t>
  </si>
  <si>
    <t xml:space="preserve">          </t>
  </si>
  <si>
    <t xml:space="preserve">     29 - TAXES OTHER THAN INCOME TAXES</t>
  </si>
  <si>
    <t xml:space="preserve">          (29) 4081 - Taxes Other-Util Income</t>
  </si>
  <si>
    <t xml:space="preserve">               (29) SUBTOTAL</t>
  </si>
  <si>
    <t xml:space="preserve">     30 - INCOME TAXES</t>
  </si>
  <si>
    <t xml:space="preserve">          (30) 4081 - Montana Corp. License Taxes</t>
  </si>
  <si>
    <t xml:space="preserve">          (30) 4091 - Fit-Util Oper Income</t>
  </si>
  <si>
    <t xml:space="preserve">               (30) SUBTOTAL</t>
  </si>
  <si>
    <t xml:space="preserve">     31 - DEFERRED INCOME TAXES</t>
  </si>
  <si>
    <t xml:space="preserve">          (31) 4101 - Def Fit-Util Oper Income</t>
  </si>
  <si>
    <t xml:space="preserve">          (31) 4111 - Def Fit-Cr - Util Oper Income</t>
  </si>
  <si>
    <t xml:space="preserve">          (31) 4114 - Inv Tax Cr Adj-Util Operations</t>
  </si>
  <si>
    <t xml:space="preserve">               (31) SUBTOTAL</t>
  </si>
  <si>
    <t xml:space="preserve">     99 - OTHER INCOME</t>
  </si>
  <si>
    <t xml:space="preserve">          (99) 4082 - Taxes Other - Other Income</t>
  </si>
  <si>
    <t xml:space="preserve">          (99) 4092 - Fit - Other Income</t>
  </si>
  <si>
    <t xml:space="preserve">          (99) 4102 - Def Fit - Other Income</t>
  </si>
  <si>
    <t xml:space="preserve">          (99) 4112 - Provision for Deferred FIT - Credit &amp; Other Income</t>
  </si>
  <si>
    <t xml:space="preserve">          (99) 415 - Revenues From Merchandising And Jobbing</t>
  </si>
  <si>
    <t xml:space="preserve">          (99) 416 - Expenses Of Merchandising And Jobbing</t>
  </si>
  <si>
    <t xml:space="preserve">          (99) 417 - Revenues From Non-Utility Operations</t>
  </si>
  <si>
    <t xml:space="preserve">          (99) 4171 - Merger Related Costs</t>
  </si>
  <si>
    <t xml:space="preserve">          (99) 4171 - Expenses of Non-Utility Operations</t>
  </si>
  <si>
    <t xml:space="preserve">          (99) 418 - Nonoperating Rental Income</t>
  </si>
  <si>
    <t xml:space="preserve">          (99) 4181 - Equity in Earnings of Subsidiaries</t>
  </si>
  <si>
    <t xml:space="preserve">          (99) 419 - Interest And Dividend Income</t>
  </si>
  <si>
    <t xml:space="preserve">          (99) 4191 - Allowance For Other Funds Used During Construction</t>
  </si>
  <si>
    <t xml:space="preserve">          (99) 421 - Misc. Non-Operating Income</t>
  </si>
  <si>
    <t xml:space="preserve">          (99) 4211 - Gain On Disposition Of Property</t>
  </si>
  <si>
    <t xml:space="preserve">          (99) 4212 - Loss On Disposition Of Property</t>
  </si>
  <si>
    <t xml:space="preserve">          (99) 4213 - Misc. Non-Op Income - AFUDC(WUTC)</t>
  </si>
  <si>
    <t xml:space="preserve">          (99) 4214 - Misc. Non-Op Income - AFUCE</t>
  </si>
  <si>
    <t xml:space="preserve">          (99) 425 - Miscellaneous Amortization</t>
  </si>
  <si>
    <t xml:space="preserve">          (99) 4261 - Donations</t>
  </si>
  <si>
    <t xml:space="preserve">          (99) 4262 - Life Insurance</t>
  </si>
  <si>
    <t xml:space="preserve">          (99) 4263 - Penalties</t>
  </si>
  <si>
    <t xml:space="preserve">          (99) 4264 - Expenses For Civic &amp; Political Activities</t>
  </si>
  <si>
    <t>(99) 4171 - Merger Related Costs</t>
  </si>
  <si>
    <t>PUGET SOUND ENERGY</t>
  </si>
  <si>
    <t>PERIODIC ALLOCATED RESULTS OF OPERATIONS</t>
  </si>
  <si>
    <t>Electric</t>
  </si>
  <si>
    <t>Gas</t>
  </si>
  <si>
    <t>Total Amount</t>
  </si>
  <si>
    <t>2 - SALES TO CUSTOMERS</t>
  </si>
  <si>
    <t>3 - SALES FOR RESALE-FIRM</t>
  </si>
  <si>
    <t>4 - SALES TO OTHER UTILITIES</t>
  </si>
  <si>
    <t>5 - OTHER OPERATING REVENUES</t>
  </si>
  <si>
    <t>6 - TOTAL OPERATING REVENUES</t>
  </si>
  <si>
    <t xml:space="preserve">7  </t>
  </si>
  <si>
    <t>9</t>
  </si>
  <si>
    <t>11 -  FUEL</t>
  </si>
  <si>
    <t>12 -  PURCHASED AND INTERCHANGED</t>
  </si>
  <si>
    <t>13 -  WHEELING</t>
  </si>
  <si>
    <t>14 - RESIDENTIAL EXCHANGE</t>
  </si>
  <si>
    <t>15 - TOTAL PRODUCTION EXPENSES</t>
  </si>
  <si>
    <t>16</t>
  </si>
  <si>
    <t>17 - OTHER ENERGY SUPPLY EXPENSES</t>
  </si>
  <si>
    <t>18 - TRANSMISSION EXPENSE</t>
  </si>
  <si>
    <t>19 - DISTRIBUTION EXPENSE</t>
  </si>
  <si>
    <t>20 - CUSTOMER ACCTS EXPENSES</t>
  </si>
  <si>
    <t>21 - CUSTOMER SERVICE EXPENSES</t>
  </si>
  <si>
    <t>22 - CONSERVATION AMORTIZATION</t>
  </si>
  <si>
    <t>23 - ADMIN &amp; GENERAL EXPENSE</t>
  </si>
  <si>
    <t>24 - DEPRECIATION</t>
  </si>
  <si>
    <t>25 - AMORTIZATION</t>
  </si>
  <si>
    <t>26 - AMORTIZ OF PROPERTY LOSS</t>
  </si>
  <si>
    <t>27 - OTHER OPERATING EXPENSES</t>
  </si>
  <si>
    <t>28 - FAS 133</t>
  </si>
  <si>
    <t>29 - TAXES OTHER THAN INCOME TAXES</t>
  </si>
  <si>
    <t>30 - INCOME TAXES</t>
  </si>
  <si>
    <t>31 - DEFERRED INCOME TAXES</t>
  </si>
  <si>
    <t>32 - TOTAL OPERATING REV. DEDUCT.</t>
  </si>
  <si>
    <t>NET OPERATING INCOME</t>
  </si>
  <si>
    <r>
      <t>1 -</t>
    </r>
    <r>
      <rPr>
        <b/>
        <sz val="10"/>
        <rFont val="Arial"/>
        <family val="2"/>
      </rPr>
      <t xml:space="preserve"> OPERATING REVENUES:</t>
    </r>
  </si>
  <si>
    <r>
      <t xml:space="preserve">8 - </t>
    </r>
    <r>
      <rPr>
        <b/>
        <sz val="10"/>
        <rFont val="Arial"/>
        <family val="2"/>
      </rPr>
      <t>OPERATING REVENUE DEDUCTIONS:</t>
    </r>
  </si>
  <si>
    <r>
      <t>10 -</t>
    </r>
    <r>
      <rPr>
        <b/>
        <sz val="10"/>
        <rFont val="Arial"/>
        <family val="2"/>
      </rPr>
      <t xml:space="preserve"> POWER COSTS:</t>
    </r>
  </si>
  <si>
    <t>Common</t>
  </si>
  <si>
    <t>OPERATING INCOME</t>
  </si>
  <si>
    <t>1 - OPERATING REVENUES</t>
  </si>
  <si>
    <t>99 - OTHER INCOME</t>
  </si>
  <si>
    <t>999 - INTEREST</t>
  </si>
  <si>
    <t>9999 - EXTRAORDINARY ITEMS</t>
  </si>
  <si>
    <t>TOTAL NON-OPERATING INCOME</t>
  </si>
  <si>
    <t>ACTUAL RESULTS OF OPERATIONS</t>
  </si>
  <si>
    <t>Energy N/A</t>
  </si>
  <si>
    <t>NON-OPERATING INCOME</t>
  </si>
  <si>
    <t>NET INCOME</t>
  </si>
  <si>
    <t>INCOME STATEMENT DETAIL</t>
  </si>
  <si>
    <t>FERC Account Description</t>
  </si>
  <si>
    <t>OPERATING REVENUES</t>
  </si>
  <si>
    <t>(2) 440 - Electric Residential Sales</t>
  </si>
  <si>
    <t>(2) 442 - Electric Commercial &amp; Industrial Sales</t>
  </si>
  <si>
    <t>(2) 444 - Public Street &amp; Highway Lighting</t>
  </si>
  <si>
    <t>(2) 456 - Other Electric Revenues</t>
  </si>
  <si>
    <t>(2) 456 - Other Electric Revenues - Unbilled</t>
  </si>
  <si>
    <t>(2) 456 - Other Electric Revenues - Conservation</t>
  </si>
  <si>
    <t>(2) 480 - Gas Residential Sales</t>
  </si>
  <si>
    <t>(2) 481 - Gas Commercial &amp; Industrial Sales</t>
  </si>
  <si>
    <t>(2) 489 - Rev From Transportation Of Gas To Others</t>
  </si>
  <si>
    <t>SUBTOTAL</t>
  </si>
  <si>
    <t xml:space="preserve">(3) 447 - Electric Sales For Resale </t>
  </si>
  <si>
    <t>(4) 447 - Electric Sales For Resale - Sales</t>
  </si>
  <si>
    <t>(4) 447 - Electric Sales For Resale - Purchases</t>
  </si>
  <si>
    <t>(5) 412 - Lease Inc Everett Delta to NWP - Gas</t>
  </si>
  <si>
    <t>(5) 450 - Forfeited Discounts</t>
  </si>
  <si>
    <t>(5) 451 - Electric Misc Service Revenue</t>
  </si>
  <si>
    <t>(5) 454 - Rent For Electric Property</t>
  </si>
  <si>
    <t>(5) 456 - Other Electric Revenues</t>
  </si>
  <si>
    <t>(5) 487 - Forfeited Discounts</t>
  </si>
  <si>
    <t>(5) 488 - Gas Misc Service Revenues</t>
  </si>
  <si>
    <t>(5) 493 - Rent From Gas Property</t>
  </si>
  <si>
    <t>(5) 495 - Other Gas Revenues</t>
  </si>
  <si>
    <t>TOTAL OPERATING REVENUES</t>
  </si>
  <si>
    <t>ENERGY COST</t>
  </si>
  <si>
    <t>(11) 501 - Steam Operations Fuel</t>
  </si>
  <si>
    <t>(11) 547 - Other Power Generation Oper Fuel</t>
  </si>
  <si>
    <t>(12) 555 - Purchased Power</t>
  </si>
  <si>
    <t>(12) 557 - Other Power Supply Expense</t>
  </si>
  <si>
    <t>(12) 804 - Natural Gas City Gate Purchases</t>
  </si>
  <si>
    <t>(12) 805 - Other Gas Purchases</t>
  </si>
  <si>
    <t>(12) 8051 - Purchased Gas Cost Adjustments</t>
  </si>
  <si>
    <t>(12) 8081 - Gas Withdrawn From Storage</t>
  </si>
  <si>
    <t>(12) 8082 - Gas Delivered To Storage</t>
  </si>
  <si>
    <t>(13) 565 - Transmission Of Electricity By Others</t>
  </si>
  <si>
    <t>(14) 555 - Purchased Power</t>
  </si>
  <si>
    <t>TOTAL ENERGY COST</t>
  </si>
  <si>
    <t>GROSS MARGIN</t>
  </si>
  <si>
    <t>OPERATING EXPENSES</t>
  </si>
  <si>
    <t>OPERATING AND MAINTENANCE</t>
  </si>
  <si>
    <t>(17) 500 - Steam Oper Supv &amp; Engineering</t>
  </si>
  <si>
    <t>(17) 502 - Steam Oper Steam Expenses</t>
  </si>
  <si>
    <t>(17) 505 - Steam Oper Electric Expense</t>
  </si>
  <si>
    <t>(17) 506 - Steam Oper Misc Steam Power</t>
  </si>
  <si>
    <t>(17) 507 - Steam Operations Rents</t>
  </si>
  <si>
    <t>(17) 510 - Steam Maint Supv &amp; Engineering</t>
  </si>
  <si>
    <t>(17) 511 - Steam Maint Structures</t>
  </si>
  <si>
    <t>(17) 512 - Steam Maint Boiler Plant</t>
  </si>
  <si>
    <t>(17) 513 - Steam Maint Electric Plant</t>
  </si>
  <si>
    <t>(17) 514 - Steam Maint Misc Steam Plant</t>
  </si>
  <si>
    <t>(17) 535 - Hydro Oper Supv &amp; Engineering</t>
  </si>
  <si>
    <t>(17) 536 - Hydro Oper Water For Power</t>
  </si>
  <si>
    <t>(17) 537 - Hydro Oper Hydraulic Expenses</t>
  </si>
  <si>
    <t>(17) 538 - Hydro Oper Electric Expenses</t>
  </si>
  <si>
    <t>(17) 539 - Hydro Oper Misc Hydraulic Exp</t>
  </si>
  <si>
    <t>(17) 541 - Hydro Maint Supv &amp; Engineering</t>
  </si>
  <si>
    <t>(17) 542 - Hydro Maint Structures</t>
  </si>
  <si>
    <t>(17) 543 - Hydro Maint Res. Dams &amp; Waterways</t>
  </si>
  <si>
    <t>(17) 544 - Hydro Maint Electric Plant</t>
  </si>
  <si>
    <t>(17) 545 - Hydro Maint Misc Hydraulic Plant</t>
  </si>
  <si>
    <t>(17) 546 - Other Pwr Gen Oper Supv &amp; Eng</t>
  </si>
  <si>
    <t>(17) 548 - Other Power Gen Oper Gen Exp</t>
  </si>
  <si>
    <t>(17) 549 - Other Power Gen Oper Misc</t>
  </si>
  <si>
    <t>(17) 550 - Other Power Gen Oper Rents</t>
  </si>
  <si>
    <t>(17) 551 - Other Power Gen Maint Supv &amp; Eng</t>
  </si>
  <si>
    <t>(17) 552 - Other Power Gen Maint Structures</t>
  </si>
  <si>
    <t>(17) 553 - Other Power Gen Maint Gen &amp; Elec</t>
  </si>
  <si>
    <t>(17) 554 - Other Power Gen Maint Misc</t>
  </si>
  <si>
    <t>(17) 556 - System Control &amp; Load Dispatch</t>
  </si>
  <si>
    <t>(17) 710 - Production Operations Supv &amp; Engineering</t>
  </si>
  <si>
    <t>(17) 717 - Liquefied Petroleum Gas Expenses</t>
  </si>
  <si>
    <t>(17) 735 - Misc Gas Production Exp</t>
  </si>
  <si>
    <t>(17) 741 - Production Plant Maint Structures</t>
  </si>
  <si>
    <t>(17) 742 - Production Plant Maint Prod Equip</t>
  </si>
  <si>
    <t>(17) 8074 - Purchased Gas Calculation Exp</t>
  </si>
  <si>
    <t>(17) 812 - Gas Used For Other Utility Operations</t>
  </si>
  <si>
    <t>(17) 813 - Other Gas Supply Expenses</t>
  </si>
  <si>
    <t>(17) 814 - Undergrnd Strge - Operation Supv &amp; Eng</t>
  </si>
  <si>
    <t>(17) 815 - Undergrnd Strge - Oper Map &amp; Records</t>
  </si>
  <si>
    <t>(17) 816 - Undergrnd Strge - Oper Wells Expense</t>
  </si>
  <si>
    <t>(17) 817 - Undergrnd Strge - Oper Lines Expense</t>
  </si>
  <si>
    <t>(17) 818 - Undergrnd Strge - Oper Compressor Sta Exp</t>
  </si>
  <si>
    <t>(17) 819 - Undergrnd Strge - Oper Compressor Sta Fuel</t>
  </si>
  <si>
    <t>(17) 820 - Undergrnd Strge - Oper Meas &amp; Reg Sta Exp</t>
  </si>
  <si>
    <t>(17) 821 - Undergrnd Strge - Oper Purification Exp</t>
  </si>
  <si>
    <t>(17) 823 - Storage Gas Losses</t>
  </si>
  <si>
    <t>(17) 824 - Undergrnd Strge - Oper Other Expenses</t>
  </si>
  <si>
    <t>(17) 825 - Undergrnd Strge - Oper Storage Well Royalty</t>
  </si>
  <si>
    <t>(17) 826 - Undergrnd Strge - Oper Other Storage Rents</t>
  </si>
  <si>
    <t>(17) 830 - Undergrnd Strge - Maint Supv &amp; Engineering</t>
  </si>
  <si>
    <t>(17) 831 - Undergrnd Strge - Maint Structures</t>
  </si>
  <si>
    <t>(17) 832 - Undergrnd Strge - Maint Reservoirs &amp; Wells</t>
  </si>
  <si>
    <t>(17) 833 - Undergrnd Strge - Maint Of Lines</t>
  </si>
  <si>
    <t>(17) 834 - Undergrnd Strge - Maint Compressor Sta Equip</t>
  </si>
  <si>
    <t>(17) 835 - Undergrnd Strge - Maint Meas &amp; Reg Sta E</t>
  </si>
  <si>
    <t>(17) 836 - Undergrnd Strge - Maint Purification Equip</t>
  </si>
  <si>
    <t>(17) 837 - Undergrnd Strge-Maint Other Equipment</t>
  </si>
  <si>
    <t>(17) 841 - Operating Labor &amp; Expenses</t>
  </si>
  <si>
    <t>(17) 8432 - Maint Struc &amp; Impro</t>
  </si>
  <si>
    <t>(17) 8433 - Maintenance of Gas Holders</t>
  </si>
  <si>
    <t>(17) 8436 - Maintenance of Vaporizing Equipment</t>
  </si>
  <si>
    <t>(17) 8438 -  Maint Measure &amp; Reg</t>
  </si>
  <si>
    <t>(17) 8439 - Other Gas Maintenance</t>
  </si>
  <si>
    <t>(18) 560 - Transmission Oper Supv &amp; Engineering</t>
  </si>
  <si>
    <t>(18) 561 - Transmission Oper Load Dispatching</t>
  </si>
  <si>
    <t>(18) 5611 - Transmission Oper Load Dispatching</t>
  </si>
  <si>
    <t>(18) 5612 -  Load Dispatch - Monitor &amp; Oper Trans System</t>
  </si>
  <si>
    <t>(18) 5613 -  Load Dispatch - Service and Scheduling</t>
  </si>
  <si>
    <t>(18) 5615 -  Reliability Planning &amp; Standards</t>
  </si>
  <si>
    <t>(18) 5616 -  Transmission Svc Studies</t>
  </si>
  <si>
    <t>(18) 5618 -  Reliability Planning</t>
  </si>
  <si>
    <t>(18) 562 - Transmission Oper Station Expense</t>
  </si>
  <si>
    <t>(18) 563 - Transmission Oper Overhead Line Exp</t>
  </si>
  <si>
    <t>(18) 566 - Transmission Oper Misc</t>
  </si>
  <si>
    <t>(18) 567 - Transmission Oper Rents</t>
  </si>
  <si>
    <t>(18) 568 - Transmission Maint Supv &amp; Eng</t>
  </si>
  <si>
    <t>(18) 569 - Transmission Maint Structures</t>
  </si>
  <si>
    <t>(18) 5691 - Transmission Computer Hardware Maint</t>
  </si>
  <si>
    <t>(18) 5692 - Transmission Maint Structures</t>
  </si>
  <si>
    <t>(18) 570 - Transmission Maint Station Equipment</t>
  </si>
  <si>
    <t>(18) 571 - Transmission Maint Overhead Lines</t>
  </si>
  <si>
    <t>(18) 572 - Transmission Maint Underground Lines</t>
  </si>
  <si>
    <t>(18) 850 - Transmission Oper Supv &amp; Engineering</t>
  </si>
  <si>
    <t>(18) 856 - Transmission Oper Mains Expenses</t>
  </si>
  <si>
    <t>(18) 857 - Transmission Oper Meas &amp; Reg Sta Exp</t>
  </si>
  <si>
    <t>(18) 862 - Transmission Maint Structures &amp; Improvements</t>
  </si>
  <si>
    <t>(18) 863 - Transmission Maint Supv &amp; Eng</t>
  </si>
  <si>
    <t>(18) 867 - Transmission Maint Other Equipment</t>
  </si>
  <si>
    <t>(19) 580 - Distribution Oper Supv &amp; Engineering</t>
  </si>
  <si>
    <t>(19) 581 - Distribution Oper Load Dispatching</t>
  </si>
  <si>
    <t>(19) 582 - Distribution Oper Station Expenses</t>
  </si>
  <si>
    <t>(19) 583 - Distribution Oper Overhead Line Exp</t>
  </si>
  <si>
    <t>(19) 584 - Distribution Oper Underground Line Exp</t>
  </si>
  <si>
    <t>(19) 585 - Distribution Oper St Lighting &amp; Signal</t>
  </si>
  <si>
    <t>(19) 586 - Distribution Oper Meter Expense</t>
  </si>
  <si>
    <t>(19) 587 - Distribution Oper Cust Installation</t>
  </si>
  <si>
    <t>(19) 588 - Distribution Oper Misc Dist Exp</t>
  </si>
  <si>
    <t>(19) 589 - Distribution Oper Rents</t>
  </si>
  <si>
    <t>(19) 590 - Distribution Maint Superv &amp; Engineering</t>
  </si>
  <si>
    <t>(19) 591 - Distribution Maint Structures</t>
  </si>
  <si>
    <t>(19) 592 - Distribution Maint Station Equipment</t>
  </si>
  <si>
    <t>(19) 593 - Distribution Maint Overhead Lines</t>
  </si>
  <si>
    <t>(19) 594 - Distribution Maint Underground Lines</t>
  </si>
  <si>
    <t>(19) 595 - Distribution Maint Line Transformers</t>
  </si>
  <si>
    <t>(19) 596 - Distribution Maint St Lighting/Signal</t>
  </si>
  <si>
    <t>(19) 597 - Distribution Maint Meters</t>
  </si>
  <si>
    <t>(19) 598 - Distribution Maint Misc Dist Plant</t>
  </si>
  <si>
    <t>(19) 870 - Distribution Oper Supv &amp; Engineering</t>
  </si>
  <si>
    <t>(19) 871 - Distribution Oper Load Dispatching</t>
  </si>
  <si>
    <t>(19) 874 - Distribution Oper Mains &amp; Services Exp</t>
  </si>
  <si>
    <t>(19) 875 - Distribution Oper Meas &amp; Reg Sta Gen</t>
  </si>
  <si>
    <t>(19) 876 - Distribution Oper Meas &amp; Reg Sta Indus</t>
  </si>
  <si>
    <t>(19) 878 - Distribution Oper Meter &amp; House Reg</t>
  </si>
  <si>
    <t>(19) 879 - Distribution Oper Customer Install Exp</t>
  </si>
  <si>
    <t>(19) 880 - Distribution Oper Other Expense</t>
  </si>
  <si>
    <t>(19) 881 - Distribution Oper Rents Expense</t>
  </si>
  <si>
    <t>(19) 887 - Distribution Maint Mains</t>
  </si>
  <si>
    <t>(19) 889 - Distribution Maint Meas &amp; Reg Sta Gen</t>
  </si>
  <si>
    <t>(19) 890 - Distribution Maint Meas &amp; Reg Sta Ind</t>
  </si>
  <si>
    <t>(19) 892 - Distribution Maint Services</t>
  </si>
  <si>
    <t>(19) 893 - Distribution Maint Meters &amp; House Reg</t>
  </si>
  <si>
    <t>(19) 894 - Distribution Maint Other Equipment</t>
  </si>
  <si>
    <t>(20) 901 - Customer Accounts Supervision</t>
  </si>
  <si>
    <t>(20) 902 - Meter Reading Expense</t>
  </si>
  <si>
    <t>(20) 903 - Customer Records &amp; Collection Expense</t>
  </si>
  <si>
    <t>(20) 904 - Uncollectible Accounts</t>
  </si>
  <si>
    <t>(20) 905 - Misc. Customer Accounts Expense</t>
  </si>
  <si>
    <t>(21) 908 - Customer Assistance Expense</t>
  </si>
  <si>
    <t>(21) 909 - Info &amp; Instructional Advertising</t>
  </si>
  <si>
    <t>(21) 910 - Misc Cust Svc &amp; Info Expense</t>
  </si>
  <si>
    <t>(21) 911 - Sales Supervision Exp</t>
  </si>
  <si>
    <t>(21) 912 - Demonstration &amp; Selling Expense</t>
  </si>
  <si>
    <t>(21) 913 - Advertising Expenses</t>
  </si>
  <si>
    <t>(21) 916 - Misc. Sales Expense</t>
  </si>
  <si>
    <t>(22) 908 - Customer Assistance Expense</t>
  </si>
  <si>
    <t>(23) 920 - A &amp; G Salaries</t>
  </si>
  <si>
    <t>(23) 921 - Office Supplies and Expenses</t>
  </si>
  <si>
    <t>(23) 922 - Admin Expenses Transferred</t>
  </si>
  <si>
    <t>(23) 923 - Outside Services Employed</t>
  </si>
  <si>
    <t>(23) 924 - Property Insurance</t>
  </si>
  <si>
    <t>(23) 925 - Injuries &amp; Damages</t>
  </si>
  <si>
    <t>(23) 926 - Emp Pension &amp; Benefits</t>
  </si>
  <si>
    <t>(23) 928 - Regulatory Commission Expense</t>
  </si>
  <si>
    <t>(23) 9301 - Gen Advertising Exp</t>
  </si>
  <si>
    <t>(23) 9302 - Misc. General Expenses</t>
  </si>
  <si>
    <t>(23) 931 - Rents</t>
  </si>
  <si>
    <t>(23) 932 - Maint Of General Plant- Gas</t>
  </si>
  <si>
    <t xml:space="preserve">     TOTAL OPERATING AND MAINTENANCE</t>
  </si>
  <si>
    <t>DEPRECIATION, DEPLETION AND AMORTIZATION</t>
  </si>
  <si>
    <t>(24) 403 - Depreciation Expense</t>
  </si>
  <si>
    <t>(24) 4031 - Depreciation Expense - FAS143</t>
  </si>
  <si>
    <t>(25) 404 - Amort Ltd-Term Plant</t>
  </si>
  <si>
    <t>(25) 406 - Amortization Of Plant Acquisition Adj</t>
  </si>
  <si>
    <t>(25) 4111 - Accretion Exp - FAS143</t>
  </si>
  <si>
    <t>(26) 407 - Amortization Of Prop. Losses</t>
  </si>
  <si>
    <t>(27) 4073 - Regulatory Debits</t>
  </si>
  <si>
    <t>(27) 4074 - Regulatory Credits</t>
  </si>
  <si>
    <t>(27) 4116 - Gains From Disposition Of Utility Plant</t>
  </si>
  <si>
    <t>(27) 4117 - Losses From Disposition Of Utility Plant</t>
  </si>
  <si>
    <t>(27) 4118 - Gains From Disposition Of Allowances</t>
  </si>
  <si>
    <t>(28) 421 - FAS 133 Gain</t>
  </si>
  <si>
    <t>(28) 4265 - FAS 133 Loss</t>
  </si>
  <si>
    <t xml:space="preserve">               (19) 886 - Maint of Facilities and Structures</t>
  </si>
  <si>
    <t xml:space="preserve">               (17) 834 - Undergrnd Strge - Maint Compres Sta Equip</t>
  </si>
  <si>
    <t xml:space="preserve">               (18) 5612 - Load Dispatch - Montr &amp; Oper Trans System</t>
  </si>
  <si>
    <t xml:space="preserve">               (18) 862 - Transmission Maint Struct &amp; Improvements</t>
  </si>
  <si>
    <t xml:space="preserve">               (18) 865 - Transm Maint of measur &amp; regul station equip</t>
  </si>
  <si>
    <t xml:space="preserve">                (17) 8441 - Gas LNG Oper Sup &amp; Eng</t>
  </si>
  <si>
    <t xml:space="preserve">               (18) 5692 - Maintenance of Computer Software</t>
  </si>
  <si>
    <t>(Based on allocation factors developed for the 12 ME 12/31/2013)</t>
  </si>
  <si>
    <t>FOR THE MONTH ENDED DECEMBER 31,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</si>
</sst>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8">
    <numFmt numFmtId="5" formatCode="&quot;$&quot;#,##0_);\(&quot;$&quot;#,##0\)"/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_@"/>
    <numFmt numFmtId="165" formatCode="______@"/>
    <numFmt numFmtId="166" formatCode="_(* #,##0_);_(* \(#,##0\);_(* &quot;-&quot;??_);_(@_)"/>
    <numFmt numFmtId="167" formatCode="________@"/>
    <numFmt numFmtId="168" formatCode="_(&quot;$&quot;* #,##0_);_(&quot;$&quot;* \(#,##0\);_(&quot;$&quot;* &quot;-&quot;??_);_(@_)"/>
    <numFmt numFmtId="169" formatCode="&quot;$&quot;#,##0;\-&quot;$&quot;#,##0"/>
    <numFmt numFmtId="170" formatCode="0.000000"/>
    <numFmt numFmtId="171" formatCode="_(* #,##0.00_);_(* \(#,##0.00\);_(* &quot;-&quot;_);_(@_)"/>
    <numFmt numFmtId="172" formatCode="&quot;$&quot;\ #,##0.00"/>
    <numFmt numFmtId="173" formatCode="#,##0_);[Red]\(#,##0\);&quot; &quot;"/>
    <numFmt numFmtId="174" formatCode="_-* #,##0.00\ _D_M_-;\-* #,##0.00\ _D_M_-;_-* &quot;-&quot;??\ _D_M_-;_-@_-"/>
    <numFmt numFmtId="175" formatCode="_(* #,##0.00000_);_(* \(#,##0.00000\);_(* &quot;-&quot;??_);_(@_)"/>
    <numFmt numFmtId="176" formatCode="0.0000000"/>
    <numFmt numFmtId="177" formatCode="d\.mmm\.yy"/>
    <numFmt numFmtId="178" formatCode="#."/>
    <numFmt numFmtId="179" formatCode="&quot;$&quot;#,##0\ ;\(&quot;$&quot;#,##0\)"/>
    <numFmt numFmtId="180" formatCode="dd\-mmm\-yy"/>
    <numFmt numFmtId="181" formatCode="_(&quot;$&quot;* #,##0.0000_);_(&quot;$&quot;* \(#,##0.0000\);_(&quot;$&quot;* &quot;-&quot;????_);_(@_)"/>
    <numFmt numFmtId="182" formatCode="_(* #,##0.0_);_(* \(#,##0.0\);_(* &quot;-&quot;_);_(@_)"/>
    <numFmt numFmtId="183" formatCode="mmmm\ d\,\ yyyy"/>
    <numFmt numFmtId="184" formatCode="&quot;$&quot;#,##0.00"/>
  </numFmts>
  <fonts count="11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b/>
      <u val="singleAccounting"/>
      <sz val="10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  <font>
      <sz val="8"/>
      <color indexed="8"/>
      <name val="Arial"/>
      <family val="2"/>
    </font>
    <font>
      <b/>
      <i/>
      <sz val="8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b/>
      <u val="singleAccounting"/>
      <sz val="8"/>
      <name val="Arial"/>
      <family val="2"/>
    </font>
    <font>
      <b/>
      <u val="doubleAccounting"/>
      <sz val="8"/>
      <name val="Arial"/>
      <family val="2"/>
    </font>
    <font>
      <sz val="11"/>
      <name val="Arial"/>
      <family val="2"/>
    </font>
    <font>
      <sz val="10"/>
      <color indexed="8"/>
      <name val="MS Sans Serif"/>
      <family val="2"/>
    </font>
    <font>
      <sz val="12"/>
      <color indexed="8"/>
      <name val="Times New Roman"/>
      <family val="1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b/>
      <sz val="9"/>
      <name val="Arial"/>
      <family val="2"/>
    </font>
    <font>
      <sz val="10"/>
      <color indexed="9"/>
      <name val="Arial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1"/>
      <color indexed="16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i/>
      <sz val="10"/>
      <color indexed="23"/>
      <name val="Arial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53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u/>
      <sz val="10"/>
      <name val="Arial"/>
      <family val="2"/>
    </font>
    <font>
      <sz val="11"/>
      <name val="Arial"/>
      <family val="2"/>
    </font>
    <font>
      <i/>
      <sz val="9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color indexed="39"/>
      <name val="Arial"/>
      <family val="2"/>
    </font>
    <font>
      <sz val="19"/>
      <color indexed="48"/>
      <name val="Arial"/>
      <family val="2"/>
    </font>
    <font>
      <b/>
      <sz val="12"/>
      <name val="Arial"/>
      <family val="2"/>
    </font>
    <font>
      <sz val="12"/>
      <name val="Times New Roman"/>
      <family val="1"/>
    </font>
    <font>
      <sz val="10"/>
      <color indexed="22"/>
      <name val="Arial"/>
      <family val="2"/>
    </font>
    <font>
      <sz val="10"/>
      <name val="Helv"/>
    </font>
    <font>
      <sz val="12"/>
      <name val="Times"/>
      <family val="1"/>
    </font>
    <font>
      <sz val="1"/>
      <color indexed="16"/>
      <name val="Courier"/>
      <family val="3"/>
    </font>
    <font>
      <sz val="10"/>
      <name val="MS Serif"/>
      <family val="1"/>
    </font>
    <font>
      <sz val="10"/>
      <name val="Courier"/>
      <family val="3"/>
    </font>
    <font>
      <sz val="12"/>
      <color indexed="24"/>
      <name val="Arial"/>
      <family val="2"/>
    </font>
    <font>
      <sz val="10"/>
      <color indexed="12"/>
      <name val="Arial"/>
      <family val="2"/>
    </font>
    <font>
      <b/>
      <sz val="12"/>
      <color indexed="20"/>
      <name val="Arial"/>
      <family val="2"/>
    </font>
    <font>
      <sz val="7"/>
      <name val="Small Fonts"/>
      <family val="2"/>
    </font>
    <font>
      <sz val="10"/>
      <name val="MS Sans Serif"/>
      <family val="2"/>
    </font>
    <font>
      <b/>
      <sz val="10"/>
      <name val="MS Sans Serif"/>
      <family val="2"/>
    </font>
    <font>
      <sz val="12"/>
      <color indexed="10"/>
      <name val="Arial"/>
      <family val="2"/>
    </font>
    <font>
      <sz val="12"/>
      <color indexed="10"/>
      <name val="Times"/>
      <family val="1"/>
    </font>
    <font>
      <i/>
      <sz val="10"/>
      <name val="Arial"/>
      <family val="2"/>
    </font>
    <font>
      <sz val="8"/>
      <name val="Helv"/>
    </font>
    <font>
      <b/>
      <sz val="8"/>
      <color indexed="8"/>
      <name val="Helv"/>
    </font>
    <font>
      <b/>
      <sz val="12"/>
      <color indexed="56"/>
      <name val="Arial"/>
      <family val="2"/>
    </font>
    <font>
      <b/>
      <sz val="14"/>
      <color indexed="56"/>
      <name val="Arial"/>
      <family val="2"/>
    </font>
  </fonts>
  <fills count="102">
    <fill>
      <patternFill patternType="none"/>
    </fill>
    <fill>
      <patternFill patternType="gray125"/>
    </fill>
    <fill>
      <patternFill patternType="solid">
        <fgColor indexed="40"/>
      </patternFill>
    </fill>
    <fill>
      <patternFill patternType="solid">
        <fgColor indexed="9"/>
      </patternFill>
    </fill>
    <fill>
      <patternFill patternType="solid">
        <fgColor indexed="29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57"/>
      </patternFill>
    </fill>
    <fill>
      <patternFill patternType="solid">
        <fgColor indexed="48"/>
        <bgColor indexed="48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25"/>
        <bgColor indexed="25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3"/>
        <bgColor indexed="23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9"/>
        <bgColor indexed="9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42"/>
        <bgColor indexed="42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15"/>
      </patternFill>
    </fill>
    <fill>
      <patternFill patternType="solid">
        <fgColor indexed="41"/>
        <bgColor indexed="64"/>
      </patternFill>
    </fill>
    <fill>
      <patternFill patternType="mediumGray">
        <fgColor indexed="22"/>
      </patternFill>
    </fill>
    <fill>
      <patternFill patternType="solid">
        <fgColor indexed="20"/>
      </patternFill>
    </fill>
    <fill>
      <patternFill patternType="gray0625">
        <fgColor indexed="8"/>
      </patternFill>
    </fill>
    <fill>
      <patternFill patternType="gray125">
        <fgColor indexed="8"/>
      </patternFill>
    </fill>
  </fills>
  <borders count="4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3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double">
        <color indexed="8"/>
      </top>
      <bottom/>
      <diagonal/>
    </border>
  </borders>
  <cellStyleXfs count="1952">
    <xf numFmtId="0" fontId="0" fillId="0" borderId="0"/>
    <xf numFmtId="0" fontId="28" fillId="2" borderId="0" applyNumberFormat="0" applyBorder="0" applyAlignment="0" applyProtection="0"/>
    <xf numFmtId="0" fontId="67" fillId="56" borderId="0" applyNumberFormat="0" applyBorder="0" applyAlignment="0" applyProtection="0"/>
    <xf numFmtId="0" fontId="67" fillId="56" borderId="0" applyNumberFormat="0" applyBorder="0" applyAlignment="0" applyProtection="0"/>
    <xf numFmtId="0" fontId="67" fillId="56" borderId="0" applyNumberFormat="0" applyBorder="0" applyAlignment="0" applyProtection="0"/>
    <xf numFmtId="0" fontId="67" fillId="56" borderId="0" applyNumberFormat="0" applyBorder="0" applyAlignment="0" applyProtection="0"/>
    <xf numFmtId="0" fontId="67" fillId="56" borderId="0" applyNumberFormat="0" applyBorder="0" applyAlignment="0" applyProtection="0"/>
    <xf numFmtId="0" fontId="67" fillId="56" borderId="0" applyNumberFormat="0" applyBorder="0" applyAlignment="0" applyProtection="0"/>
    <xf numFmtId="0" fontId="67" fillId="56" borderId="0" applyNumberFormat="0" applyBorder="0" applyAlignment="0" applyProtection="0"/>
    <xf numFmtId="0" fontId="67" fillId="56" borderId="0" applyNumberFormat="0" applyBorder="0" applyAlignment="0" applyProtection="0"/>
    <xf numFmtId="0" fontId="67" fillId="56" borderId="0" applyNumberFormat="0" applyBorder="0" applyAlignment="0" applyProtection="0"/>
    <xf numFmtId="0" fontId="67" fillId="56" borderId="0" applyNumberFormat="0" applyBorder="0" applyAlignment="0" applyProtection="0"/>
    <xf numFmtId="0" fontId="67" fillId="56" borderId="0" applyNumberFormat="0" applyBorder="0" applyAlignment="0" applyProtection="0"/>
    <xf numFmtId="0" fontId="28" fillId="4" borderId="0" applyNumberFormat="0" applyBorder="0" applyAlignment="0" applyProtection="0"/>
    <xf numFmtId="0" fontId="67" fillId="57" borderId="0" applyNumberFormat="0" applyBorder="0" applyAlignment="0" applyProtection="0"/>
    <xf numFmtId="0" fontId="67" fillId="57" borderId="0" applyNumberFormat="0" applyBorder="0" applyAlignment="0" applyProtection="0"/>
    <xf numFmtId="0" fontId="67" fillId="57" borderId="0" applyNumberFormat="0" applyBorder="0" applyAlignment="0" applyProtection="0"/>
    <xf numFmtId="0" fontId="67" fillId="57" borderId="0" applyNumberFormat="0" applyBorder="0" applyAlignment="0" applyProtection="0"/>
    <xf numFmtId="0" fontId="67" fillId="57" borderId="0" applyNumberFormat="0" applyBorder="0" applyAlignment="0" applyProtection="0"/>
    <xf numFmtId="0" fontId="67" fillId="57" borderId="0" applyNumberFormat="0" applyBorder="0" applyAlignment="0" applyProtection="0"/>
    <xf numFmtId="0" fontId="67" fillId="57" borderId="0" applyNumberFormat="0" applyBorder="0" applyAlignment="0" applyProtection="0"/>
    <xf numFmtId="0" fontId="67" fillId="57" borderId="0" applyNumberFormat="0" applyBorder="0" applyAlignment="0" applyProtection="0"/>
    <xf numFmtId="0" fontId="67" fillId="57" borderId="0" applyNumberFormat="0" applyBorder="0" applyAlignment="0" applyProtection="0"/>
    <xf numFmtId="0" fontId="67" fillId="57" borderId="0" applyNumberFormat="0" applyBorder="0" applyAlignment="0" applyProtection="0"/>
    <xf numFmtId="0" fontId="67" fillId="57" borderId="0" applyNumberFormat="0" applyBorder="0" applyAlignment="0" applyProtection="0"/>
    <xf numFmtId="0" fontId="28" fillId="6" borderId="0" applyNumberFormat="0" applyBorder="0" applyAlignment="0" applyProtection="0"/>
    <xf numFmtId="0" fontId="67" fillId="58" borderId="0" applyNumberFormat="0" applyBorder="0" applyAlignment="0" applyProtection="0"/>
    <xf numFmtId="0" fontId="67" fillId="58" borderId="0" applyNumberFormat="0" applyBorder="0" applyAlignment="0" applyProtection="0"/>
    <xf numFmtId="0" fontId="67" fillId="58" borderId="0" applyNumberFormat="0" applyBorder="0" applyAlignment="0" applyProtection="0"/>
    <xf numFmtId="0" fontId="67" fillId="58" borderId="0" applyNumberFormat="0" applyBorder="0" applyAlignment="0" applyProtection="0"/>
    <xf numFmtId="0" fontId="67" fillId="58" borderId="0" applyNumberFormat="0" applyBorder="0" applyAlignment="0" applyProtection="0"/>
    <xf numFmtId="0" fontId="67" fillId="58" borderId="0" applyNumberFormat="0" applyBorder="0" applyAlignment="0" applyProtection="0"/>
    <xf numFmtId="0" fontId="67" fillId="58" borderId="0" applyNumberFormat="0" applyBorder="0" applyAlignment="0" applyProtection="0"/>
    <xf numFmtId="0" fontId="67" fillId="58" borderId="0" applyNumberFormat="0" applyBorder="0" applyAlignment="0" applyProtection="0"/>
    <xf numFmtId="0" fontId="67" fillId="58" borderId="0" applyNumberFormat="0" applyBorder="0" applyAlignment="0" applyProtection="0"/>
    <xf numFmtId="0" fontId="67" fillId="58" borderId="0" applyNumberFormat="0" applyBorder="0" applyAlignment="0" applyProtection="0"/>
    <xf numFmtId="0" fontId="67" fillId="58" borderId="0" applyNumberFormat="0" applyBorder="0" applyAlignment="0" applyProtection="0"/>
    <xf numFmtId="0" fontId="28" fillId="3" borderId="0" applyNumberFormat="0" applyBorder="0" applyAlignment="0" applyProtection="0"/>
    <xf numFmtId="0" fontId="67" fillId="59" borderId="0" applyNumberFormat="0" applyBorder="0" applyAlignment="0" applyProtection="0"/>
    <xf numFmtId="0" fontId="67" fillId="59" borderId="0" applyNumberFormat="0" applyBorder="0" applyAlignment="0" applyProtection="0"/>
    <xf numFmtId="0" fontId="67" fillId="59" borderId="0" applyNumberFormat="0" applyBorder="0" applyAlignment="0" applyProtection="0"/>
    <xf numFmtId="0" fontId="67" fillId="59" borderId="0" applyNumberFormat="0" applyBorder="0" applyAlignment="0" applyProtection="0"/>
    <xf numFmtId="0" fontId="67" fillId="59" borderId="0" applyNumberFormat="0" applyBorder="0" applyAlignment="0" applyProtection="0"/>
    <xf numFmtId="0" fontId="67" fillId="59" borderId="0" applyNumberFormat="0" applyBorder="0" applyAlignment="0" applyProtection="0"/>
    <xf numFmtId="0" fontId="67" fillId="59" borderId="0" applyNumberFormat="0" applyBorder="0" applyAlignment="0" applyProtection="0"/>
    <xf numFmtId="0" fontId="67" fillId="59" borderId="0" applyNumberFormat="0" applyBorder="0" applyAlignment="0" applyProtection="0"/>
    <xf numFmtId="0" fontId="67" fillId="59" borderId="0" applyNumberFormat="0" applyBorder="0" applyAlignment="0" applyProtection="0"/>
    <xf numFmtId="0" fontId="67" fillId="59" borderId="0" applyNumberFormat="0" applyBorder="0" applyAlignment="0" applyProtection="0"/>
    <xf numFmtId="0" fontId="67" fillId="59" borderId="0" applyNumberFormat="0" applyBorder="0" applyAlignment="0" applyProtection="0"/>
    <xf numFmtId="0" fontId="28" fillId="7" borderId="0" applyNumberFormat="0" applyBorder="0" applyAlignment="0" applyProtection="0"/>
    <xf numFmtId="0" fontId="67" fillId="60" borderId="0" applyNumberFormat="0" applyBorder="0" applyAlignment="0" applyProtection="0"/>
    <xf numFmtId="0" fontId="67" fillId="60" borderId="0" applyNumberFormat="0" applyBorder="0" applyAlignment="0" applyProtection="0"/>
    <xf numFmtId="0" fontId="67" fillId="60" borderId="0" applyNumberFormat="0" applyBorder="0" applyAlignment="0" applyProtection="0"/>
    <xf numFmtId="0" fontId="67" fillId="60" borderId="0" applyNumberFormat="0" applyBorder="0" applyAlignment="0" applyProtection="0"/>
    <xf numFmtId="0" fontId="67" fillId="60" borderId="0" applyNumberFormat="0" applyBorder="0" applyAlignment="0" applyProtection="0"/>
    <xf numFmtId="0" fontId="67" fillId="60" borderId="0" applyNumberFormat="0" applyBorder="0" applyAlignment="0" applyProtection="0"/>
    <xf numFmtId="0" fontId="67" fillId="60" borderId="0" applyNumberFormat="0" applyBorder="0" applyAlignment="0" applyProtection="0"/>
    <xf numFmtId="0" fontId="67" fillId="60" borderId="0" applyNumberFormat="0" applyBorder="0" applyAlignment="0" applyProtection="0"/>
    <xf numFmtId="0" fontId="67" fillId="60" borderId="0" applyNumberFormat="0" applyBorder="0" applyAlignment="0" applyProtection="0"/>
    <xf numFmtId="0" fontId="67" fillId="60" borderId="0" applyNumberFormat="0" applyBorder="0" applyAlignment="0" applyProtection="0"/>
    <xf numFmtId="0" fontId="67" fillId="60" borderId="0" applyNumberFormat="0" applyBorder="0" applyAlignment="0" applyProtection="0"/>
    <xf numFmtId="0" fontId="28" fillId="8" borderId="0" applyNumberFormat="0" applyBorder="0" applyAlignment="0" applyProtection="0"/>
    <xf numFmtId="0" fontId="67" fillId="61" borderId="0" applyNumberFormat="0" applyBorder="0" applyAlignment="0" applyProtection="0"/>
    <xf numFmtId="0" fontId="67" fillId="61" borderId="0" applyNumberFormat="0" applyBorder="0" applyAlignment="0" applyProtection="0"/>
    <xf numFmtId="0" fontId="67" fillId="61" borderId="0" applyNumberFormat="0" applyBorder="0" applyAlignment="0" applyProtection="0"/>
    <xf numFmtId="0" fontId="67" fillId="61" borderId="0" applyNumberFormat="0" applyBorder="0" applyAlignment="0" applyProtection="0"/>
    <xf numFmtId="0" fontId="67" fillId="61" borderId="0" applyNumberFormat="0" applyBorder="0" applyAlignment="0" applyProtection="0"/>
    <xf numFmtId="0" fontId="67" fillId="61" borderId="0" applyNumberFormat="0" applyBorder="0" applyAlignment="0" applyProtection="0"/>
    <xf numFmtId="0" fontId="67" fillId="61" borderId="0" applyNumberFormat="0" applyBorder="0" applyAlignment="0" applyProtection="0"/>
    <xf numFmtId="0" fontId="67" fillId="61" borderId="0" applyNumberFormat="0" applyBorder="0" applyAlignment="0" applyProtection="0"/>
    <xf numFmtId="0" fontId="67" fillId="61" borderId="0" applyNumberFormat="0" applyBorder="0" applyAlignment="0" applyProtection="0"/>
    <xf numFmtId="0" fontId="67" fillId="61" borderId="0" applyNumberFormat="0" applyBorder="0" applyAlignment="0" applyProtection="0"/>
    <xf numFmtId="0" fontId="67" fillId="61" borderId="0" applyNumberFormat="0" applyBorder="0" applyAlignment="0" applyProtection="0"/>
    <xf numFmtId="0" fontId="28" fillId="9" borderId="0" applyNumberFormat="0" applyBorder="0" applyAlignment="0" applyProtection="0"/>
    <xf numFmtId="0" fontId="67" fillId="62" borderId="0" applyNumberFormat="0" applyBorder="0" applyAlignment="0" applyProtection="0"/>
    <xf numFmtId="0" fontId="67" fillId="62" borderId="0" applyNumberFormat="0" applyBorder="0" applyAlignment="0" applyProtection="0"/>
    <xf numFmtId="0" fontId="67" fillId="62" borderId="0" applyNumberFormat="0" applyBorder="0" applyAlignment="0" applyProtection="0"/>
    <xf numFmtId="0" fontId="67" fillId="62" borderId="0" applyNumberFormat="0" applyBorder="0" applyAlignment="0" applyProtection="0"/>
    <xf numFmtId="0" fontId="67" fillId="62" borderId="0" applyNumberFormat="0" applyBorder="0" applyAlignment="0" applyProtection="0"/>
    <xf numFmtId="0" fontId="67" fillId="62" borderId="0" applyNumberFormat="0" applyBorder="0" applyAlignment="0" applyProtection="0"/>
    <xf numFmtId="0" fontId="67" fillId="62" borderId="0" applyNumberFormat="0" applyBorder="0" applyAlignment="0" applyProtection="0"/>
    <xf numFmtId="0" fontId="67" fillId="62" borderId="0" applyNumberFormat="0" applyBorder="0" applyAlignment="0" applyProtection="0"/>
    <xf numFmtId="0" fontId="67" fillId="62" borderId="0" applyNumberFormat="0" applyBorder="0" applyAlignment="0" applyProtection="0"/>
    <xf numFmtId="0" fontId="67" fillId="62" borderId="0" applyNumberFormat="0" applyBorder="0" applyAlignment="0" applyProtection="0"/>
    <xf numFmtId="0" fontId="67" fillId="62" borderId="0" applyNumberFormat="0" applyBorder="0" applyAlignment="0" applyProtection="0"/>
    <xf numFmtId="0" fontId="28" fillId="4" borderId="0" applyNumberFormat="0" applyBorder="0" applyAlignment="0" applyProtection="0"/>
    <xf numFmtId="0" fontId="67" fillId="63" borderId="0" applyNumberFormat="0" applyBorder="0" applyAlignment="0" applyProtection="0"/>
    <xf numFmtId="0" fontId="67" fillId="63" borderId="0" applyNumberFormat="0" applyBorder="0" applyAlignment="0" applyProtection="0"/>
    <xf numFmtId="0" fontId="67" fillId="63" borderId="0" applyNumberFormat="0" applyBorder="0" applyAlignment="0" applyProtection="0"/>
    <xf numFmtId="0" fontId="67" fillId="63" borderId="0" applyNumberFormat="0" applyBorder="0" applyAlignment="0" applyProtection="0"/>
    <xf numFmtId="0" fontId="67" fillId="63" borderId="0" applyNumberFormat="0" applyBorder="0" applyAlignment="0" applyProtection="0"/>
    <xf numFmtId="0" fontId="67" fillId="63" borderId="0" applyNumberFormat="0" applyBorder="0" applyAlignment="0" applyProtection="0"/>
    <xf numFmtId="0" fontId="67" fillId="63" borderId="0" applyNumberFormat="0" applyBorder="0" applyAlignment="0" applyProtection="0"/>
    <xf numFmtId="0" fontId="67" fillId="63" borderId="0" applyNumberFormat="0" applyBorder="0" applyAlignment="0" applyProtection="0"/>
    <xf numFmtId="0" fontId="67" fillId="63" borderId="0" applyNumberFormat="0" applyBorder="0" applyAlignment="0" applyProtection="0"/>
    <xf numFmtId="0" fontId="67" fillId="63" borderId="0" applyNumberFormat="0" applyBorder="0" applyAlignment="0" applyProtection="0"/>
    <xf numFmtId="0" fontId="67" fillId="63" borderId="0" applyNumberFormat="0" applyBorder="0" applyAlignment="0" applyProtection="0"/>
    <xf numFmtId="0" fontId="28" fillId="11" borderId="0" applyNumberFormat="0" applyBorder="0" applyAlignment="0" applyProtection="0"/>
    <xf numFmtId="0" fontId="67" fillId="64" borderId="0" applyNumberFormat="0" applyBorder="0" applyAlignment="0" applyProtection="0"/>
    <xf numFmtId="0" fontId="67" fillId="64" borderId="0" applyNumberFormat="0" applyBorder="0" applyAlignment="0" applyProtection="0"/>
    <xf numFmtId="0" fontId="67" fillId="64" borderId="0" applyNumberFormat="0" applyBorder="0" applyAlignment="0" applyProtection="0"/>
    <xf numFmtId="0" fontId="67" fillId="64" borderId="0" applyNumberFormat="0" applyBorder="0" applyAlignment="0" applyProtection="0"/>
    <xf numFmtId="0" fontId="67" fillId="64" borderId="0" applyNumberFormat="0" applyBorder="0" applyAlignment="0" applyProtection="0"/>
    <xf numFmtId="0" fontId="67" fillId="64" borderId="0" applyNumberFormat="0" applyBorder="0" applyAlignment="0" applyProtection="0"/>
    <xf numFmtId="0" fontId="67" fillId="64" borderId="0" applyNumberFormat="0" applyBorder="0" applyAlignment="0" applyProtection="0"/>
    <xf numFmtId="0" fontId="67" fillId="64" borderId="0" applyNumberFormat="0" applyBorder="0" applyAlignment="0" applyProtection="0"/>
    <xf numFmtId="0" fontId="67" fillId="64" borderId="0" applyNumberFormat="0" applyBorder="0" applyAlignment="0" applyProtection="0"/>
    <xf numFmtId="0" fontId="67" fillId="64" borderId="0" applyNumberFormat="0" applyBorder="0" applyAlignment="0" applyProtection="0"/>
    <xf numFmtId="0" fontId="67" fillId="64" borderId="0" applyNumberFormat="0" applyBorder="0" applyAlignment="0" applyProtection="0"/>
    <xf numFmtId="0" fontId="28" fillId="10" borderId="0" applyNumberFormat="0" applyBorder="0" applyAlignment="0" applyProtection="0"/>
    <xf numFmtId="0" fontId="67" fillId="65" borderId="0" applyNumberFormat="0" applyBorder="0" applyAlignment="0" applyProtection="0"/>
    <xf numFmtId="0" fontId="67" fillId="65" borderId="0" applyNumberFormat="0" applyBorder="0" applyAlignment="0" applyProtection="0"/>
    <xf numFmtId="0" fontId="67" fillId="65" borderId="0" applyNumberFormat="0" applyBorder="0" applyAlignment="0" applyProtection="0"/>
    <xf numFmtId="0" fontId="67" fillId="65" borderId="0" applyNumberFormat="0" applyBorder="0" applyAlignment="0" applyProtection="0"/>
    <xf numFmtId="0" fontId="67" fillId="65" borderId="0" applyNumberFormat="0" applyBorder="0" applyAlignment="0" applyProtection="0"/>
    <xf numFmtId="0" fontId="67" fillId="65" borderId="0" applyNumberFormat="0" applyBorder="0" applyAlignment="0" applyProtection="0"/>
    <xf numFmtId="0" fontId="67" fillId="65" borderId="0" applyNumberFormat="0" applyBorder="0" applyAlignment="0" applyProtection="0"/>
    <xf numFmtId="0" fontId="67" fillId="65" borderId="0" applyNumberFormat="0" applyBorder="0" applyAlignment="0" applyProtection="0"/>
    <xf numFmtId="0" fontId="67" fillId="65" borderId="0" applyNumberFormat="0" applyBorder="0" applyAlignment="0" applyProtection="0"/>
    <xf numFmtId="0" fontId="67" fillId="65" borderId="0" applyNumberFormat="0" applyBorder="0" applyAlignment="0" applyProtection="0"/>
    <xf numFmtId="0" fontId="67" fillId="65" borderId="0" applyNumberFormat="0" applyBorder="0" applyAlignment="0" applyProtection="0"/>
    <xf numFmtId="0" fontId="28" fillId="9" borderId="0" applyNumberFormat="0" applyBorder="0" applyAlignment="0" applyProtection="0"/>
    <xf numFmtId="0" fontId="67" fillId="66" borderId="0" applyNumberFormat="0" applyBorder="0" applyAlignment="0" applyProtection="0"/>
    <xf numFmtId="0" fontId="67" fillId="66" borderId="0" applyNumberFormat="0" applyBorder="0" applyAlignment="0" applyProtection="0"/>
    <xf numFmtId="0" fontId="67" fillId="66" borderId="0" applyNumberFormat="0" applyBorder="0" applyAlignment="0" applyProtection="0"/>
    <xf numFmtId="0" fontId="67" fillId="66" borderId="0" applyNumberFormat="0" applyBorder="0" applyAlignment="0" applyProtection="0"/>
    <xf numFmtId="0" fontId="67" fillId="66" borderId="0" applyNumberFormat="0" applyBorder="0" applyAlignment="0" applyProtection="0"/>
    <xf numFmtId="0" fontId="67" fillId="66" borderId="0" applyNumberFormat="0" applyBorder="0" applyAlignment="0" applyProtection="0"/>
    <xf numFmtId="0" fontId="67" fillId="66" borderId="0" applyNumberFormat="0" applyBorder="0" applyAlignment="0" applyProtection="0"/>
    <xf numFmtId="0" fontId="67" fillId="66" borderId="0" applyNumberFormat="0" applyBorder="0" applyAlignment="0" applyProtection="0"/>
    <xf numFmtId="0" fontId="67" fillId="66" borderId="0" applyNumberFormat="0" applyBorder="0" applyAlignment="0" applyProtection="0"/>
    <xf numFmtId="0" fontId="67" fillId="66" borderId="0" applyNumberFormat="0" applyBorder="0" applyAlignment="0" applyProtection="0"/>
    <xf numFmtId="0" fontId="67" fillId="66" borderId="0" applyNumberFormat="0" applyBorder="0" applyAlignment="0" applyProtection="0"/>
    <xf numFmtId="0" fontId="28" fillId="5" borderId="0" applyNumberFormat="0" applyBorder="0" applyAlignment="0" applyProtection="0"/>
    <xf numFmtId="0" fontId="67" fillId="67" borderId="0" applyNumberFormat="0" applyBorder="0" applyAlignment="0" applyProtection="0"/>
    <xf numFmtId="0" fontId="67" fillId="67" borderId="0" applyNumberFormat="0" applyBorder="0" applyAlignment="0" applyProtection="0"/>
    <xf numFmtId="0" fontId="67" fillId="67" borderId="0" applyNumberFormat="0" applyBorder="0" applyAlignment="0" applyProtection="0"/>
    <xf numFmtId="0" fontId="67" fillId="67" borderId="0" applyNumberFormat="0" applyBorder="0" applyAlignment="0" applyProtection="0"/>
    <xf numFmtId="0" fontId="67" fillId="67" borderId="0" applyNumberFormat="0" applyBorder="0" applyAlignment="0" applyProtection="0"/>
    <xf numFmtId="0" fontId="67" fillId="67" borderId="0" applyNumberFormat="0" applyBorder="0" applyAlignment="0" applyProtection="0"/>
    <xf numFmtId="0" fontId="67" fillId="67" borderId="0" applyNumberFormat="0" applyBorder="0" applyAlignment="0" applyProtection="0"/>
    <xf numFmtId="0" fontId="67" fillId="67" borderId="0" applyNumberFormat="0" applyBorder="0" applyAlignment="0" applyProtection="0"/>
    <xf numFmtId="0" fontId="67" fillId="67" borderId="0" applyNumberFormat="0" applyBorder="0" applyAlignment="0" applyProtection="0"/>
    <xf numFmtId="0" fontId="67" fillId="67" borderId="0" applyNumberFormat="0" applyBorder="0" applyAlignment="0" applyProtection="0"/>
    <xf numFmtId="0" fontId="67" fillId="67" borderId="0" applyNumberFormat="0" applyBorder="0" applyAlignment="0" applyProtection="0"/>
    <xf numFmtId="0" fontId="46" fillId="9" borderId="0" applyNumberFormat="0" applyBorder="0" applyAlignment="0" applyProtection="0"/>
    <xf numFmtId="0" fontId="68" fillId="68" borderId="0" applyNumberFormat="0" applyBorder="0" applyAlignment="0" applyProtection="0"/>
    <xf numFmtId="0" fontId="68" fillId="68" borderId="0" applyNumberFormat="0" applyBorder="0" applyAlignment="0" applyProtection="0"/>
    <xf numFmtId="0" fontId="68" fillId="68" borderId="0" applyNumberFormat="0" applyBorder="0" applyAlignment="0" applyProtection="0"/>
    <xf numFmtId="0" fontId="68" fillId="68" borderId="0" applyNumberFormat="0" applyBorder="0" applyAlignment="0" applyProtection="0"/>
    <xf numFmtId="0" fontId="68" fillId="68" borderId="0" applyNumberFormat="0" applyBorder="0" applyAlignment="0" applyProtection="0"/>
    <xf numFmtId="0" fontId="68" fillId="68" borderId="0" applyNumberFormat="0" applyBorder="0" applyAlignment="0" applyProtection="0"/>
    <xf numFmtId="0" fontId="68" fillId="68" borderId="0" applyNumberFormat="0" applyBorder="0" applyAlignment="0" applyProtection="0"/>
    <xf numFmtId="0" fontId="68" fillId="68" borderId="0" applyNumberFormat="0" applyBorder="0" applyAlignment="0" applyProtection="0"/>
    <xf numFmtId="0" fontId="68" fillId="68" borderId="0" applyNumberFormat="0" applyBorder="0" applyAlignment="0" applyProtection="0"/>
    <xf numFmtId="0" fontId="68" fillId="68" borderId="0" applyNumberFormat="0" applyBorder="0" applyAlignment="0" applyProtection="0"/>
    <xf numFmtId="0" fontId="68" fillId="68" borderId="0" applyNumberFormat="0" applyBorder="0" applyAlignment="0" applyProtection="0"/>
    <xf numFmtId="0" fontId="46" fillId="4" borderId="0" applyNumberFormat="0" applyBorder="0" applyAlignment="0" applyProtection="0"/>
    <xf numFmtId="0" fontId="68" fillId="69" borderId="0" applyNumberFormat="0" applyBorder="0" applyAlignment="0" applyProtection="0"/>
    <xf numFmtId="0" fontId="68" fillId="69" borderId="0" applyNumberFormat="0" applyBorder="0" applyAlignment="0" applyProtection="0"/>
    <xf numFmtId="0" fontId="68" fillId="69" borderId="0" applyNumberFormat="0" applyBorder="0" applyAlignment="0" applyProtection="0"/>
    <xf numFmtId="0" fontId="68" fillId="69" borderId="0" applyNumberFormat="0" applyBorder="0" applyAlignment="0" applyProtection="0"/>
    <xf numFmtId="0" fontId="68" fillId="69" borderId="0" applyNumberFormat="0" applyBorder="0" applyAlignment="0" applyProtection="0"/>
    <xf numFmtId="0" fontId="68" fillId="69" borderId="0" applyNumberFormat="0" applyBorder="0" applyAlignment="0" applyProtection="0"/>
    <xf numFmtId="0" fontId="68" fillId="69" borderId="0" applyNumberFormat="0" applyBorder="0" applyAlignment="0" applyProtection="0"/>
    <xf numFmtId="0" fontId="68" fillId="69" borderId="0" applyNumberFormat="0" applyBorder="0" applyAlignment="0" applyProtection="0"/>
    <xf numFmtId="0" fontId="68" fillId="69" borderId="0" applyNumberFormat="0" applyBorder="0" applyAlignment="0" applyProtection="0"/>
    <xf numFmtId="0" fontId="68" fillId="69" borderId="0" applyNumberFormat="0" applyBorder="0" applyAlignment="0" applyProtection="0"/>
    <xf numFmtId="0" fontId="68" fillId="69" borderId="0" applyNumberFormat="0" applyBorder="0" applyAlignment="0" applyProtection="0"/>
    <xf numFmtId="0" fontId="46" fillId="11" borderId="0" applyNumberFormat="0" applyBorder="0" applyAlignment="0" applyProtection="0"/>
    <xf numFmtId="0" fontId="68" fillId="70" borderId="0" applyNumberFormat="0" applyBorder="0" applyAlignment="0" applyProtection="0"/>
    <xf numFmtId="0" fontId="68" fillId="70" borderId="0" applyNumberFormat="0" applyBorder="0" applyAlignment="0" applyProtection="0"/>
    <xf numFmtId="0" fontId="68" fillId="70" borderId="0" applyNumberFormat="0" applyBorder="0" applyAlignment="0" applyProtection="0"/>
    <xf numFmtId="0" fontId="68" fillId="70" borderId="0" applyNumberFormat="0" applyBorder="0" applyAlignment="0" applyProtection="0"/>
    <xf numFmtId="0" fontId="68" fillId="70" borderId="0" applyNumberFormat="0" applyBorder="0" applyAlignment="0" applyProtection="0"/>
    <xf numFmtId="0" fontId="68" fillId="70" borderId="0" applyNumberFormat="0" applyBorder="0" applyAlignment="0" applyProtection="0"/>
    <xf numFmtId="0" fontId="68" fillId="70" borderId="0" applyNumberFormat="0" applyBorder="0" applyAlignment="0" applyProtection="0"/>
    <xf numFmtId="0" fontId="68" fillId="70" borderId="0" applyNumberFormat="0" applyBorder="0" applyAlignment="0" applyProtection="0"/>
    <xf numFmtId="0" fontId="68" fillId="70" borderId="0" applyNumberFormat="0" applyBorder="0" applyAlignment="0" applyProtection="0"/>
    <xf numFmtId="0" fontId="68" fillId="70" borderId="0" applyNumberFormat="0" applyBorder="0" applyAlignment="0" applyProtection="0"/>
    <xf numFmtId="0" fontId="68" fillId="70" borderId="0" applyNumberFormat="0" applyBorder="0" applyAlignment="0" applyProtection="0"/>
    <xf numFmtId="0" fontId="46" fillId="10" borderId="0" applyNumberFormat="0" applyBorder="0" applyAlignment="0" applyProtection="0"/>
    <xf numFmtId="0" fontId="68" fillId="71" borderId="0" applyNumberFormat="0" applyBorder="0" applyAlignment="0" applyProtection="0"/>
    <xf numFmtId="0" fontId="68" fillId="71" borderId="0" applyNumberFormat="0" applyBorder="0" applyAlignment="0" applyProtection="0"/>
    <xf numFmtId="0" fontId="68" fillId="71" borderId="0" applyNumberFormat="0" applyBorder="0" applyAlignment="0" applyProtection="0"/>
    <xf numFmtId="0" fontId="68" fillId="71" borderId="0" applyNumberFormat="0" applyBorder="0" applyAlignment="0" applyProtection="0"/>
    <xf numFmtId="0" fontId="68" fillId="71" borderId="0" applyNumberFormat="0" applyBorder="0" applyAlignment="0" applyProtection="0"/>
    <xf numFmtId="0" fontId="68" fillId="71" borderId="0" applyNumberFormat="0" applyBorder="0" applyAlignment="0" applyProtection="0"/>
    <xf numFmtId="0" fontId="68" fillId="71" borderId="0" applyNumberFormat="0" applyBorder="0" applyAlignment="0" applyProtection="0"/>
    <xf numFmtId="0" fontId="68" fillId="71" borderId="0" applyNumberFormat="0" applyBorder="0" applyAlignment="0" applyProtection="0"/>
    <xf numFmtId="0" fontId="68" fillId="71" borderId="0" applyNumberFormat="0" applyBorder="0" applyAlignment="0" applyProtection="0"/>
    <xf numFmtId="0" fontId="68" fillId="71" borderId="0" applyNumberFormat="0" applyBorder="0" applyAlignment="0" applyProtection="0"/>
    <xf numFmtId="0" fontId="68" fillId="71" borderId="0" applyNumberFormat="0" applyBorder="0" applyAlignment="0" applyProtection="0"/>
    <xf numFmtId="0" fontId="46" fillId="9" borderId="0" applyNumberFormat="0" applyBorder="0" applyAlignment="0" applyProtection="0"/>
    <xf numFmtId="0" fontId="68" fillId="72" borderId="0" applyNumberFormat="0" applyBorder="0" applyAlignment="0" applyProtection="0"/>
    <xf numFmtId="0" fontId="68" fillId="72" borderId="0" applyNumberFormat="0" applyBorder="0" applyAlignment="0" applyProtection="0"/>
    <xf numFmtId="0" fontId="68" fillId="72" borderId="0" applyNumberFormat="0" applyBorder="0" applyAlignment="0" applyProtection="0"/>
    <xf numFmtId="0" fontId="68" fillId="72" borderId="0" applyNumberFormat="0" applyBorder="0" applyAlignment="0" applyProtection="0"/>
    <xf numFmtId="0" fontId="68" fillId="72" borderId="0" applyNumberFormat="0" applyBorder="0" applyAlignment="0" applyProtection="0"/>
    <xf numFmtId="0" fontId="68" fillId="72" borderId="0" applyNumberFormat="0" applyBorder="0" applyAlignment="0" applyProtection="0"/>
    <xf numFmtId="0" fontId="68" fillId="72" borderId="0" applyNumberFormat="0" applyBorder="0" applyAlignment="0" applyProtection="0"/>
    <xf numFmtId="0" fontId="68" fillId="72" borderId="0" applyNumberFormat="0" applyBorder="0" applyAlignment="0" applyProtection="0"/>
    <xf numFmtId="0" fontId="68" fillId="72" borderId="0" applyNumberFormat="0" applyBorder="0" applyAlignment="0" applyProtection="0"/>
    <xf numFmtId="0" fontId="68" fillId="72" borderId="0" applyNumberFormat="0" applyBorder="0" applyAlignment="0" applyProtection="0"/>
    <xf numFmtId="0" fontId="68" fillId="72" borderId="0" applyNumberFormat="0" applyBorder="0" applyAlignment="0" applyProtection="0"/>
    <xf numFmtId="0" fontId="46" fillId="5" borderId="0" applyNumberFormat="0" applyBorder="0" applyAlignment="0" applyProtection="0"/>
    <xf numFmtId="0" fontId="68" fillId="73" borderId="0" applyNumberFormat="0" applyBorder="0" applyAlignment="0" applyProtection="0"/>
    <xf numFmtId="0" fontId="68" fillId="73" borderId="0" applyNumberFormat="0" applyBorder="0" applyAlignment="0" applyProtection="0"/>
    <xf numFmtId="0" fontId="68" fillId="73" borderId="0" applyNumberFormat="0" applyBorder="0" applyAlignment="0" applyProtection="0"/>
    <xf numFmtId="0" fontId="68" fillId="73" borderId="0" applyNumberFormat="0" applyBorder="0" applyAlignment="0" applyProtection="0"/>
    <xf numFmtId="0" fontId="68" fillId="73" borderId="0" applyNumberFormat="0" applyBorder="0" applyAlignment="0" applyProtection="0"/>
    <xf numFmtId="0" fontId="68" fillId="73" borderId="0" applyNumberFormat="0" applyBorder="0" applyAlignment="0" applyProtection="0"/>
    <xf numFmtId="0" fontId="68" fillId="73" borderId="0" applyNumberFormat="0" applyBorder="0" applyAlignment="0" applyProtection="0"/>
    <xf numFmtId="0" fontId="68" fillId="73" borderId="0" applyNumberFormat="0" applyBorder="0" applyAlignment="0" applyProtection="0"/>
    <xf numFmtId="0" fontId="68" fillId="73" borderId="0" applyNumberFormat="0" applyBorder="0" applyAlignment="0" applyProtection="0"/>
    <xf numFmtId="0" fontId="68" fillId="73" borderId="0" applyNumberFormat="0" applyBorder="0" applyAlignment="0" applyProtection="0"/>
    <xf numFmtId="0" fontId="68" fillId="73" borderId="0" applyNumberFormat="0" applyBorder="0" applyAlignment="0" applyProtection="0"/>
    <xf numFmtId="0" fontId="47" fillId="12" borderId="0" applyNumberFormat="0" applyBorder="0" applyAlignment="0" applyProtection="0"/>
    <xf numFmtId="0" fontId="48" fillId="13" borderId="0" applyNumberFormat="0" applyBorder="0" applyAlignment="0" applyProtection="0"/>
    <xf numFmtId="0" fontId="48" fillId="14" borderId="0" applyNumberFormat="0" applyBorder="0" applyAlignment="0" applyProtection="0"/>
    <xf numFmtId="0" fontId="47" fillId="15" borderId="0" applyNumberFormat="0" applyBorder="0" applyAlignment="0" applyProtection="0"/>
    <xf numFmtId="0" fontId="68" fillId="74" borderId="0" applyNumberFormat="0" applyBorder="0" applyAlignment="0" applyProtection="0"/>
    <xf numFmtId="0" fontId="68" fillId="74" borderId="0" applyNumberFormat="0" applyBorder="0" applyAlignment="0" applyProtection="0"/>
    <xf numFmtId="0" fontId="68" fillId="74" borderId="0" applyNumberFormat="0" applyBorder="0" applyAlignment="0" applyProtection="0"/>
    <xf numFmtId="0" fontId="68" fillId="74" borderId="0" applyNumberFormat="0" applyBorder="0" applyAlignment="0" applyProtection="0"/>
    <xf numFmtId="0" fontId="68" fillId="74" borderId="0" applyNumberFormat="0" applyBorder="0" applyAlignment="0" applyProtection="0"/>
    <xf numFmtId="0" fontId="68" fillId="74" borderId="0" applyNumberFormat="0" applyBorder="0" applyAlignment="0" applyProtection="0"/>
    <xf numFmtId="0" fontId="68" fillId="74" borderId="0" applyNumberFormat="0" applyBorder="0" applyAlignment="0" applyProtection="0"/>
    <xf numFmtId="0" fontId="68" fillId="74" borderId="0" applyNumberFormat="0" applyBorder="0" applyAlignment="0" applyProtection="0"/>
    <xf numFmtId="0" fontId="68" fillId="74" borderId="0" applyNumberFormat="0" applyBorder="0" applyAlignment="0" applyProtection="0"/>
    <xf numFmtId="0" fontId="68" fillId="74" borderId="0" applyNumberFormat="0" applyBorder="0" applyAlignment="0" applyProtection="0"/>
    <xf numFmtId="0" fontId="68" fillId="74" borderId="0" applyNumberFormat="0" applyBorder="0" applyAlignment="0" applyProtection="0"/>
    <xf numFmtId="0" fontId="68" fillId="74" borderId="0" applyNumberFormat="0" applyBorder="0" applyAlignment="0" applyProtection="0"/>
    <xf numFmtId="0" fontId="68" fillId="74" borderId="0" applyNumberFormat="0" applyBorder="0" applyAlignment="0" applyProtection="0"/>
    <xf numFmtId="0" fontId="47" fillId="16" borderId="0" applyNumberFormat="0" applyBorder="0" applyAlignment="0" applyProtection="0"/>
    <xf numFmtId="0" fontId="48" fillId="17" borderId="0" applyNumberFormat="0" applyBorder="0" applyAlignment="0" applyProtection="0"/>
    <xf numFmtId="0" fontId="48" fillId="18" borderId="0" applyNumberFormat="0" applyBorder="0" applyAlignment="0" applyProtection="0"/>
    <xf numFmtId="0" fontId="47" fillId="19" borderId="0" applyNumberFormat="0" applyBorder="0" applyAlignment="0" applyProtection="0"/>
    <xf numFmtId="0" fontId="68" fillId="75" borderId="0" applyNumberFormat="0" applyBorder="0" applyAlignment="0" applyProtection="0"/>
    <xf numFmtId="0" fontId="68" fillId="75" borderId="0" applyNumberFormat="0" applyBorder="0" applyAlignment="0" applyProtection="0"/>
    <xf numFmtId="0" fontId="68" fillId="75" borderId="0" applyNumberFormat="0" applyBorder="0" applyAlignment="0" applyProtection="0"/>
    <xf numFmtId="0" fontId="68" fillId="75" borderId="0" applyNumberFormat="0" applyBorder="0" applyAlignment="0" applyProtection="0"/>
    <xf numFmtId="0" fontId="68" fillId="75" borderId="0" applyNumberFormat="0" applyBorder="0" applyAlignment="0" applyProtection="0"/>
    <xf numFmtId="0" fontId="68" fillId="75" borderId="0" applyNumberFormat="0" applyBorder="0" applyAlignment="0" applyProtection="0"/>
    <xf numFmtId="0" fontId="68" fillId="75" borderId="0" applyNumberFormat="0" applyBorder="0" applyAlignment="0" applyProtection="0"/>
    <xf numFmtId="0" fontId="68" fillId="75" borderId="0" applyNumberFormat="0" applyBorder="0" applyAlignment="0" applyProtection="0"/>
    <xf numFmtId="0" fontId="68" fillId="75" borderId="0" applyNumberFormat="0" applyBorder="0" applyAlignment="0" applyProtection="0"/>
    <xf numFmtId="0" fontId="68" fillId="75" borderId="0" applyNumberFormat="0" applyBorder="0" applyAlignment="0" applyProtection="0"/>
    <xf numFmtId="0" fontId="68" fillId="75" borderId="0" applyNumberFormat="0" applyBorder="0" applyAlignment="0" applyProtection="0"/>
    <xf numFmtId="0" fontId="68" fillId="75" borderId="0" applyNumberFormat="0" applyBorder="0" applyAlignment="0" applyProtection="0"/>
    <xf numFmtId="0" fontId="68" fillId="75" borderId="0" applyNumberFormat="0" applyBorder="0" applyAlignment="0" applyProtection="0"/>
    <xf numFmtId="0" fontId="47" fillId="19" borderId="0" applyNumberFormat="0" applyBorder="0" applyAlignment="0" applyProtection="0"/>
    <xf numFmtId="0" fontId="48" fillId="20" borderId="0" applyNumberFormat="0" applyBorder="0" applyAlignment="0" applyProtection="0"/>
    <xf numFmtId="0" fontId="48" fillId="21" borderId="0" applyNumberFormat="0" applyBorder="0" applyAlignment="0" applyProtection="0"/>
    <xf numFmtId="0" fontId="47" fillId="22" borderId="0" applyNumberFormat="0" applyBorder="0" applyAlignment="0" applyProtection="0"/>
    <xf numFmtId="0" fontId="68" fillId="76" borderId="0" applyNumberFormat="0" applyBorder="0" applyAlignment="0" applyProtection="0"/>
    <xf numFmtId="0" fontId="68" fillId="76" borderId="0" applyNumberFormat="0" applyBorder="0" applyAlignment="0" applyProtection="0"/>
    <xf numFmtId="0" fontId="68" fillId="76" borderId="0" applyNumberFormat="0" applyBorder="0" applyAlignment="0" applyProtection="0"/>
    <xf numFmtId="0" fontId="68" fillId="76" borderId="0" applyNumberFormat="0" applyBorder="0" applyAlignment="0" applyProtection="0"/>
    <xf numFmtId="0" fontId="68" fillId="76" borderId="0" applyNumberFormat="0" applyBorder="0" applyAlignment="0" applyProtection="0"/>
    <xf numFmtId="0" fontId="68" fillId="76" borderId="0" applyNumberFormat="0" applyBorder="0" applyAlignment="0" applyProtection="0"/>
    <xf numFmtId="0" fontId="68" fillId="76" borderId="0" applyNumberFormat="0" applyBorder="0" applyAlignment="0" applyProtection="0"/>
    <xf numFmtId="0" fontId="68" fillId="76" borderId="0" applyNumberFormat="0" applyBorder="0" applyAlignment="0" applyProtection="0"/>
    <xf numFmtId="0" fontId="68" fillId="76" borderId="0" applyNumberFormat="0" applyBorder="0" applyAlignment="0" applyProtection="0"/>
    <xf numFmtId="0" fontId="68" fillId="76" borderId="0" applyNumberFormat="0" applyBorder="0" applyAlignment="0" applyProtection="0"/>
    <xf numFmtId="0" fontId="68" fillId="76" borderId="0" applyNumberFormat="0" applyBorder="0" applyAlignment="0" applyProtection="0"/>
    <xf numFmtId="0" fontId="68" fillId="76" borderId="0" applyNumberFormat="0" applyBorder="0" applyAlignment="0" applyProtection="0"/>
    <xf numFmtId="0" fontId="68" fillId="76" borderId="0" applyNumberFormat="0" applyBorder="0" applyAlignment="0" applyProtection="0"/>
    <xf numFmtId="0" fontId="47" fillId="23" borderId="0" applyNumberFormat="0" applyBorder="0" applyAlignment="0" applyProtection="0"/>
    <xf numFmtId="0" fontId="48" fillId="21" borderId="0" applyNumberFormat="0" applyBorder="0" applyAlignment="0" applyProtection="0"/>
    <xf numFmtId="0" fontId="48" fillId="22" borderId="0" applyNumberFormat="0" applyBorder="0" applyAlignment="0" applyProtection="0"/>
    <xf numFmtId="0" fontId="47" fillId="22" borderId="0" applyNumberFormat="0" applyBorder="0" applyAlignment="0" applyProtection="0"/>
    <xf numFmtId="0" fontId="68" fillId="77" borderId="0" applyNumberFormat="0" applyBorder="0" applyAlignment="0" applyProtection="0"/>
    <xf numFmtId="0" fontId="68" fillId="77" borderId="0" applyNumberFormat="0" applyBorder="0" applyAlignment="0" applyProtection="0"/>
    <xf numFmtId="0" fontId="68" fillId="77" borderId="0" applyNumberFormat="0" applyBorder="0" applyAlignment="0" applyProtection="0"/>
    <xf numFmtId="0" fontId="68" fillId="77" borderId="0" applyNumberFormat="0" applyBorder="0" applyAlignment="0" applyProtection="0"/>
    <xf numFmtId="0" fontId="68" fillId="77" borderId="0" applyNumberFormat="0" applyBorder="0" applyAlignment="0" applyProtection="0"/>
    <xf numFmtId="0" fontId="68" fillId="77" borderId="0" applyNumberFormat="0" applyBorder="0" applyAlignment="0" applyProtection="0"/>
    <xf numFmtId="0" fontId="68" fillId="77" borderId="0" applyNumberFormat="0" applyBorder="0" applyAlignment="0" applyProtection="0"/>
    <xf numFmtId="0" fontId="68" fillId="77" borderId="0" applyNumberFormat="0" applyBorder="0" applyAlignment="0" applyProtection="0"/>
    <xf numFmtId="0" fontId="68" fillId="77" borderId="0" applyNumberFormat="0" applyBorder="0" applyAlignment="0" applyProtection="0"/>
    <xf numFmtId="0" fontId="68" fillId="77" borderId="0" applyNumberFormat="0" applyBorder="0" applyAlignment="0" applyProtection="0"/>
    <xf numFmtId="0" fontId="68" fillId="77" borderId="0" applyNumberFormat="0" applyBorder="0" applyAlignment="0" applyProtection="0"/>
    <xf numFmtId="0" fontId="68" fillId="77" borderId="0" applyNumberFormat="0" applyBorder="0" applyAlignment="0" applyProtection="0"/>
    <xf numFmtId="0" fontId="68" fillId="77" borderId="0" applyNumberFormat="0" applyBorder="0" applyAlignment="0" applyProtection="0"/>
    <xf numFmtId="0" fontId="47" fillId="24" borderId="0" applyNumberFormat="0" applyBorder="0" applyAlignment="0" applyProtection="0"/>
    <xf numFmtId="0" fontId="48" fillId="13" borderId="0" applyNumberFormat="0" applyBorder="0" applyAlignment="0" applyProtection="0"/>
    <xf numFmtId="0" fontId="48" fillId="14" borderId="0" applyNumberFormat="0" applyBorder="0" applyAlignment="0" applyProtection="0"/>
    <xf numFmtId="0" fontId="47" fillId="14" borderId="0" applyNumberFormat="0" applyBorder="0" applyAlignment="0" applyProtection="0"/>
    <xf numFmtId="0" fontId="68" fillId="78" borderId="0" applyNumberFormat="0" applyBorder="0" applyAlignment="0" applyProtection="0"/>
    <xf numFmtId="0" fontId="68" fillId="78" borderId="0" applyNumberFormat="0" applyBorder="0" applyAlignment="0" applyProtection="0"/>
    <xf numFmtId="0" fontId="68" fillId="78" borderId="0" applyNumberFormat="0" applyBorder="0" applyAlignment="0" applyProtection="0"/>
    <xf numFmtId="0" fontId="68" fillId="78" borderId="0" applyNumberFormat="0" applyBorder="0" applyAlignment="0" applyProtection="0"/>
    <xf numFmtId="0" fontId="68" fillId="78" borderId="0" applyNumberFormat="0" applyBorder="0" applyAlignment="0" applyProtection="0"/>
    <xf numFmtId="0" fontId="68" fillId="78" borderId="0" applyNumberFormat="0" applyBorder="0" applyAlignment="0" applyProtection="0"/>
    <xf numFmtId="0" fontId="68" fillId="78" borderId="0" applyNumberFormat="0" applyBorder="0" applyAlignment="0" applyProtection="0"/>
    <xf numFmtId="0" fontId="68" fillId="78" borderId="0" applyNumberFormat="0" applyBorder="0" applyAlignment="0" applyProtection="0"/>
    <xf numFmtId="0" fontId="68" fillId="78" borderId="0" applyNumberFormat="0" applyBorder="0" applyAlignment="0" applyProtection="0"/>
    <xf numFmtId="0" fontId="68" fillId="78" borderId="0" applyNumberFormat="0" applyBorder="0" applyAlignment="0" applyProtection="0"/>
    <xf numFmtId="0" fontId="68" fillId="78" borderId="0" applyNumberFormat="0" applyBorder="0" applyAlignment="0" applyProtection="0"/>
    <xf numFmtId="0" fontId="68" fillId="78" borderId="0" applyNumberFormat="0" applyBorder="0" applyAlignment="0" applyProtection="0"/>
    <xf numFmtId="0" fontId="68" fillId="78" borderId="0" applyNumberFormat="0" applyBorder="0" applyAlignment="0" applyProtection="0"/>
    <xf numFmtId="0" fontId="47" fillId="25" borderId="0" applyNumberFormat="0" applyBorder="0" applyAlignment="0" applyProtection="0"/>
    <xf numFmtId="0" fontId="48" fillId="26" borderId="0" applyNumberFormat="0" applyBorder="0" applyAlignment="0" applyProtection="0"/>
    <xf numFmtId="0" fontId="48" fillId="18" borderId="0" applyNumberFormat="0" applyBorder="0" applyAlignment="0" applyProtection="0"/>
    <xf numFmtId="0" fontId="47" fillId="27" borderId="0" applyNumberFormat="0" applyBorder="0" applyAlignment="0" applyProtection="0"/>
    <xf numFmtId="0" fontId="68" fillId="79" borderId="0" applyNumberFormat="0" applyBorder="0" applyAlignment="0" applyProtection="0"/>
    <xf numFmtId="0" fontId="68" fillId="79" borderId="0" applyNumberFormat="0" applyBorder="0" applyAlignment="0" applyProtection="0"/>
    <xf numFmtId="0" fontId="68" fillId="79" borderId="0" applyNumberFormat="0" applyBorder="0" applyAlignment="0" applyProtection="0"/>
    <xf numFmtId="0" fontId="68" fillId="79" borderId="0" applyNumberFormat="0" applyBorder="0" applyAlignment="0" applyProtection="0"/>
    <xf numFmtId="0" fontId="68" fillId="79" borderId="0" applyNumberFormat="0" applyBorder="0" applyAlignment="0" applyProtection="0"/>
    <xf numFmtId="0" fontId="68" fillId="79" borderId="0" applyNumberFormat="0" applyBorder="0" applyAlignment="0" applyProtection="0"/>
    <xf numFmtId="0" fontId="68" fillId="79" borderId="0" applyNumberFormat="0" applyBorder="0" applyAlignment="0" applyProtection="0"/>
    <xf numFmtId="0" fontId="68" fillId="79" borderId="0" applyNumberFormat="0" applyBorder="0" applyAlignment="0" applyProtection="0"/>
    <xf numFmtId="0" fontId="68" fillId="79" borderId="0" applyNumberFormat="0" applyBorder="0" applyAlignment="0" applyProtection="0"/>
    <xf numFmtId="0" fontId="68" fillId="79" borderId="0" applyNumberFormat="0" applyBorder="0" applyAlignment="0" applyProtection="0"/>
    <xf numFmtId="0" fontId="68" fillId="79" borderId="0" applyNumberFormat="0" applyBorder="0" applyAlignment="0" applyProtection="0"/>
    <xf numFmtId="0" fontId="68" fillId="79" borderId="0" applyNumberFormat="0" applyBorder="0" applyAlignment="0" applyProtection="0"/>
    <xf numFmtId="0" fontId="68" fillId="79" borderId="0" applyNumberFormat="0" applyBorder="0" applyAlignment="0" applyProtection="0"/>
    <xf numFmtId="0" fontId="49" fillId="18" borderId="0" applyNumberFormat="0" applyBorder="0" applyAlignment="0" applyProtection="0"/>
    <xf numFmtId="0" fontId="69" fillId="80" borderId="0" applyNumberFormat="0" applyBorder="0" applyAlignment="0" applyProtection="0"/>
    <xf numFmtId="0" fontId="69" fillId="80" borderId="0" applyNumberFormat="0" applyBorder="0" applyAlignment="0" applyProtection="0"/>
    <xf numFmtId="0" fontId="69" fillId="80" borderId="0" applyNumberFormat="0" applyBorder="0" applyAlignment="0" applyProtection="0"/>
    <xf numFmtId="0" fontId="69" fillId="80" borderId="0" applyNumberFormat="0" applyBorder="0" applyAlignment="0" applyProtection="0"/>
    <xf numFmtId="0" fontId="69" fillId="80" borderId="0" applyNumberFormat="0" applyBorder="0" applyAlignment="0" applyProtection="0"/>
    <xf numFmtId="0" fontId="69" fillId="80" borderId="0" applyNumberFormat="0" applyBorder="0" applyAlignment="0" applyProtection="0"/>
    <xf numFmtId="0" fontId="69" fillId="80" borderId="0" applyNumberFormat="0" applyBorder="0" applyAlignment="0" applyProtection="0"/>
    <xf numFmtId="0" fontId="69" fillId="80" borderId="0" applyNumberFormat="0" applyBorder="0" applyAlignment="0" applyProtection="0"/>
    <xf numFmtId="0" fontId="69" fillId="80" borderId="0" applyNumberFormat="0" applyBorder="0" applyAlignment="0" applyProtection="0"/>
    <xf numFmtId="0" fontId="69" fillId="80" borderId="0" applyNumberFormat="0" applyBorder="0" applyAlignment="0" applyProtection="0"/>
    <xf numFmtId="0" fontId="69" fillId="80" borderId="0" applyNumberFormat="0" applyBorder="0" applyAlignment="0" applyProtection="0"/>
    <xf numFmtId="0" fontId="50" fillId="28" borderId="1" applyNumberFormat="0" applyAlignment="0" applyProtection="0"/>
    <xf numFmtId="0" fontId="70" fillId="81" borderId="31" applyNumberFormat="0" applyAlignment="0" applyProtection="0"/>
    <xf numFmtId="0" fontId="70" fillId="81" borderId="31" applyNumberFormat="0" applyAlignment="0" applyProtection="0"/>
    <xf numFmtId="0" fontId="70" fillId="81" borderId="31" applyNumberFormat="0" applyAlignment="0" applyProtection="0"/>
    <xf numFmtId="0" fontId="70" fillId="81" borderId="31" applyNumberFormat="0" applyAlignment="0" applyProtection="0"/>
    <xf numFmtId="0" fontId="70" fillId="81" borderId="31" applyNumberFormat="0" applyAlignment="0" applyProtection="0"/>
    <xf numFmtId="0" fontId="70" fillId="81" borderId="31" applyNumberFormat="0" applyAlignment="0" applyProtection="0"/>
    <xf numFmtId="0" fontId="70" fillId="81" borderId="31" applyNumberFormat="0" applyAlignment="0" applyProtection="0"/>
    <xf numFmtId="0" fontId="70" fillId="81" borderId="31" applyNumberFormat="0" applyAlignment="0" applyProtection="0"/>
    <xf numFmtId="0" fontId="70" fillId="81" borderId="31" applyNumberFormat="0" applyAlignment="0" applyProtection="0"/>
    <xf numFmtId="0" fontId="70" fillId="81" borderId="31" applyNumberFormat="0" applyAlignment="0" applyProtection="0"/>
    <xf numFmtId="0" fontId="70" fillId="81" borderId="31" applyNumberFormat="0" applyAlignment="0" applyProtection="0"/>
    <xf numFmtId="0" fontId="51" fillId="19" borderId="2" applyNumberFormat="0" applyAlignment="0" applyProtection="0"/>
    <xf numFmtId="0" fontId="71" fillId="82" borderId="32" applyNumberFormat="0" applyAlignment="0" applyProtection="0"/>
    <xf numFmtId="0" fontId="71" fillId="82" borderId="32" applyNumberFormat="0" applyAlignment="0" applyProtection="0"/>
    <xf numFmtId="0" fontId="71" fillId="82" borderId="32" applyNumberFormat="0" applyAlignment="0" applyProtection="0"/>
    <xf numFmtId="0" fontId="71" fillId="82" borderId="32" applyNumberFormat="0" applyAlignment="0" applyProtection="0"/>
    <xf numFmtId="0" fontId="71" fillId="82" borderId="32" applyNumberFormat="0" applyAlignment="0" applyProtection="0"/>
    <xf numFmtId="0" fontId="71" fillId="82" borderId="32" applyNumberFormat="0" applyAlignment="0" applyProtection="0"/>
    <xf numFmtId="0" fontId="71" fillId="82" borderId="32" applyNumberFormat="0" applyAlignment="0" applyProtection="0"/>
    <xf numFmtId="0" fontId="71" fillId="82" borderId="32" applyNumberFormat="0" applyAlignment="0" applyProtection="0"/>
    <xf numFmtId="0" fontId="71" fillId="82" borderId="32" applyNumberFormat="0" applyAlignment="0" applyProtection="0"/>
    <xf numFmtId="0" fontId="71" fillId="82" borderId="32" applyNumberFormat="0" applyAlignment="0" applyProtection="0"/>
    <xf numFmtId="0" fontId="71" fillId="82" borderId="32" applyNumberFormat="0" applyAlignment="0" applyProtection="0"/>
    <xf numFmtId="43" fontId="19" fillId="0" borderId="0" applyFont="0" applyFill="0" applyBorder="0" applyAlignment="0" applyProtection="0"/>
    <xf numFmtId="43" fontId="67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52" fillId="29" borderId="0" applyNumberFormat="0" applyBorder="0" applyAlignment="0" applyProtection="0"/>
    <xf numFmtId="0" fontId="52" fillId="30" borderId="0" applyNumberFormat="0" applyBorder="0" applyAlignment="0" applyProtection="0"/>
    <xf numFmtId="0" fontId="52" fillId="31" borderId="0" applyNumberFormat="0" applyBorder="0" applyAlignment="0" applyProtection="0"/>
    <xf numFmtId="170" fontId="19" fillId="0" borderId="0"/>
    <xf numFmtId="0" fontId="53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54" fillId="32" borderId="0" applyNumberFormat="0" applyBorder="0" applyAlignment="0" applyProtection="0"/>
    <xf numFmtId="0" fontId="73" fillId="83" borderId="0" applyNumberFormat="0" applyBorder="0" applyAlignment="0" applyProtection="0"/>
    <xf numFmtId="0" fontId="73" fillId="83" borderId="0" applyNumberFormat="0" applyBorder="0" applyAlignment="0" applyProtection="0"/>
    <xf numFmtId="0" fontId="73" fillId="83" borderId="0" applyNumberFormat="0" applyBorder="0" applyAlignment="0" applyProtection="0"/>
    <xf numFmtId="0" fontId="73" fillId="83" borderId="0" applyNumberFormat="0" applyBorder="0" applyAlignment="0" applyProtection="0"/>
    <xf numFmtId="0" fontId="73" fillId="83" borderId="0" applyNumberFormat="0" applyBorder="0" applyAlignment="0" applyProtection="0"/>
    <xf numFmtId="0" fontId="73" fillId="83" borderId="0" applyNumberFormat="0" applyBorder="0" applyAlignment="0" applyProtection="0"/>
    <xf numFmtId="0" fontId="73" fillId="83" borderId="0" applyNumberFormat="0" applyBorder="0" applyAlignment="0" applyProtection="0"/>
    <xf numFmtId="0" fontId="73" fillId="83" borderId="0" applyNumberFormat="0" applyBorder="0" applyAlignment="0" applyProtection="0"/>
    <xf numFmtId="0" fontId="73" fillId="83" borderId="0" applyNumberFormat="0" applyBorder="0" applyAlignment="0" applyProtection="0"/>
    <xf numFmtId="0" fontId="73" fillId="83" borderId="0" applyNumberFormat="0" applyBorder="0" applyAlignment="0" applyProtection="0"/>
    <xf numFmtId="0" fontId="73" fillId="83" borderId="0" applyNumberFormat="0" applyBorder="0" applyAlignment="0" applyProtection="0"/>
    <xf numFmtId="38" fontId="20" fillId="33" borderId="0" applyNumberFormat="0" applyBorder="0" applyAlignment="0" applyProtection="0"/>
    <xf numFmtId="0" fontId="55" fillId="0" borderId="3" applyNumberFormat="0" applyFill="0" applyAlignment="0" applyProtection="0"/>
    <xf numFmtId="0" fontId="74" fillId="0" borderId="33" applyNumberFormat="0" applyFill="0" applyAlignment="0" applyProtection="0"/>
    <xf numFmtId="0" fontId="74" fillId="0" borderId="33" applyNumberFormat="0" applyFill="0" applyAlignment="0" applyProtection="0"/>
    <xf numFmtId="0" fontId="74" fillId="0" borderId="33" applyNumberFormat="0" applyFill="0" applyAlignment="0" applyProtection="0"/>
    <xf numFmtId="0" fontId="74" fillId="0" borderId="33" applyNumberFormat="0" applyFill="0" applyAlignment="0" applyProtection="0"/>
    <xf numFmtId="0" fontId="74" fillId="0" borderId="33" applyNumberFormat="0" applyFill="0" applyAlignment="0" applyProtection="0"/>
    <xf numFmtId="0" fontId="74" fillId="0" borderId="33" applyNumberFormat="0" applyFill="0" applyAlignment="0" applyProtection="0"/>
    <xf numFmtId="0" fontId="74" fillId="0" borderId="33" applyNumberFormat="0" applyFill="0" applyAlignment="0" applyProtection="0"/>
    <xf numFmtId="0" fontId="74" fillId="0" borderId="33" applyNumberFormat="0" applyFill="0" applyAlignment="0" applyProtection="0"/>
    <xf numFmtId="0" fontId="74" fillId="0" borderId="33" applyNumberFormat="0" applyFill="0" applyAlignment="0" applyProtection="0"/>
    <xf numFmtId="0" fontId="74" fillId="0" borderId="33" applyNumberFormat="0" applyFill="0" applyAlignment="0" applyProtection="0"/>
    <xf numFmtId="0" fontId="74" fillId="0" borderId="33" applyNumberFormat="0" applyFill="0" applyAlignment="0" applyProtection="0"/>
    <xf numFmtId="0" fontId="56" fillId="0" borderId="4" applyNumberFormat="0" applyFill="0" applyAlignment="0" applyProtection="0"/>
    <xf numFmtId="0" fontId="75" fillId="0" borderId="34" applyNumberFormat="0" applyFill="0" applyAlignment="0" applyProtection="0"/>
    <xf numFmtId="0" fontId="75" fillId="0" borderId="34" applyNumberFormat="0" applyFill="0" applyAlignment="0" applyProtection="0"/>
    <xf numFmtId="0" fontId="75" fillId="0" borderId="34" applyNumberFormat="0" applyFill="0" applyAlignment="0" applyProtection="0"/>
    <xf numFmtId="0" fontId="75" fillId="0" borderId="34" applyNumberFormat="0" applyFill="0" applyAlignment="0" applyProtection="0"/>
    <xf numFmtId="0" fontId="75" fillId="0" borderId="34" applyNumberFormat="0" applyFill="0" applyAlignment="0" applyProtection="0"/>
    <xf numFmtId="0" fontId="75" fillId="0" borderId="34" applyNumberFormat="0" applyFill="0" applyAlignment="0" applyProtection="0"/>
    <xf numFmtId="0" fontId="75" fillId="0" borderId="34" applyNumberFormat="0" applyFill="0" applyAlignment="0" applyProtection="0"/>
    <xf numFmtId="0" fontId="75" fillId="0" borderId="34" applyNumberFormat="0" applyFill="0" applyAlignment="0" applyProtection="0"/>
    <xf numFmtId="0" fontId="75" fillId="0" borderId="34" applyNumberFormat="0" applyFill="0" applyAlignment="0" applyProtection="0"/>
    <xf numFmtId="0" fontId="75" fillId="0" borderId="34" applyNumberFormat="0" applyFill="0" applyAlignment="0" applyProtection="0"/>
    <xf numFmtId="0" fontId="75" fillId="0" borderId="34" applyNumberFormat="0" applyFill="0" applyAlignment="0" applyProtection="0"/>
    <xf numFmtId="0" fontId="57" fillId="0" borderId="5" applyNumberFormat="0" applyFill="0" applyAlignment="0" applyProtection="0"/>
    <xf numFmtId="0" fontId="76" fillId="0" borderId="35" applyNumberFormat="0" applyFill="0" applyAlignment="0" applyProtection="0"/>
    <xf numFmtId="0" fontId="76" fillId="0" borderId="35" applyNumberFormat="0" applyFill="0" applyAlignment="0" applyProtection="0"/>
    <xf numFmtId="0" fontId="76" fillId="0" borderId="35" applyNumberFormat="0" applyFill="0" applyAlignment="0" applyProtection="0"/>
    <xf numFmtId="0" fontId="76" fillId="0" borderId="35" applyNumberFormat="0" applyFill="0" applyAlignment="0" applyProtection="0"/>
    <xf numFmtId="0" fontId="76" fillId="0" borderId="35" applyNumberFormat="0" applyFill="0" applyAlignment="0" applyProtection="0"/>
    <xf numFmtId="0" fontId="76" fillId="0" borderId="35" applyNumberFormat="0" applyFill="0" applyAlignment="0" applyProtection="0"/>
    <xf numFmtId="0" fontId="76" fillId="0" borderId="35" applyNumberFormat="0" applyFill="0" applyAlignment="0" applyProtection="0"/>
    <xf numFmtId="0" fontId="76" fillId="0" borderId="35" applyNumberFormat="0" applyFill="0" applyAlignment="0" applyProtection="0"/>
    <xf numFmtId="0" fontId="76" fillId="0" borderId="35" applyNumberFormat="0" applyFill="0" applyAlignment="0" applyProtection="0"/>
    <xf numFmtId="0" fontId="76" fillId="0" borderId="35" applyNumberFormat="0" applyFill="0" applyAlignment="0" applyProtection="0"/>
    <xf numFmtId="0" fontId="76" fillId="0" borderId="35" applyNumberFormat="0" applyFill="0" applyAlignment="0" applyProtection="0"/>
    <xf numFmtId="0" fontId="5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38" fontId="21" fillId="0" borderId="0"/>
    <xf numFmtId="40" fontId="21" fillId="0" borderId="0"/>
    <xf numFmtId="0" fontId="58" fillId="27" borderId="1" applyNumberFormat="0" applyAlignment="0" applyProtection="0"/>
    <xf numFmtId="10" fontId="20" fillId="34" borderId="6" applyNumberFormat="0" applyBorder="0" applyAlignment="0" applyProtection="0"/>
    <xf numFmtId="0" fontId="77" fillId="84" borderId="31" applyNumberFormat="0" applyAlignment="0" applyProtection="0"/>
    <xf numFmtId="0" fontId="77" fillId="84" borderId="31" applyNumberFormat="0" applyAlignment="0" applyProtection="0"/>
    <xf numFmtId="0" fontId="77" fillId="84" borderId="31" applyNumberFormat="0" applyAlignment="0" applyProtection="0"/>
    <xf numFmtId="0" fontId="77" fillId="84" borderId="31" applyNumberFormat="0" applyAlignment="0" applyProtection="0"/>
    <xf numFmtId="0" fontId="77" fillId="84" borderId="31" applyNumberFormat="0" applyAlignment="0" applyProtection="0"/>
    <xf numFmtId="0" fontId="77" fillId="84" borderId="31" applyNumberFormat="0" applyAlignment="0" applyProtection="0"/>
    <xf numFmtId="0" fontId="77" fillId="84" borderId="31" applyNumberFormat="0" applyAlignment="0" applyProtection="0"/>
    <xf numFmtId="0" fontId="77" fillId="84" borderId="31" applyNumberFormat="0" applyAlignment="0" applyProtection="0"/>
    <xf numFmtId="0" fontId="77" fillId="84" borderId="31" applyNumberFormat="0" applyAlignment="0" applyProtection="0"/>
    <xf numFmtId="0" fontId="77" fillId="84" borderId="31" applyNumberFormat="0" applyAlignment="0" applyProtection="0"/>
    <xf numFmtId="0" fontId="77" fillId="84" borderId="31" applyNumberFormat="0" applyAlignment="0" applyProtection="0"/>
    <xf numFmtId="0" fontId="77" fillId="84" borderId="31" applyNumberFormat="0" applyAlignment="0" applyProtection="0"/>
    <xf numFmtId="0" fontId="77" fillId="84" borderId="31" applyNumberFormat="0" applyAlignment="0" applyProtection="0"/>
    <xf numFmtId="0" fontId="59" fillId="0" borderId="7" applyNumberFormat="0" applyFill="0" applyAlignment="0" applyProtection="0"/>
    <xf numFmtId="0" fontId="78" fillId="0" borderId="36" applyNumberFormat="0" applyFill="0" applyAlignment="0" applyProtection="0"/>
    <xf numFmtId="0" fontId="78" fillId="0" borderId="36" applyNumberFormat="0" applyFill="0" applyAlignment="0" applyProtection="0"/>
    <xf numFmtId="0" fontId="78" fillId="0" borderId="36" applyNumberFormat="0" applyFill="0" applyAlignment="0" applyProtection="0"/>
    <xf numFmtId="0" fontId="78" fillId="0" borderId="36" applyNumberFormat="0" applyFill="0" applyAlignment="0" applyProtection="0"/>
    <xf numFmtId="0" fontId="78" fillId="0" borderId="36" applyNumberFormat="0" applyFill="0" applyAlignment="0" applyProtection="0"/>
    <xf numFmtId="0" fontId="78" fillId="0" borderId="36" applyNumberFormat="0" applyFill="0" applyAlignment="0" applyProtection="0"/>
    <xf numFmtId="0" fontId="78" fillId="0" borderId="36" applyNumberFormat="0" applyFill="0" applyAlignment="0" applyProtection="0"/>
    <xf numFmtId="0" fontId="78" fillId="0" borderId="36" applyNumberFormat="0" applyFill="0" applyAlignment="0" applyProtection="0"/>
    <xf numFmtId="0" fontId="78" fillId="0" borderId="36" applyNumberFormat="0" applyFill="0" applyAlignment="0" applyProtection="0"/>
    <xf numFmtId="0" fontId="78" fillId="0" borderId="36" applyNumberFormat="0" applyFill="0" applyAlignment="0" applyProtection="0"/>
    <xf numFmtId="0" fontId="78" fillId="0" borderId="36" applyNumberFormat="0" applyFill="0" applyAlignment="0" applyProtection="0"/>
    <xf numFmtId="44" fontId="22" fillId="0" borderId="8" applyNumberFormat="0" applyFont="0" applyAlignment="0">
      <alignment horizontal="center"/>
    </xf>
    <xf numFmtId="44" fontId="22" fillId="0" borderId="9" applyNumberFormat="0" applyFont="0" applyAlignment="0">
      <alignment horizontal="center"/>
    </xf>
    <xf numFmtId="0" fontId="60" fillId="27" borderId="0" applyNumberFormat="0" applyBorder="0" applyAlignment="0" applyProtection="0"/>
    <xf numFmtId="0" fontId="79" fillId="85" borderId="0" applyNumberFormat="0" applyBorder="0" applyAlignment="0" applyProtection="0"/>
    <xf numFmtId="0" fontId="79" fillId="85" borderId="0" applyNumberFormat="0" applyBorder="0" applyAlignment="0" applyProtection="0"/>
    <xf numFmtId="0" fontId="79" fillId="85" borderId="0" applyNumberFormat="0" applyBorder="0" applyAlignment="0" applyProtection="0"/>
    <xf numFmtId="0" fontId="79" fillId="85" borderId="0" applyNumberFormat="0" applyBorder="0" applyAlignment="0" applyProtection="0"/>
    <xf numFmtId="0" fontId="79" fillId="85" borderId="0" applyNumberFormat="0" applyBorder="0" applyAlignment="0" applyProtection="0"/>
    <xf numFmtId="0" fontId="79" fillId="85" borderId="0" applyNumberFormat="0" applyBorder="0" applyAlignment="0" applyProtection="0"/>
    <xf numFmtId="0" fontId="79" fillId="85" borderId="0" applyNumberFormat="0" applyBorder="0" applyAlignment="0" applyProtection="0"/>
    <xf numFmtId="0" fontId="79" fillId="85" borderId="0" applyNumberFormat="0" applyBorder="0" applyAlignment="0" applyProtection="0"/>
    <xf numFmtId="0" fontId="79" fillId="85" borderId="0" applyNumberFormat="0" applyBorder="0" applyAlignment="0" applyProtection="0"/>
    <xf numFmtId="0" fontId="79" fillId="85" borderId="0" applyNumberFormat="0" applyBorder="0" applyAlignment="0" applyProtection="0"/>
    <xf numFmtId="0" fontId="79" fillId="85" borderId="0" applyNumberFormat="0" applyBorder="0" applyAlignment="0" applyProtection="0"/>
    <xf numFmtId="169" fontId="19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36" fillId="0" borderId="0"/>
    <xf numFmtId="0" fontId="19" fillId="0" borderId="0"/>
    <xf numFmtId="170" fontId="19" fillId="0" borderId="0">
      <alignment horizontal="left" wrapText="1"/>
    </xf>
    <xf numFmtId="0" fontId="65" fillId="0" borderId="0"/>
    <xf numFmtId="0" fontId="19" fillId="0" borderId="0"/>
    <xf numFmtId="0" fontId="37" fillId="0" borderId="0" applyNumberFormat="0" applyFont="0" applyFill="0" applyBorder="0" applyAlignment="0" applyProtection="0"/>
    <xf numFmtId="0" fontId="65" fillId="0" borderId="0"/>
    <xf numFmtId="0" fontId="19" fillId="26" borderId="10" applyNumberFormat="0" applyFont="0" applyAlignment="0" applyProtection="0"/>
    <xf numFmtId="0" fontId="67" fillId="86" borderId="37" applyNumberFormat="0" applyFont="0" applyAlignment="0" applyProtection="0"/>
    <xf numFmtId="0" fontId="67" fillId="86" borderId="37" applyNumberFormat="0" applyFont="0" applyAlignment="0" applyProtection="0"/>
    <xf numFmtId="0" fontId="67" fillId="86" borderId="37" applyNumberFormat="0" applyFont="0" applyAlignment="0" applyProtection="0"/>
    <xf numFmtId="0" fontId="67" fillId="86" borderId="37" applyNumberFormat="0" applyFont="0" applyAlignment="0" applyProtection="0"/>
    <xf numFmtId="0" fontId="67" fillId="86" borderId="37" applyNumberFormat="0" applyFont="0" applyAlignment="0" applyProtection="0"/>
    <xf numFmtId="0" fontId="67" fillId="86" borderId="37" applyNumberFormat="0" applyFont="0" applyAlignment="0" applyProtection="0"/>
    <xf numFmtId="0" fontId="67" fillId="86" borderId="37" applyNumberFormat="0" applyFont="0" applyAlignment="0" applyProtection="0"/>
    <xf numFmtId="0" fontId="67" fillId="86" borderId="37" applyNumberFormat="0" applyFont="0" applyAlignment="0" applyProtection="0"/>
    <xf numFmtId="0" fontId="67" fillId="86" borderId="37" applyNumberFormat="0" applyFont="0" applyAlignment="0" applyProtection="0"/>
    <xf numFmtId="0" fontId="67" fillId="86" borderId="37" applyNumberFormat="0" applyFont="0" applyAlignment="0" applyProtection="0"/>
    <xf numFmtId="0" fontId="67" fillId="86" borderId="37" applyNumberFormat="0" applyFont="0" applyAlignment="0" applyProtection="0"/>
    <xf numFmtId="0" fontId="61" fillId="28" borderId="11" applyNumberFormat="0" applyAlignment="0" applyProtection="0"/>
    <xf numFmtId="0" fontId="80" fillId="81" borderId="38" applyNumberFormat="0" applyAlignment="0" applyProtection="0"/>
    <xf numFmtId="0" fontId="80" fillId="81" borderId="38" applyNumberFormat="0" applyAlignment="0" applyProtection="0"/>
    <xf numFmtId="0" fontId="80" fillId="81" borderId="38" applyNumberFormat="0" applyAlignment="0" applyProtection="0"/>
    <xf numFmtId="0" fontId="80" fillId="81" borderId="38" applyNumberFormat="0" applyAlignment="0" applyProtection="0"/>
    <xf numFmtId="0" fontId="80" fillId="81" borderId="38" applyNumberFormat="0" applyAlignment="0" applyProtection="0"/>
    <xf numFmtId="0" fontId="80" fillId="81" borderId="38" applyNumberFormat="0" applyAlignment="0" applyProtection="0"/>
    <xf numFmtId="0" fontId="80" fillId="81" borderId="38" applyNumberFormat="0" applyAlignment="0" applyProtection="0"/>
    <xf numFmtId="0" fontId="80" fillId="81" borderId="38" applyNumberFormat="0" applyAlignment="0" applyProtection="0"/>
    <xf numFmtId="0" fontId="80" fillId="81" borderId="38" applyNumberFormat="0" applyAlignment="0" applyProtection="0"/>
    <xf numFmtId="0" fontId="80" fillId="81" borderId="38" applyNumberFormat="0" applyAlignment="0" applyProtection="0"/>
    <xf numFmtId="0" fontId="80" fillId="81" borderId="38" applyNumberFormat="0" applyAlignment="0" applyProtection="0"/>
    <xf numFmtId="9" fontId="19" fillId="0" borderId="0" applyFont="0" applyFill="0" applyBorder="0" applyAlignment="0" applyProtection="0"/>
    <xf numFmtId="10" fontId="19" fillId="0" borderId="0" applyFont="0" applyFill="0" applyBorder="0" applyAlignment="0" applyProtection="0"/>
    <xf numFmtId="4" fontId="28" fillId="35" borderId="11" applyNumberFormat="0" applyProtection="0">
      <alignment vertical="center"/>
    </xf>
    <xf numFmtId="4" fontId="39" fillId="35" borderId="11" applyNumberFormat="0" applyProtection="0">
      <alignment vertical="center"/>
    </xf>
    <xf numFmtId="4" fontId="28" fillId="35" borderId="11" applyNumberFormat="0" applyProtection="0">
      <alignment horizontal="left" vertical="center" indent="1"/>
    </xf>
    <xf numFmtId="4" fontId="28" fillId="35" borderId="11" applyNumberFormat="0" applyProtection="0">
      <alignment horizontal="left" vertical="center" indent="1"/>
    </xf>
    <xf numFmtId="0" fontId="19" fillId="36" borderId="11" applyNumberFormat="0" applyProtection="0">
      <alignment horizontal="left" vertical="center" indent="1"/>
    </xf>
    <xf numFmtId="4" fontId="28" fillId="37" borderId="11" applyNumberFormat="0" applyProtection="0">
      <alignment horizontal="right" vertical="center"/>
    </xf>
    <xf numFmtId="4" fontId="28" fillId="38" borderId="11" applyNumberFormat="0" applyProtection="0">
      <alignment horizontal="right" vertical="center"/>
    </xf>
    <xf numFmtId="4" fontId="28" fillId="39" borderId="11" applyNumberFormat="0" applyProtection="0">
      <alignment horizontal="right" vertical="center"/>
    </xf>
    <xf numFmtId="4" fontId="28" fillId="40" borderId="11" applyNumberFormat="0" applyProtection="0">
      <alignment horizontal="right" vertical="center"/>
    </xf>
    <xf numFmtId="4" fontId="28" fillId="41" borderId="11" applyNumberFormat="0" applyProtection="0">
      <alignment horizontal="right" vertical="center"/>
    </xf>
    <xf numFmtId="4" fontId="28" fillId="42" borderId="11" applyNumberFormat="0" applyProtection="0">
      <alignment horizontal="right" vertical="center"/>
    </xf>
    <xf numFmtId="4" fontId="28" fillId="43" borderId="11" applyNumberFormat="0" applyProtection="0">
      <alignment horizontal="right" vertical="center"/>
    </xf>
    <xf numFmtId="4" fontId="28" fillId="44" borderId="11" applyNumberFormat="0" applyProtection="0">
      <alignment horizontal="right" vertical="center"/>
    </xf>
    <xf numFmtId="4" fontId="28" fillId="45" borderId="11" applyNumberFormat="0" applyProtection="0">
      <alignment horizontal="right" vertical="center"/>
    </xf>
    <xf numFmtId="4" fontId="40" fillId="46" borderId="11" applyNumberFormat="0" applyProtection="0">
      <alignment horizontal="left" vertical="center" indent="1"/>
    </xf>
    <xf numFmtId="4" fontId="28" fillId="47" borderId="12" applyNumberFormat="0" applyProtection="0">
      <alignment horizontal="left" vertical="center" indent="1"/>
    </xf>
    <xf numFmtId="4" fontId="41" fillId="48" borderId="0" applyNumberFormat="0" applyProtection="0">
      <alignment horizontal="left" vertical="center" indent="1"/>
    </xf>
    <xf numFmtId="0" fontId="19" fillId="36" borderId="11" applyNumberFormat="0" applyProtection="0">
      <alignment horizontal="left" vertical="center" indent="1"/>
    </xf>
    <xf numFmtId="4" fontId="42" fillId="47" borderId="11" applyNumberFormat="0" applyProtection="0">
      <alignment horizontal="left" vertical="center" indent="1"/>
    </xf>
    <xf numFmtId="4" fontId="42" fillId="49" borderId="11" applyNumberFormat="0" applyProtection="0">
      <alignment horizontal="left" vertical="center" indent="1"/>
    </xf>
    <xf numFmtId="0" fontId="19" fillId="49" borderId="11" applyNumberFormat="0" applyProtection="0">
      <alignment horizontal="left" vertical="center" indent="1"/>
    </xf>
    <xf numFmtId="0" fontId="19" fillId="49" borderId="11" applyNumberFormat="0" applyProtection="0">
      <alignment horizontal="left" vertical="center" indent="1"/>
    </xf>
    <xf numFmtId="0" fontId="19" fillId="50" borderId="11" applyNumberFormat="0" applyProtection="0">
      <alignment horizontal="left" vertical="center" indent="1"/>
    </xf>
    <xf numFmtId="0" fontId="19" fillId="50" borderId="11" applyNumberFormat="0" applyProtection="0">
      <alignment horizontal="left" vertical="center" indent="1"/>
    </xf>
    <xf numFmtId="0" fontId="19" fillId="33" borderId="11" applyNumberFormat="0" applyProtection="0">
      <alignment horizontal="left" vertical="center" indent="1"/>
    </xf>
    <xf numFmtId="0" fontId="19" fillId="33" borderId="11" applyNumberFormat="0" applyProtection="0">
      <alignment horizontal="left" vertical="center" indent="1"/>
    </xf>
    <xf numFmtId="0" fontId="19" fillId="36" borderId="11" applyNumberFormat="0" applyProtection="0">
      <alignment horizontal="left" vertical="center" indent="1"/>
    </xf>
    <xf numFmtId="0" fontId="19" fillId="36" borderId="11" applyNumberFormat="0" applyProtection="0">
      <alignment horizontal="left" vertical="center" indent="1"/>
    </xf>
    <xf numFmtId="0" fontId="19" fillId="3" borderId="6" applyNumberFormat="0">
      <protection locked="0"/>
    </xf>
    <xf numFmtId="4" fontId="28" fillId="51" borderId="11" applyNumberFormat="0" applyProtection="0">
      <alignment vertical="center"/>
    </xf>
    <xf numFmtId="4" fontId="39" fillId="51" borderId="11" applyNumberFormat="0" applyProtection="0">
      <alignment vertical="center"/>
    </xf>
    <xf numFmtId="4" fontId="28" fillId="51" borderId="11" applyNumberFormat="0" applyProtection="0">
      <alignment horizontal="left" vertical="center" indent="1"/>
    </xf>
    <xf numFmtId="4" fontId="28" fillId="51" borderId="11" applyNumberFormat="0" applyProtection="0">
      <alignment horizontal="left" vertical="center" indent="1"/>
    </xf>
    <xf numFmtId="4" fontId="28" fillId="47" borderId="11" applyNumberFormat="0" applyProtection="0">
      <alignment horizontal="right" vertical="center"/>
    </xf>
    <xf numFmtId="4" fontId="39" fillId="47" borderId="11" applyNumberFormat="0" applyProtection="0">
      <alignment horizontal="right" vertical="center"/>
    </xf>
    <xf numFmtId="0" fontId="19" fillId="36" borderId="11" applyNumberFormat="0" applyProtection="0">
      <alignment horizontal="left" vertical="center" indent="1"/>
    </xf>
    <xf numFmtId="0" fontId="19" fillId="36" borderId="11" applyNumberFormat="0" applyProtection="0">
      <alignment horizontal="left" vertical="center" indent="1"/>
    </xf>
    <xf numFmtId="0" fontId="43" fillId="0" borderId="0"/>
    <xf numFmtId="4" fontId="44" fillId="47" borderId="11" applyNumberFormat="0" applyProtection="0">
      <alignment horizontal="right" vertical="center"/>
    </xf>
    <xf numFmtId="0" fontId="62" fillId="0" borderId="0" applyNumberFormat="0" applyFill="0" applyBorder="0" applyAlignment="0" applyProtection="0"/>
    <xf numFmtId="38" fontId="20" fillId="0" borderId="13"/>
    <xf numFmtId="38" fontId="21" fillId="0" borderId="14"/>
    <xf numFmtId="170" fontId="19" fillId="0" borderId="0">
      <alignment horizontal="left" wrapText="1"/>
    </xf>
    <xf numFmtId="0" fontId="62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52" fillId="0" borderId="15" applyNumberFormat="0" applyFill="0" applyAlignment="0" applyProtection="0"/>
    <xf numFmtId="0" fontId="82" fillId="0" borderId="39" applyNumberFormat="0" applyFill="0" applyAlignment="0" applyProtection="0"/>
    <xf numFmtId="0" fontId="82" fillId="0" borderId="39" applyNumberFormat="0" applyFill="0" applyAlignment="0" applyProtection="0"/>
    <xf numFmtId="0" fontId="82" fillId="0" borderId="39" applyNumberFormat="0" applyFill="0" applyAlignment="0" applyProtection="0"/>
    <xf numFmtId="0" fontId="82" fillId="0" borderId="39" applyNumberFormat="0" applyFill="0" applyAlignment="0" applyProtection="0"/>
    <xf numFmtId="0" fontId="82" fillId="0" borderId="39" applyNumberFormat="0" applyFill="0" applyAlignment="0" applyProtection="0"/>
    <xf numFmtId="0" fontId="82" fillId="0" borderId="39" applyNumberFormat="0" applyFill="0" applyAlignment="0" applyProtection="0"/>
    <xf numFmtId="0" fontId="82" fillId="0" borderId="39" applyNumberFormat="0" applyFill="0" applyAlignment="0" applyProtection="0"/>
    <xf numFmtId="0" fontId="82" fillId="0" borderId="39" applyNumberFormat="0" applyFill="0" applyAlignment="0" applyProtection="0"/>
    <xf numFmtId="0" fontId="82" fillId="0" borderId="39" applyNumberFormat="0" applyFill="0" applyAlignment="0" applyProtection="0"/>
    <xf numFmtId="0" fontId="82" fillId="0" borderId="39" applyNumberFormat="0" applyFill="0" applyAlignment="0" applyProtection="0"/>
    <xf numFmtId="0" fontId="82" fillId="0" borderId="39" applyNumberFormat="0" applyFill="0" applyAlignment="0" applyProtection="0"/>
    <xf numFmtId="0" fontId="6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67" fillId="0" borderId="0"/>
    <xf numFmtId="0" fontId="77" fillId="84" borderId="31" applyNumberFormat="0" applyAlignment="0" applyProtection="0"/>
    <xf numFmtId="0" fontId="68" fillId="74" borderId="0" applyNumberFormat="0" applyBorder="0" applyAlignment="0" applyProtection="0"/>
    <xf numFmtId="0" fontId="68" fillId="75" borderId="0" applyNumberFormat="0" applyBorder="0" applyAlignment="0" applyProtection="0"/>
    <xf numFmtId="0" fontId="68" fillId="76" borderId="0" applyNumberFormat="0" applyBorder="0" applyAlignment="0" applyProtection="0"/>
    <xf numFmtId="0" fontId="68" fillId="77" borderId="0" applyNumberFormat="0" applyBorder="0" applyAlignment="0" applyProtection="0"/>
    <xf numFmtId="0" fontId="68" fillId="78" borderId="0" applyNumberFormat="0" applyBorder="0" applyAlignment="0" applyProtection="0"/>
    <xf numFmtId="0" fontId="68" fillId="79" borderId="0" applyNumberFormat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0" fontId="77" fillId="84" borderId="31" applyNumberFormat="0" applyAlignment="0" applyProtection="0"/>
    <xf numFmtId="0" fontId="77" fillId="84" borderId="31" applyNumberFormat="0" applyAlignment="0" applyProtection="0"/>
    <xf numFmtId="0" fontId="18" fillId="0" borderId="0"/>
    <xf numFmtId="0" fontId="18" fillId="86" borderId="37" applyNumberFormat="0" applyFont="0" applyAlignment="0" applyProtection="0"/>
    <xf numFmtId="0" fontId="68" fillId="74" borderId="0" applyNumberFormat="0" applyBorder="0" applyAlignment="0" applyProtection="0"/>
    <xf numFmtId="0" fontId="18" fillId="56" borderId="0" applyNumberFormat="0" applyBorder="0" applyAlignment="0" applyProtection="0"/>
    <xf numFmtId="0" fontId="18" fillId="62" borderId="0" applyNumberFormat="0" applyBorder="0" applyAlignment="0" applyProtection="0"/>
    <xf numFmtId="0" fontId="68" fillId="75" borderId="0" applyNumberFormat="0" applyBorder="0" applyAlignment="0" applyProtection="0"/>
    <xf numFmtId="0" fontId="18" fillId="57" borderId="0" applyNumberFormat="0" applyBorder="0" applyAlignment="0" applyProtection="0"/>
    <xf numFmtId="0" fontId="18" fillId="63" borderId="0" applyNumberFormat="0" applyBorder="0" applyAlignment="0" applyProtection="0"/>
    <xf numFmtId="0" fontId="68" fillId="74" borderId="0" applyNumberFormat="0" applyBorder="0" applyAlignment="0" applyProtection="0"/>
    <xf numFmtId="0" fontId="68" fillId="76" borderId="0" applyNumberFormat="0" applyBorder="0" applyAlignment="0" applyProtection="0"/>
    <xf numFmtId="0" fontId="18" fillId="58" borderId="0" applyNumberFormat="0" applyBorder="0" applyAlignment="0" applyProtection="0"/>
    <xf numFmtId="0" fontId="18" fillId="64" borderId="0" applyNumberFormat="0" applyBorder="0" applyAlignment="0" applyProtection="0"/>
    <xf numFmtId="0" fontId="68" fillId="77" borderId="0" applyNumberFormat="0" applyBorder="0" applyAlignment="0" applyProtection="0"/>
    <xf numFmtId="0" fontId="18" fillId="59" borderId="0" applyNumberFormat="0" applyBorder="0" applyAlignment="0" applyProtection="0"/>
    <xf numFmtId="0" fontId="18" fillId="65" borderId="0" applyNumberFormat="0" applyBorder="0" applyAlignment="0" applyProtection="0"/>
    <xf numFmtId="0" fontId="68" fillId="78" borderId="0" applyNumberFormat="0" applyBorder="0" applyAlignment="0" applyProtection="0"/>
    <xf numFmtId="0" fontId="18" fillId="60" borderId="0" applyNumberFormat="0" applyBorder="0" applyAlignment="0" applyProtection="0"/>
    <xf numFmtId="0" fontId="18" fillId="66" borderId="0" applyNumberFormat="0" applyBorder="0" applyAlignment="0" applyProtection="0"/>
    <xf numFmtId="0" fontId="68" fillId="79" borderId="0" applyNumberFormat="0" applyBorder="0" applyAlignment="0" applyProtection="0"/>
    <xf numFmtId="0" fontId="18" fillId="61" borderId="0" applyNumberFormat="0" applyBorder="0" applyAlignment="0" applyProtection="0"/>
    <xf numFmtId="0" fontId="18" fillId="67" borderId="0" applyNumberFormat="0" applyBorder="0" applyAlignment="0" applyProtection="0"/>
    <xf numFmtId="0" fontId="68" fillId="75" borderId="0" applyNumberFormat="0" applyBorder="0" applyAlignment="0" applyProtection="0"/>
    <xf numFmtId="0" fontId="68" fillId="76" borderId="0" applyNumberFormat="0" applyBorder="0" applyAlignment="0" applyProtection="0"/>
    <xf numFmtId="0" fontId="68" fillId="77" borderId="0" applyNumberFormat="0" applyBorder="0" applyAlignment="0" applyProtection="0"/>
    <xf numFmtId="0" fontId="68" fillId="78" borderId="0" applyNumberFormat="0" applyBorder="0" applyAlignment="0" applyProtection="0"/>
    <xf numFmtId="0" fontId="68" fillId="79" borderId="0" applyNumberFormat="0" applyBorder="0" applyAlignment="0" applyProtection="0"/>
    <xf numFmtId="0" fontId="17" fillId="0" borderId="0"/>
    <xf numFmtId="43" fontId="17" fillId="0" borderId="0" applyFont="0" applyFill="0" applyBorder="0" applyAlignment="0" applyProtection="0"/>
    <xf numFmtId="0" fontId="17" fillId="0" borderId="0"/>
    <xf numFmtId="0" fontId="77" fillId="84" borderId="31" applyNumberFormat="0" applyAlignment="0" applyProtection="0"/>
    <xf numFmtId="0" fontId="77" fillId="84" borderId="31" applyNumberFormat="0" applyAlignment="0" applyProtection="0"/>
    <xf numFmtId="0" fontId="77" fillId="84" borderId="31" applyNumberFormat="0" applyAlignment="0" applyProtection="0"/>
    <xf numFmtId="0" fontId="77" fillId="84" borderId="31" applyNumberFormat="0" applyAlignment="0" applyProtection="0"/>
    <xf numFmtId="0" fontId="17" fillId="0" borderId="0"/>
    <xf numFmtId="0" fontId="17" fillId="86" borderId="37" applyNumberFormat="0" applyFont="0" applyAlignment="0" applyProtection="0"/>
    <xf numFmtId="0" fontId="68" fillId="74" borderId="0" applyNumberFormat="0" applyBorder="0" applyAlignment="0" applyProtection="0"/>
    <xf numFmtId="0" fontId="17" fillId="56" borderId="0" applyNumberFormat="0" applyBorder="0" applyAlignment="0" applyProtection="0"/>
    <xf numFmtId="0" fontId="17" fillId="62" borderId="0" applyNumberFormat="0" applyBorder="0" applyAlignment="0" applyProtection="0"/>
    <xf numFmtId="0" fontId="68" fillId="75" borderId="0" applyNumberFormat="0" applyBorder="0" applyAlignment="0" applyProtection="0"/>
    <xf numFmtId="0" fontId="17" fillId="57" borderId="0" applyNumberFormat="0" applyBorder="0" applyAlignment="0" applyProtection="0"/>
    <xf numFmtId="0" fontId="17" fillId="63" borderId="0" applyNumberFormat="0" applyBorder="0" applyAlignment="0" applyProtection="0"/>
    <xf numFmtId="0" fontId="68" fillId="74" borderId="0" applyNumberFormat="0" applyBorder="0" applyAlignment="0" applyProtection="0"/>
    <xf numFmtId="0" fontId="68" fillId="76" borderId="0" applyNumberFormat="0" applyBorder="0" applyAlignment="0" applyProtection="0"/>
    <xf numFmtId="0" fontId="17" fillId="58" borderId="0" applyNumberFormat="0" applyBorder="0" applyAlignment="0" applyProtection="0"/>
    <xf numFmtId="0" fontId="17" fillId="64" borderId="0" applyNumberFormat="0" applyBorder="0" applyAlignment="0" applyProtection="0"/>
    <xf numFmtId="0" fontId="68" fillId="77" borderId="0" applyNumberFormat="0" applyBorder="0" applyAlignment="0" applyProtection="0"/>
    <xf numFmtId="0" fontId="17" fillId="59" borderId="0" applyNumberFormat="0" applyBorder="0" applyAlignment="0" applyProtection="0"/>
    <xf numFmtId="0" fontId="17" fillId="65" borderId="0" applyNumberFormat="0" applyBorder="0" applyAlignment="0" applyProtection="0"/>
    <xf numFmtId="0" fontId="68" fillId="78" borderId="0" applyNumberFormat="0" applyBorder="0" applyAlignment="0" applyProtection="0"/>
    <xf numFmtId="0" fontId="17" fillId="60" borderId="0" applyNumberFormat="0" applyBorder="0" applyAlignment="0" applyProtection="0"/>
    <xf numFmtId="0" fontId="17" fillId="66" borderId="0" applyNumberFormat="0" applyBorder="0" applyAlignment="0" applyProtection="0"/>
    <xf numFmtId="0" fontId="68" fillId="79" borderId="0" applyNumberFormat="0" applyBorder="0" applyAlignment="0" applyProtection="0"/>
    <xf numFmtId="0" fontId="17" fillId="61" borderId="0" applyNumberFormat="0" applyBorder="0" applyAlignment="0" applyProtection="0"/>
    <xf numFmtId="0" fontId="17" fillId="67" borderId="0" applyNumberFormat="0" applyBorder="0" applyAlignment="0" applyProtection="0"/>
    <xf numFmtId="0" fontId="17" fillId="0" borderId="0"/>
    <xf numFmtId="0" fontId="68" fillId="75" borderId="0" applyNumberFormat="0" applyBorder="0" applyAlignment="0" applyProtection="0"/>
    <xf numFmtId="0" fontId="68" fillId="76" borderId="0" applyNumberFormat="0" applyBorder="0" applyAlignment="0" applyProtection="0"/>
    <xf numFmtId="0" fontId="68" fillId="76" borderId="0" applyNumberFormat="0" applyBorder="0" applyAlignment="0" applyProtection="0"/>
    <xf numFmtId="0" fontId="68" fillId="76" borderId="0" applyNumberFormat="0" applyBorder="0" applyAlignment="0" applyProtection="0"/>
    <xf numFmtId="0" fontId="68" fillId="77" borderId="0" applyNumberFormat="0" applyBorder="0" applyAlignment="0" applyProtection="0"/>
    <xf numFmtId="0" fontId="68" fillId="77" borderId="0" applyNumberFormat="0" applyBorder="0" applyAlignment="0" applyProtection="0"/>
    <xf numFmtId="0" fontId="68" fillId="75" borderId="0" applyNumberFormat="0" applyBorder="0" applyAlignment="0" applyProtection="0"/>
    <xf numFmtId="0" fontId="68" fillId="74" borderId="0" applyNumberFormat="0" applyBorder="0" applyAlignment="0" applyProtection="0"/>
    <xf numFmtId="0" fontId="68" fillId="78" borderId="0" applyNumberFormat="0" applyBorder="0" applyAlignment="0" applyProtection="0"/>
    <xf numFmtId="0" fontId="68" fillId="79" borderId="0" applyNumberFormat="0" applyBorder="0" applyAlignment="0" applyProtection="0"/>
    <xf numFmtId="0" fontId="68" fillId="75" borderId="0" applyNumberFormat="0" applyBorder="0" applyAlignment="0" applyProtection="0"/>
    <xf numFmtId="0" fontId="68" fillId="78" borderId="0" applyNumberFormat="0" applyBorder="0" applyAlignment="0" applyProtection="0"/>
    <xf numFmtId="0" fontId="68" fillId="79" borderId="0" applyNumberFormat="0" applyBorder="0" applyAlignment="0" applyProtection="0"/>
    <xf numFmtId="0" fontId="68" fillId="74" borderId="0" applyNumberFormat="0" applyBorder="0" applyAlignment="0" applyProtection="0"/>
    <xf numFmtId="0" fontId="68" fillId="77" borderId="0" applyNumberFormat="0" applyBorder="0" applyAlignment="0" applyProtection="0"/>
    <xf numFmtId="0" fontId="68" fillId="78" borderId="0" applyNumberFormat="0" applyBorder="0" applyAlignment="0" applyProtection="0"/>
    <xf numFmtId="0" fontId="68" fillId="79" borderId="0" applyNumberFormat="0" applyBorder="0" applyAlignment="0" applyProtection="0"/>
    <xf numFmtId="0" fontId="16" fillId="0" borderId="0"/>
    <xf numFmtId="43" fontId="16" fillId="0" borderId="0" applyFont="0" applyFill="0" applyBorder="0" applyAlignment="0" applyProtection="0"/>
    <xf numFmtId="0" fontId="77" fillId="84" borderId="31" applyNumberFormat="0" applyAlignment="0" applyProtection="0"/>
    <xf numFmtId="0" fontId="16" fillId="0" borderId="0"/>
    <xf numFmtId="0" fontId="77" fillId="84" borderId="31" applyNumberFormat="0" applyAlignment="0" applyProtection="0"/>
    <xf numFmtId="0" fontId="77" fillId="84" borderId="31" applyNumberFormat="0" applyAlignment="0" applyProtection="0"/>
    <xf numFmtId="0" fontId="77" fillId="84" borderId="31" applyNumberFormat="0" applyAlignment="0" applyProtection="0"/>
    <xf numFmtId="0" fontId="16" fillId="0" borderId="0"/>
    <xf numFmtId="0" fontId="77" fillId="84" borderId="31" applyNumberFormat="0" applyAlignment="0" applyProtection="0"/>
    <xf numFmtId="0" fontId="77" fillId="84" borderId="31" applyNumberFormat="0" applyAlignment="0" applyProtection="0"/>
    <xf numFmtId="0" fontId="77" fillId="84" borderId="31" applyNumberFormat="0" applyAlignment="0" applyProtection="0"/>
    <xf numFmtId="0" fontId="77" fillId="84" borderId="31" applyNumberFormat="0" applyAlignment="0" applyProtection="0"/>
    <xf numFmtId="0" fontId="16" fillId="0" borderId="0"/>
    <xf numFmtId="0" fontId="16" fillId="0" borderId="0"/>
    <xf numFmtId="0" fontId="16" fillId="86" borderId="37" applyNumberFormat="0" applyFont="0" applyAlignment="0" applyProtection="0"/>
    <xf numFmtId="0" fontId="77" fillId="84" borderId="31" applyNumberFormat="0" applyAlignment="0" applyProtection="0"/>
    <xf numFmtId="0" fontId="68" fillId="74" borderId="0" applyNumberFormat="0" applyBorder="0" applyAlignment="0" applyProtection="0"/>
    <xf numFmtId="0" fontId="16" fillId="56" borderId="0" applyNumberFormat="0" applyBorder="0" applyAlignment="0" applyProtection="0"/>
    <xf numFmtId="0" fontId="16" fillId="62" borderId="0" applyNumberFormat="0" applyBorder="0" applyAlignment="0" applyProtection="0"/>
    <xf numFmtId="0" fontId="68" fillId="74" borderId="0" applyNumberFormat="0" applyBorder="0" applyAlignment="0" applyProtection="0"/>
    <xf numFmtId="0" fontId="68" fillId="75" borderId="0" applyNumberFormat="0" applyBorder="0" applyAlignment="0" applyProtection="0"/>
    <xf numFmtId="0" fontId="16" fillId="57" borderId="0" applyNumberFormat="0" applyBorder="0" applyAlignment="0" applyProtection="0"/>
    <xf numFmtId="0" fontId="16" fillId="63" borderId="0" applyNumberFormat="0" applyBorder="0" applyAlignment="0" applyProtection="0"/>
    <xf numFmtId="0" fontId="68" fillId="74" borderId="0" applyNumberFormat="0" applyBorder="0" applyAlignment="0" applyProtection="0"/>
    <xf numFmtId="0" fontId="68" fillId="76" borderId="0" applyNumberFormat="0" applyBorder="0" applyAlignment="0" applyProtection="0"/>
    <xf numFmtId="0" fontId="16" fillId="58" borderId="0" applyNumberFormat="0" applyBorder="0" applyAlignment="0" applyProtection="0"/>
    <xf numFmtId="0" fontId="16" fillId="64" borderId="0" applyNumberFormat="0" applyBorder="0" applyAlignment="0" applyProtection="0"/>
    <xf numFmtId="0" fontId="77" fillId="84" borderId="31" applyNumberFormat="0" applyAlignment="0" applyProtection="0"/>
    <xf numFmtId="0" fontId="68" fillId="77" borderId="0" applyNumberFormat="0" applyBorder="0" applyAlignment="0" applyProtection="0"/>
    <xf numFmtId="0" fontId="16" fillId="59" borderId="0" applyNumberFormat="0" applyBorder="0" applyAlignment="0" applyProtection="0"/>
    <xf numFmtId="0" fontId="16" fillId="65" borderId="0" applyNumberFormat="0" applyBorder="0" applyAlignment="0" applyProtection="0"/>
    <xf numFmtId="0" fontId="16" fillId="0" borderId="0"/>
    <xf numFmtId="0" fontId="68" fillId="78" borderId="0" applyNumberFormat="0" applyBorder="0" applyAlignment="0" applyProtection="0"/>
    <xf numFmtId="0" fontId="16" fillId="60" borderId="0" applyNumberFormat="0" applyBorder="0" applyAlignment="0" applyProtection="0"/>
    <xf numFmtId="0" fontId="16" fillId="66" borderId="0" applyNumberFormat="0" applyBorder="0" applyAlignment="0" applyProtection="0"/>
    <xf numFmtId="0" fontId="68" fillId="79" borderId="0" applyNumberFormat="0" applyBorder="0" applyAlignment="0" applyProtection="0"/>
    <xf numFmtId="0" fontId="16" fillId="61" borderId="0" applyNumberFormat="0" applyBorder="0" applyAlignment="0" applyProtection="0"/>
    <xf numFmtId="0" fontId="16" fillId="67" borderId="0" applyNumberFormat="0" applyBorder="0" applyAlignment="0" applyProtection="0"/>
    <xf numFmtId="0" fontId="16" fillId="0" borderId="0"/>
    <xf numFmtId="0" fontId="68" fillId="77" borderId="0" applyNumberFormat="0" applyBorder="0" applyAlignment="0" applyProtection="0"/>
    <xf numFmtId="0" fontId="68" fillId="75" borderId="0" applyNumberFormat="0" applyBorder="0" applyAlignment="0" applyProtection="0"/>
    <xf numFmtId="0" fontId="68" fillId="75" borderId="0" applyNumberFormat="0" applyBorder="0" applyAlignment="0" applyProtection="0"/>
    <xf numFmtId="0" fontId="68" fillId="76" borderId="0" applyNumberFormat="0" applyBorder="0" applyAlignment="0" applyProtection="0"/>
    <xf numFmtId="0" fontId="68" fillId="76" borderId="0" applyNumberFormat="0" applyBorder="0" applyAlignment="0" applyProtection="0"/>
    <xf numFmtId="0" fontId="68" fillId="77" borderId="0" applyNumberFormat="0" applyBorder="0" applyAlignment="0" applyProtection="0"/>
    <xf numFmtId="0" fontId="68" fillId="76" borderId="0" applyNumberFormat="0" applyBorder="0" applyAlignment="0" applyProtection="0"/>
    <xf numFmtId="0" fontId="68" fillId="77" borderId="0" applyNumberFormat="0" applyBorder="0" applyAlignment="0" applyProtection="0"/>
    <xf numFmtId="0" fontId="68" fillId="77" borderId="0" applyNumberFormat="0" applyBorder="0" applyAlignment="0" applyProtection="0"/>
    <xf numFmtId="0" fontId="68" fillId="74" borderId="0" applyNumberFormat="0" applyBorder="0" applyAlignment="0" applyProtection="0"/>
    <xf numFmtId="0" fontId="68" fillId="77" borderId="0" applyNumberFormat="0" applyBorder="0" applyAlignment="0" applyProtection="0"/>
    <xf numFmtId="0" fontId="68" fillId="77" borderId="0" applyNumberFormat="0" applyBorder="0" applyAlignment="0" applyProtection="0"/>
    <xf numFmtId="0" fontId="68" fillId="76" borderId="0" applyNumberFormat="0" applyBorder="0" applyAlignment="0" applyProtection="0"/>
    <xf numFmtId="0" fontId="68" fillId="74" borderId="0" applyNumberFormat="0" applyBorder="0" applyAlignment="0" applyProtection="0"/>
    <xf numFmtId="0" fontId="68" fillId="78" borderId="0" applyNumberFormat="0" applyBorder="0" applyAlignment="0" applyProtection="0"/>
    <xf numFmtId="0" fontId="68" fillId="74" borderId="0" applyNumberFormat="0" applyBorder="0" applyAlignment="0" applyProtection="0"/>
    <xf numFmtId="0" fontId="68" fillId="76" borderId="0" applyNumberFormat="0" applyBorder="0" applyAlignment="0" applyProtection="0"/>
    <xf numFmtId="0" fontId="16" fillId="0" borderId="0"/>
    <xf numFmtId="0" fontId="68" fillId="79" borderId="0" applyNumberFormat="0" applyBorder="0" applyAlignment="0" applyProtection="0"/>
    <xf numFmtId="0" fontId="68" fillId="77" borderId="0" applyNumberFormat="0" applyBorder="0" applyAlignment="0" applyProtection="0"/>
    <xf numFmtId="0" fontId="68" fillId="75" borderId="0" applyNumberFormat="0" applyBorder="0" applyAlignment="0" applyProtection="0"/>
    <xf numFmtId="0" fontId="16" fillId="0" borderId="0"/>
    <xf numFmtId="0" fontId="68" fillId="78" borderId="0" applyNumberFormat="0" applyBorder="0" applyAlignment="0" applyProtection="0"/>
    <xf numFmtId="0" fontId="68" fillId="74" borderId="0" applyNumberFormat="0" applyBorder="0" applyAlignment="0" applyProtection="0"/>
    <xf numFmtId="0" fontId="68" fillId="76" borderId="0" applyNumberFormat="0" applyBorder="0" applyAlignment="0" applyProtection="0"/>
    <xf numFmtId="0" fontId="68" fillId="79" borderId="0" applyNumberFormat="0" applyBorder="0" applyAlignment="0" applyProtection="0"/>
    <xf numFmtId="0" fontId="68" fillId="75" borderId="0" applyNumberFormat="0" applyBorder="0" applyAlignment="0" applyProtection="0"/>
    <xf numFmtId="0" fontId="16" fillId="0" borderId="0"/>
    <xf numFmtId="0" fontId="68" fillId="78" borderId="0" applyNumberFormat="0" applyBorder="0" applyAlignment="0" applyProtection="0"/>
    <xf numFmtId="0" fontId="68" fillId="79" borderId="0" applyNumberFormat="0" applyBorder="0" applyAlignment="0" applyProtection="0"/>
    <xf numFmtId="0" fontId="68" fillId="75" borderId="0" applyNumberFormat="0" applyBorder="0" applyAlignment="0" applyProtection="0"/>
    <xf numFmtId="0" fontId="16" fillId="0" borderId="0"/>
    <xf numFmtId="0" fontId="68" fillId="78" borderId="0" applyNumberFormat="0" applyBorder="0" applyAlignment="0" applyProtection="0"/>
    <xf numFmtId="0" fontId="68" fillId="78" borderId="0" applyNumberFormat="0" applyBorder="0" applyAlignment="0" applyProtection="0"/>
    <xf numFmtId="0" fontId="68" fillId="76" borderId="0" applyNumberFormat="0" applyBorder="0" applyAlignment="0" applyProtection="0"/>
    <xf numFmtId="0" fontId="68" fillId="79" borderId="0" applyNumberFormat="0" applyBorder="0" applyAlignment="0" applyProtection="0"/>
    <xf numFmtId="0" fontId="68" fillId="75" borderId="0" applyNumberFormat="0" applyBorder="0" applyAlignment="0" applyProtection="0"/>
    <xf numFmtId="0" fontId="68" fillId="78" borderId="0" applyNumberFormat="0" applyBorder="0" applyAlignment="0" applyProtection="0"/>
    <xf numFmtId="0" fontId="68" fillId="77" borderId="0" applyNumberFormat="0" applyBorder="0" applyAlignment="0" applyProtection="0"/>
    <xf numFmtId="0" fontId="68" fillId="74" borderId="0" applyNumberFormat="0" applyBorder="0" applyAlignment="0" applyProtection="0"/>
    <xf numFmtId="0" fontId="77" fillId="84" borderId="31" applyNumberFormat="0" applyAlignment="0" applyProtection="0"/>
    <xf numFmtId="0" fontId="68" fillId="79" borderId="0" applyNumberFormat="0" applyBorder="0" applyAlignment="0" applyProtection="0"/>
    <xf numFmtId="0" fontId="68" fillId="76" borderId="0" applyNumberFormat="0" applyBorder="0" applyAlignment="0" applyProtection="0"/>
    <xf numFmtId="0" fontId="68" fillId="75" borderId="0" applyNumberFormat="0" applyBorder="0" applyAlignment="0" applyProtection="0"/>
    <xf numFmtId="0" fontId="68" fillId="78" borderId="0" applyNumberFormat="0" applyBorder="0" applyAlignment="0" applyProtection="0"/>
    <xf numFmtId="0" fontId="68" fillId="77" borderId="0" applyNumberFormat="0" applyBorder="0" applyAlignment="0" applyProtection="0"/>
    <xf numFmtId="0" fontId="68" fillId="76" borderId="0" applyNumberFormat="0" applyBorder="0" applyAlignment="0" applyProtection="0"/>
    <xf numFmtId="0" fontId="68" fillId="74" borderId="0" applyNumberFormat="0" applyBorder="0" applyAlignment="0" applyProtection="0"/>
    <xf numFmtId="0" fontId="68" fillId="79" borderId="0" applyNumberFormat="0" applyBorder="0" applyAlignment="0" applyProtection="0"/>
    <xf numFmtId="0" fontId="68" fillId="74" borderId="0" applyNumberFormat="0" applyBorder="0" applyAlignment="0" applyProtection="0"/>
    <xf numFmtId="0" fontId="68" fillId="77" borderId="0" applyNumberFormat="0" applyBorder="0" applyAlignment="0" applyProtection="0"/>
    <xf numFmtId="0" fontId="68" fillId="79" borderId="0" applyNumberFormat="0" applyBorder="0" applyAlignment="0" applyProtection="0"/>
    <xf numFmtId="0" fontId="68" fillId="76" borderId="0" applyNumberFormat="0" applyBorder="0" applyAlignment="0" applyProtection="0"/>
    <xf numFmtId="0" fontId="68" fillId="75" borderId="0" applyNumberFormat="0" applyBorder="0" applyAlignment="0" applyProtection="0"/>
    <xf numFmtId="0" fontId="68" fillId="78" borderId="0" applyNumberFormat="0" applyBorder="0" applyAlignment="0" applyProtection="0"/>
    <xf numFmtId="0" fontId="68" fillId="75" borderId="0" applyNumberFormat="0" applyBorder="0" applyAlignment="0" applyProtection="0"/>
    <xf numFmtId="0" fontId="68" fillId="79" borderId="0" applyNumberFormat="0" applyBorder="0" applyAlignment="0" applyProtection="0"/>
    <xf numFmtId="0" fontId="68" fillId="74" borderId="0" applyNumberFormat="0" applyBorder="0" applyAlignment="0" applyProtection="0"/>
    <xf numFmtId="0" fontId="68" fillId="78" borderId="0" applyNumberFormat="0" applyBorder="0" applyAlignment="0" applyProtection="0"/>
    <xf numFmtId="0" fontId="68" fillId="79" borderId="0" applyNumberFormat="0" applyBorder="0" applyAlignment="0" applyProtection="0"/>
    <xf numFmtId="0" fontId="68" fillId="75" borderId="0" applyNumberFormat="0" applyBorder="0" applyAlignment="0" applyProtection="0"/>
    <xf numFmtId="0" fontId="68" fillId="78" borderId="0" applyNumberFormat="0" applyBorder="0" applyAlignment="0" applyProtection="0"/>
    <xf numFmtId="0" fontId="68" fillId="79" borderId="0" applyNumberFormat="0" applyBorder="0" applyAlignment="0" applyProtection="0"/>
    <xf numFmtId="0" fontId="15" fillId="0" borderId="0"/>
    <xf numFmtId="43" fontId="15" fillId="0" borderId="0" applyFont="0" applyFill="0" applyBorder="0" applyAlignment="0" applyProtection="0"/>
    <xf numFmtId="0" fontId="77" fillId="84" borderId="31" applyNumberFormat="0" applyAlignment="0" applyProtection="0"/>
    <xf numFmtId="0" fontId="77" fillId="84" borderId="31" applyNumberFormat="0" applyAlignment="0" applyProtection="0"/>
    <xf numFmtId="0" fontId="15" fillId="0" borderId="0"/>
    <xf numFmtId="0" fontId="77" fillId="84" borderId="31" applyNumberFormat="0" applyAlignment="0" applyProtection="0"/>
    <xf numFmtId="0" fontId="15" fillId="0" borderId="0"/>
    <xf numFmtId="0" fontId="77" fillId="84" borderId="31" applyNumberFormat="0" applyAlignment="0" applyProtection="0"/>
    <xf numFmtId="0" fontId="77" fillId="84" borderId="31" applyNumberFormat="0" applyAlignment="0" applyProtection="0"/>
    <xf numFmtId="0" fontId="15" fillId="0" borderId="0"/>
    <xf numFmtId="0" fontId="15" fillId="0" borderId="0"/>
    <xf numFmtId="0" fontId="15" fillId="86" borderId="37" applyNumberFormat="0" applyFont="0" applyAlignment="0" applyProtection="0"/>
    <xf numFmtId="0" fontId="15" fillId="0" borderId="0"/>
    <xf numFmtId="0" fontId="77" fillId="84" borderId="31" applyNumberFormat="0" applyAlignment="0" applyProtection="0"/>
    <xf numFmtId="0" fontId="68" fillId="74" borderId="0" applyNumberFormat="0" applyBorder="0" applyAlignment="0" applyProtection="0"/>
    <xf numFmtId="0" fontId="15" fillId="56" borderId="0" applyNumberFormat="0" applyBorder="0" applyAlignment="0" applyProtection="0"/>
    <xf numFmtId="0" fontId="15" fillId="62" borderId="0" applyNumberFormat="0" applyBorder="0" applyAlignment="0" applyProtection="0"/>
    <xf numFmtId="0" fontId="68" fillId="77" borderId="0" applyNumberFormat="0" applyBorder="0" applyAlignment="0" applyProtection="0"/>
    <xf numFmtId="0" fontId="68" fillId="75" borderId="0" applyNumberFormat="0" applyBorder="0" applyAlignment="0" applyProtection="0"/>
    <xf numFmtId="0" fontId="15" fillId="57" borderId="0" applyNumberFormat="0" applyBorder="0" applyAlignment="0" applyProtection="0"/>
    <xf numFmtId="0" fontId="15" fillId="63" borderId="0" applyNumberFormat="0" applyBorder="0" applyAlignment="0" applyProtection="0"/>
    <xf numFmtId="0" fontId="68" fillId="74" borderId="0" applyNumberFormat="0" applyBorder="0" applyAlignment="0" applyProtection="0"/>
    <xf numFmtId="0" fontId="68" fillId="76" borderId="0" applyNumberFormat="0" applyBorder="0" applyAlignment="0" applyProtection="0"/>
    <xf numFmtId="0" fontId="15" fillId="58" borderId="0" applyNumberFormat="0" applyBorder="0" applyAlignment="0" applyProtection="0"/>
    <xf numFmtId="0" fontId="15" fillId="64" borderId="0" applyNumberFormat="0" applyBorder="0" applyAlignment="0" applyProtection="0"/>
    <xf numFmtId="0" fontId="68" fillId="74" borderId="0" applyNumberFormat="0" applyBorder="0" applyAlignment="0" applyProtection="0"/>
    <xf numFmtId="0" fontId="68" fillId="77" borderId="0" applyNumberFormat="0" applyBorder="0" applyAlignment="0" applyProtection="0"/>
    <xf numFmtId="0" fontId="15" fillId="59" borderId="0" applyNumberFormat="0" applyBorder="0" applyAlignment="0" applyProtection="0"/>
    <xf numFmtId="0" fontId="15" fillId="65" borderId="0" applyNumberFormat="0" applyBorder="0" applyAlignment="0" applyProtection="0"/>
    <xf numFmtId="0" fontId="68" fillId="78" borderId="0" applyNumberFormat="0" applyBorder="0" applyAlignment="0" applyProtection="0"/>
    <xf numFmtId="0" fontId="15" fillId="60" borderId="0" applyNumberFormat="0" applyBorder="0" applyAlignment="0" applyProtection="0"/>
    <xf numFmtId="0" fontId="15" fillId="66" borderId="0" applyNumberFormat="0" applyBorder="0" applyAlignment="0" applyProtection="0"/>
    <xf numFmtId="0" fontId="15" fillId="0" borderId="0"/>
    <xf numFmtId="0" fontId="68" fillId="79" borderId="0" applyNumberFormat="0" applyBorder="0" applyAlignment="0" applyProtection="0"/>
    <xf numFmtId="0" fontId="15" fillId="61" borderId="0" applyNumberFormat="0" applyBorder="0" applyAlignment="0" applyProtection="0"/>
    <xf numFmtId="0" fontId="15" fillId="67" borderId="0" applyNumberFormat="0" applyBorder="0" applyAlignment="0" applyProtection="0"/>
    <xf numFmtId="0" fontId="68" fillId="75" borderId="0" applyNumberFormat="0" applyBorder="0" applyAlignment="0" applyProtection="0"/>
    <xf numFmtId="0" fontId="68" fillId="76" borderId="0" applyNumberFormat="0" applyBorder="0" applyAlignment="0" applyProtection="0"/>
    <xf numFmtId="0" fontId="68" fillId="76" borderId="0" applyNumberFormat="0" applyBorder="0" applyAlignment="0" applyProtection="0"/>
    <xf numFmtId="0" fontId="68" fillId="77" borderId="0" applyNumberFormat="0" applyBorder="0" applyAlignment="0" applyProtection="0"/>
    <xf numFmtId="0" fontId="68" fillId="76" borderId="0" applyNumberFormat="0" applyBorder="0" applyAlignment="0" applyProtection="0"/>
    <xf numFmtId="0" fontId="68" fillId="77" borderId="0" applyNumberFormat="0" applyBorder="0" applyAlignment="0" applyProtection="0"/>
    <xf numFmtId="0" fontId="68" fillId="74" borderId="0" applyNumberFormat="0" applyBorder="0" applyAlignment="0" applyProtection="0"/>
    <xf numFmtId="0" fontId="68" fillId="77" borderId="0" applyNumberFormat="0" applyBorder="0" applyAlignment="0" applyProtection="0"/>
    <xf numFmtId="0" fontId="68" fillId="77" borderId="0" applyNumberFormat="0" applyBorder="0" applyAlignment="0" applyProtection="0"/>
    <xf numFmtId="0" fontId="68" fillId="76" borderId="0" applyNumberFormat="0" applyBorder="0" applyAlignment="0" applyProtection="0"/>
    <xf numFmtId="0" fontId="68" fillId="74" borderId="0" applyNumberFormat="0" applyBorder="0" applyAlignment="0" applyProtection="0"/>
    <xf numFmtId="0" fontId="68" fillId="78" borderId="0" applyNumberFormat="0" applyBorder="0" applyAlignment="0" applyProtection="0"/>
    <xf numFmtId="0" fontId="68" fillId="74" borderId="0" applyNumberFormat="0" applyBorder="0" applyAlignment="0" applyProtection="0"/>
    <xf numFmtId="0" fontId="68" fillId="76" borderId="0" applyNumberFormat="0" applyBorder="0" applyAlignment="0" applyProtection="0"/>
    <xf numFmtId="0" fontId="68" fillId="79" borderId="0" applyNumberFormat="0" applyBorder="0" applyAlignment="0" applyProtection="0"/>
    <xf numFmtId="0" fontId="68" fillId="77" borderId="0" applyNumberFormat="0" applyBorder="0" applyAlignment="0" applyProtection="0"/>
    <xf numFmtId="0" fontId="68" fillId="75" borderId="0" applyNumberFormat="0" applyBorder="0" applyAlignment="0" applyProtection="0"/>
    <xf numFmtId="0" fontId="68" fillId="78" borderId="0" applyNumberFormat="0" applyBorder="0" applyAlignment="0" applyProtection="0"/>
    <xf numFmtId="0" fontId="77" fillId="84" borderId="31" applyNumberFormat="0" applyAlignment="0" applyProtection="0"/>
    <xf numFmtId="0" fontId="68" fillId="79" borderId="0" applyNumberFormat="0" applyBorder="0" applyAlignment="0" applyProtection="0"/>
    <xf numFmtId="0" fontId="68" fillId="76" borderId="0" applyNumberFormat="0" applyBorder="0" applyAlignment="0" applyProtection="0"/>
    <xf numFmtId="0" fontId="68" fillId="75" borderId="0" applyNumberFormat="0" applyBorder="0" applyAlignment="0" applyProtection="0"/>
    <xf numFmtId="0" fontId="68" fillId="78" borderId="0" applyNumberFormat="0" applyBorder="0" applyAlignment="0" applyProtection="0"/>
    <xf numFmtId="0" fontId="68" fillId="79" borderId="0" applyNumberFormat="0" applyBorder="0" applyAlignment="0" applyProtection="0"/>
    <xf numFmtId="0" fontId="68" fillId="75" borderId="0" applyNumberFormat="0" applyBorder="0" applyAlignment="0" applyProtection="0"/>
    <xf numFmtId="0" fontId="68" fillId="78" borderId="0" applyNumberFormat="0" applyBorder="0" applyAlignment="0" applyProtection="0"/>
    <xf numFmtId="0" fontId="68" fillId="74" borderId="0" applyNumberFormat="0" applyBorder="0" applyAlignment="0" applyProtection="0"/>
    <xf numFmtId="0" fontId="68" fillId="79" borderId="0" applyNumberFormat="0" applyBorder="0" applyAlignment="0" applyProtection="0"/>
    <xf numFmtId="0" fontId="68" fillId="75" borderId="0" applyNumberFormat="0" applyBorder="0" applyAlignment="0" applyProtection="0"/>
    <xf numFmtId="0" fontId="68" fillId="78" borderId="0" applyNumberFormat="0" applyBorder="0" applyAlignment="0" applyProtection="0"/>
    <xf numFmtId="0" fontId="68" fillId="75" borderId="0" applyNumberFormat="0" applyBorder="0" applyAlignment="0" applyProtection="0"/>
    <xf numFmtId="0" fontId="68" fillId="79" borderId="0" applyNumberFormat="0" applyBorder="0" applyAlignment="0" applyProtection="0"/>
    <xf numFmtId="0" fontId="68" fillId="78" borderId="0" applyNumberFormat="0" applyBorder="0" applyAlignment="0" applyProtection="0"/>
    <xf numFmtId="0" fontId="68" fillId="79" borderId="0" applyNumberFormat="0" applyBorder="0" applyAlignment="0" applyProtection="0"/>
    <xf numFmtId="0" fontId="14" fillId="0" borderId="0"/>
    <xf numFmtId="0" fontId="77" fillId="84" borderId="31" applyNumberFormat="0" applyAlignment="0" applyProtection="0"/>
    <xf numFmtId="0" fontId="77" fillId="84" borderId="31" applyNumberFormat="0" applyAlignment="0" applyProtection="0"/>
    <xf numFmtId="0" fontId="14" fillId="0" borderId="0"/>
    <xf numFmtId="0" fontId="77" fillId="84" borderId="31" applyNumberFormat="0" applyAlignment="0" applyProtection="0"/>
    <xf numFmtId="0" fontId="77" fillId="84" borderId="31" applyNumberFormat="0" applyAlignment="0" applyProtection="0"/>
    <xf numFmtId="0" fontId="14" fillId="0" borderId="0"/>
    <xf numFmtId="0" fontId="14" fillId="0" borderId="0"/>
    <xf numFmtId="0" fontId="14" fillId="86" borderId="37" applyNumberFormat="0" applyFont="0" applyAlignment="0" applyProtection="0"/>
    <xf numFmtId="0" fontId="77" fillId="84" borderId="31" applyNumberFormat="0" applyAlignment="0" applyProtection="0"/>
    <xf numFmtId="0" fontId="68" fillId="74" borderId="0" applyNumberFormat="0" applyBorder="0" applyAlignment="0" applyProtection="0"/>
    <xf numFmtId="0" fontId="14" fillId="56" borderId="0" applyNumberFormat="0" applyBorder="0" applyAlignment="0" applyProtection="0"/>
    <xf numFmtId="0" fontId="14" fillId="62" borderId="0" applyNumberFormat="0" applyBorder="0" applyAlignment="0" applyProtection="0"/>
    <xf numFmtId="0" fontId="68" fillId="77" borderId="0" applyNumberFormat="0" applyBorder="0" applyAlignment="0" applyProtection="0"/>
    <xf numFmtId="0" fontId="68" fillId="75" borderId="0" applyNumberFormat="0" applyBorder="0" applyAlignment="0" applyProtection="0"/>
    <xf numFmtId="0" fontId="14" fillId="57" borderId="0" applyNumberFormat="0" applyBorder="0" applyAlignment="0" applyProtection="0"/>
    <xf numFmtId="0" fontId="14" fillId="63" borderId="0" applyNumberFormat="0" applyBorder="0" applyAlignment="0" applyProtection="0"/>
    <xf numFmtId="0" fontId="68" fillId="76" borderId="0" applyNumberFormat="0" applyBorder="0" applyAlignment="0" applyProtection="0"/>
    <xf numFmtId="0" fontId="14" fillId="58" borderId="0" applyNumberFormat="0" applyBorder="0" applyAlignment="0" applyProtection="0"/>
    <xf numFmtId="0" fontId="14" fillId="64" borderId="0" applyNumberFormat="0" applyBorder="0" applyAlignment="0" applyProtection="0"/>
    <xf numFmtId="0" fontId="68" fillId="74" borderId="0" applyNumberFormat="0" applyBorder="0" applyAlignment="0" applyProtection="0"/>
    <xf numFmtId="0" fontId="68" fillId="77" borderId="0" applyNumberFormat="0" applyBorder="0" applyAlignment="0" applyProtection="0"/>
    <xf numFmtId="0" fontId="14" fillId="59" borderId="0" applyNumberFormat="0" applyBorder="0" applyAlignment="0" applyProtection="0"/>
    <xf numFmtId="0" fontId="14" fillId="65" borderId="0" applyNumberFormat="0" applyBorder="0" applyAlignment="0" applyProtection="0"/>
    <xf numFmtId="0" fontId="68" fillId="78" borderId="0" applyNumberFormat="0" applyBorder="0" applyAlignment="0" applyProtection="0"/>
    <xf numFmtId="0" fontId="14" fillId="60" borderId="0" applyNumberFormat="0" applyBorder="0" applyAlignment="0" applyProtection="0"/>
    <xf numFmtId="0" fontId="14" fillId="66" borderId="0" applyNumberFormat="0" applyBorder="0" applyAlignment="0" applyProtection="0"/>
    <xf numFmtId="0" fontId="68" fillId="79" borderId="0" applyNumberFormat="0" applyBorder="0" applyAlignment="0" applyProtection="0"/>
    <xf numFmtId="0" fontId="14" fillId="61" borderId="0" applyNumberFormat="0" applyBorder="0" applyAlignment="0" applyProtection="0"/>
    <xf numFmtId="0" fontId="14" fillId="67" borderId="0" applyNumberFormat="0" applyBorder="0" applyAlignment="0" applyProtection="0"/>
    <xf numFmtId="0" fontId="68" fillId="75" borderId="0" applyNumberFormat="0" applyBorder="0" applyAlignment="0" applyProtection="0"/>
    <xf numFmtId="0" fontId="68" fillId="76" borderId="0" applyNumberFormat="0" applyBorder="0" applyAlignment="0" applyProtection="0"/>
    <xf numFmtId="0" fontId="68" fillId="76" borderId="0" applyNumberFormat="0" applyBorder="0" applyAlignment="0" applyProtection="0"/>
    <xf numFmtId="0" fontId="68" fillId="76" borderId="0" applyNumberFormat="0" applyBorder="0" applyAlignment="0" applyProtection="0"/>
    <xf numFmtId="0" fontId="68" fillId="77" borderId="0" applyNumberFormat="0" applyBorder="0" applyAlignment="0" applyProtection="0"/>
    <xf numFmtId="0" fontId="68" fillId="77" borderId="0" applyNumberFormat="0" applyBorder="0" applyAlignment="0" applyProtection="0"/>
    <xf numFmtId="0" fontId="68" fillId="74" borderId="0" applyNumberFormat="0" applyBorder="0" applyAlignment="0" applyProtection="0"/>
    <xf numFmtId="0" fontId="68" fillId="78" borderId="0" applyNumberFormat="0" applyBorder="0" applyAlignment="0" applyProtection="0"/>
    <xf numFmtId="0" fontId="68" fillId="74" borderId="0" applyNumberFormat="0" applyBorder="0" applyAlignment="0" applyProtection="0"/>
    <xf numFmtId="0" fontId="68" fillId="77" borderId="0" applyNumberFormat="0" applyBorder="0" applyAlignment="0" applyProtection="0"/>
    <xf numFmtId="0" fontId="14" fillId="0" borderId="0"/>
    <xf numFmtId="0" fontId="68" fillId="79" borderId="0" applyNumberFormat="0" applyBorder="0" applyAlignment="0" applyProtection="0"/>
    <xf numFmtId="0" fontId="68" fillId="76" borderId="0" applyNumberFormat="0" applyBorder="0" applyAlignment="0" applyProtection="0"/>
    <xf numFmtId="0" fontId="68" fillId="75" borderId="0" applyNumberFormat="0" applyBorder="0" applyAlignment="0" applyProtection="0"/>
    <xf numFmtId="0" fontId="68" fillId="78" borderId="0" applyNumberFormat="0" applyBorder="0" applyAlignment="0" applyProtection="0"/>
    <xf numFmtId="0" fontId="68" fillId="75" borderId="0" applyNumberFormat="0" applyBorder="0" applyAlignment="0" applyProtection="0"/>
    <xf numFmtId="0" fontId="68" fillId="79" borderId="0" applyNumberFormat="0" applyBorder="0" applyAlignment="0" applyProtection="0"/>
    <xf numFmtId="0" fontId="68" fillId="74" borderId="0" applyNumberFormat="0" applyBorder="0" applyAlignment="0" applyProtection="0"/>
    <xf numFmtId="0" fontId="68" fillId="78" borderId="0" applyNumberFormat="0" applyBorder="0" applyAlignment="0" applyProtection="0"/>
    <xf numFmtId="0" fontId="68" fillId="79" borderId="0" applyNumberFormat="0" applyBorder="0" applyAlignment="0" applyProtection="0"/>
    <xf numFmtId="0" fontId="68" fillId="75" borderId="0" applyNumberFormat="0" applyBorder="0" applyAlignment="0" applyProtection="0"/>
    <xf numFmtId="0" fontId="68" fillId="78" borderId="0" applyNumberFormat="0" applyBorder="0" applyAlignment="0" applyProtection="0"/>
    <xf numFmtId="0" fontId="68" fillId="79" borderId="0" applyNumberFormat="0" applyBorder="0" applyAlignment="0" applyProtection="0"/>
    <xf numFmtId="0" fontId="13" fillId="0" borderId="0"/>
    <xf numFmtId="43" fontId="13" fillId="0" borderId="0" applyFont="0" applyFill="0" applyBorder="0" applyAlignment="0" applyProtection="0"/>
    <xf numFmtId="0" fontId="13" fillId="0" borderId="0"/>
    <xf numFmtId="0" fontId="77" fillId="84" borderId="31" applyNumberFormat="0" applyAlignment="0" applyProtection="0"/>
    <xf numFmtId="0" fontId="77" fillId="84" borderId="31" applyNumberFormat="0" applyAlignment="0" applyProtection="0"/>
    <xf numFmtId="0" fontId="77" fillId="84" borderId="31" applyNumberFormat="0" applyAlignment="0" applyProtection="0"/>
    <xf numFmtId="0" fontId="77" fillId="84" borderId="31" applyNumberFormat="0" applyAlignment="0" applyProtection="0"/>
    <xf numFmtId="0" fontId="13" fillId="86" borderId="37" applyNumberFormat="0" applyFont="0" applyAlignment="0" applyProtection="0"/>
    <xf numFmtId="0" fontId="77" fillId="84" borderId="31" applyNumberFormat="0" applyAlignment="0" applyProtection="0"/>
    <xf numFmtId="0" fontId="13" fillId="0" borderId="0"/>
    <xf numFmtId="0" fontId="68" fillId="74" borderId="0" applyNumberFormat="0" applyBorder="0" applyAlignment="0" applyProtection="0"/>
    <xf numFmtId="0" fontId="13" fillId="56" borderId="0" applyNumberFormat="0" applyBorder="0" applyAlignment="0" applyProtection="0"/>
    <xf numFmtId="0" fontId="13" fillId="62" borderId="0" applyNumberFormat="0" applyBorder="0" applyAlignment="0" applyProtection="0"/>
    <xf numFmtId="0" fontId="68" fillId="74" borderId="0" applyNumberFormat="0" applyBorder="0" applyAlignment="0" applyProtection="0"/>
    <xf numFmtId="0" fontId="68" fillId="75" borderId="0" applyNumberFormat="0" applyBorder="0" applyAlignment="0" applyProtection="0"/>
    <xf numFmtId="0" fontId="13" fillId="57" borderId="0" applyNumberFormat="0" applyBorder="0" applyAlignment="0" applyProtection="0"/>
    <xf numFmtId="0" fontId="13" fillId="63" borderId="0" applyNumberFormat="0" applyBorder="0" applyAlignment="0" applyProtection="0"/>
    <xf numFmtId="0" fontId="68" fillId="76" borderId="0" applyNumberFormat="0" applyBorder="0" applyAlignment="0" applyProtection="0"/>
    <xf numFmtId="0" fontId="13" fillId="58" borderId="0" applyNumberFormat="0" applyBorder="0" applyAlignment="0" applyProtection="0"/>
    <xf numFmtId="0" fontId="13" fillId="64" borderId="0" applyNumberFormat="0" applyBorder="0" applyAlignment="0" applyProtection="0"/>
    <xf numFmtId="0" fontId="13" fillId="0" borderId="0"/>
    <xf numFmtId="0" fontId="68" fillId="77" borderId="0" applyNumberFormat="0" applyBorder="0" applyAlignment="0" applyProtection="0"/>
    <xf numFmtId="0" fontId="13" fillId="59" borderId="0" applyNumberFormat="0" applyBorder="0" applyAlignment="0" applyProtection="0"/>
    <xf numFmtId="0" fontId="13" fillId="65" borderId="0" applyNumberFormat="0" applyBorder="0" applyAlignment="0" applyProtection="0"/>
    <xf numFmtId="0" fontId="68" fillId="78" borderId="0" applyNumberFormat="0" applyBorder="0" applyAlignment="0" applyProtection="0"/>
    <xf numFmtId="0" fontId="13" fillId="60" borderId="0" applyNumberFormat="0" applyBorder="0" applyAlignment="0" applyProtection="0"/>
    <xf numFmtId="0" fontId="13" fillId="66" borderId="0" applyNumberFormat="0" applyBorder="0" applyAlignment="0" applyProtection="0"/>
    <xf numFmtId="0" fontId="13" fillId="0" borderId="0"/>
    <xf numFmtId="0" fontId="68" fillId="79" borderId="0" applyNumberFormat="0" applyBorder="0" applyAlignment="0" applyProtection="0"/>
    <xf numFmtId="0" fontId="13" fillId="61" borderId="0" applyNumberFormat="0" applyBorder="0" applyAlignment="0" applyProtection="0"/>
    <xf numFmtId="0" fontId="13" fillId="67" borderId="0" applyNumberFormat="0" applyBorder="0" applyAlignment="0" applyProtection="0"/>
    <xf numFmtId="0" fontId="68" fillId="76" borderId="0" applyNumberFormat="0" applyBorder="0" applyAlignment="0" applyProtection="0"/>
    <xf numFmtId="0" fontId="68" fillId="76" borderId="0" applyNumberFormat="0" applyBorder="0" applyAlignment="0" applyProtection="0"/>
    <xf numFmtId="0" fontId="68" fillId="75" borderId="0" applyNumberFormat="0" applyBorder="0" applyAlignment="0" applyProtection="0"/>
    <xf numFmtId="0" fontId="68" fillId="77" borderId="0" applyNumberFormat="0" applyBorder="0" applyAlignment="0" applyProtection="0"/>
    <xf numFmtId="0" fontId="68" fillId="74" borderId="0" applyNumberFormat="0" applyBorder="0" applyAlignment="0" applyProtection="0"/>
    <xf numFmtId="0" fontId="68" fillId="76" borderId="0" applyNumberFormat="0" applyBorder="0" applyAlignment="0" applyProtection="0"/>
    <xf numFmtId="0" fontId="68" fillId="77" borderId="0" applyNumberFormat="0" applyBorder="0" applyAlignment="0" applyProtection="0"/>
    <xf numFmtId="0" fontId="68" fillId="76" borderId="0" applyNumberFormat="0" applyBorder="0" applyAlignment="0" applyProtection="0"/>
    <xf numFmtId="0" fontId="68" fillId="74" borderId="0" applyNumberFormat="0" applyBorder="0" applyAlignment="0" applyProtection="0"/>
    <xf numFmtId="0" fontId="68" fillId="77" borderId="0" applyNumberFormat="0" applyBorder="0" applyAlignment="0" applyProtection="0"/>
    <xf numFmtId="0" fontId="68" fillId="78" borderId="0" applyNumberFormat="0" applyBorder="0" applyAlignment="0" applyProtection="0"/>
    <xf numFmtId="0" fontId="68" fillId="75" borderId="0" applyNumberFormat="0" applyBorder="0" applyAlignment="0" applyProtection="0"/>
    <xf numFmtId="0" fontId="68" fillId="79" borderId="0" applyNumberFormat="0" applyBorder="0" applyAlignment="0" applyProtection="0"/>
    <xf numFmtId="0" fontId="68" fillId="77" borderId="0" applyNumberFormat="0" applyBorder="0" applyAlignment="0" applyProtection="0"/>
    <xf numFmtId="0" fontId="68" fillId="74" borderId="0" applyNumberFormat="0" applyBorder="0" applyAlignment="0" applyProtection="0"/>
    <xf numFmtId="0" fontId="68" fillId="78" borderId="0" applyNumberFormat="0" applyBorder="0" applyAlignment="0" applyProtection="0"/>
    <xf numFmtId="0" fontId="68" fillId="79" borderId="0" applyNumberFormat="0" applyBorder="0" applyAlignment="0" applyProtection="0"/>
    <xf numFmtId="0" fontId="68" fillId="75" borderId="0" applyNumberFormat="0" applyBorder="0" applyAlignment="0" applyProtection="0"/>
    <xf numFmtId="0" fontId="68" fillId="78" borderId="0" applyNumberFormat="0" applyBorder="0" applyAlignment="0" applyProtection="0"/>
    <xf numFmtId="0" fontId="68" fillId="79" borderId="0" applyNumberFormat="0" applyBorder="0" applyAlignment="0" applyProtection="0"/>
    <xf numFmtId="0" fontId="68" fillId="75" borderId="0" applyNumberFormat="0" applyBorder="0" applyAlignment="0" applyProtection="0"/>
    <xf numFmtId="0" fontId="68" fillId="78" borderId="0" applyNumberFormat="0" applyBorder="0" applyAlignment="0" applyProtection="0"/>
    <xf numFmtId="0" fontId="68" fillId="79" borderId="0" applyNumberFormat="0" applyBorder="0" applyAlignment="0" applyProtection="0"/>
    <xf numFmtId="0" fontId="12" fillId="0" borderId="0"/>
    <xf numFmtId="0" fontId="77" fillId="84" borderId="31" applyNumberFormat="0" applyAlignment="0" applyProtection="0"/>
    <xf numFmtId="0" fontId="77" fillId="84" borderId="31" applyNumberFormat="0" applyAlignment="0" applyProtection="0"/>
    <xf numFmtId="0" fontId="77" fillId="84" borderId="31" applyNumberFormat="0" applyAlignment="0" applyProtection="0"/>
    <xf numFmtId="0" fontId="12" fillId="86" borderId="37" applyNumberFormat="0" applyFont="0" applyAlignment="0" applyProtection="0"/>
    <xf numFmtId="0" fontId="12" fillId="0" borderId="0"/>
    <xf numFmtId="0" fontId="68" fillId="74" borderId="0" applyNumberFormat="0" applyBorder="0" applyAlignment="0" applyProtection="0"/>
    <xf numFmtId="0" fontId="12" fillId="56" borderId="0" applyNumberFormat="0" applyBorder="0" applyAlignment="0" applyProtection="0"/>
    <xf numFmtId="0" fontId="12" fillId="62" borderId="0" applyNumberFormat="0" applyBorder="0" applyAlignment="0" applyProtection="0"/>
    <xf numFmtId="0" fontId="68" fillId="75" borderId="0" applyNumberFormat="0" applyBorder="0" applyAlignment="0" applyProtection="0"/>
    <xf numFmtId="0" fontId="12" fillId="57" borderId="0" applyNumberFormat="0" applyBorder="0" applyAlignment="0" applyProtection="0"/>
    <xf numFmtId="0" fontId="12" fillId="63" borderId="0" applyNumberFormat="0" applyBorder="0" applyAlignment="0" applyProtection="0"/>
    <xf numFmtId="0" fontId="68" fillId="74" borderId="0" applyNumberFormat="0" applyBorder="0" applyAlignment="0" applyProtection="0"/>
    <xf numFmtId="0" fontId="68" fillId="76" borderId="0" applyNumberFormat="0" applyBorder="0" applyAlignment="0" applyProtection="0"/>
    <xf numFmtId="0" fontId="12" fillId="58" borderId="0" applyNumberFormat="0" applyBorder="0" applyAlignment="0" applyProtection="0"/>
    <xf numFmtId="0" fontId="12" fillId="64" borderId="0" applyNumberFormat="0" applyBorder="0" applyAlignment="0" applyProtection="0"/>
    <xf numFmtId="0" fontId="68" fillId="77" borderId="0" applyNumberFormat="0" applyBorder="0" applyAlignment="0" applyProtection="0"/>
    <xf numFmtId="0" fontId="12" fillId="59" borderId="0" applyNumberFormat="0" applyBorder="0" applyAlignment="0" applyProtection="0"/>
    <xf numFmtId="0" fontId="12" fillId="65" borderId="0" applyNumberFormat="0" applyBorder="0" applyAlignment="0" applyProtection="0"/>
    <xf numFmtId="0" fontId="68" fillId="78" borderId="0" applyNumberFormat="0" applyBorder="0" applyAlignment="0" applyProtection="0"/>
    <xf numFmtId="0" fontId="12" fillId="60" borderId="0" applyNumberFormat="0" applyBorder="0" applyAlignment="0" applyProtection="0"/>
    <xf numFmtId="0" fontId="12" fillId="66" borderId="0" applyNumberFormat="0" applyBorder="0" applyAlignment="0" applyProtection="0"/>
    <xf numFmtId="0" fontId="68" fillId="79" borderId="0" applyNumberFormat="0" applyBorder="0" applyAlignment="0" applyProtection="0"/>
    <xf numFmtId="0" fontId="12" fillId="61" borderId="0" applyNumberFormat="0" applyBorder="0" applyAlignment="0" applyProtection="0"/>
    <xf numFmtId="0" fontId="12" fillId="67" borderId="0" applyNumberFormat="0" applyBorder="0" applyAlignment="0" applyProtection="0"/>
    <xf numFmtId="0" fontId="12" fillId="0" borderId="0"/>
    <xf numFmtId="0" fontId="68" fillId="75" borderId="0" applyNumberFormat="0" applyBorder="0" applyAlignment="0" applyProtection="0"/>
    <xf numFmtId="0" fontId="68" fillId="76" borderId="0" applyNumberFormat="0" applyBorder="0" applyAlignment="0" applyProtection="0"/>
    <xf numFmtId="0" fontId="68" fillId="76" borderId="0" applyNumberFormat="0" applyBorder="0" applyAlignment="0" applyProtection="0"/>
    <xf numFmtId="0" fontId="68" fillId="77" borderId="0" applyNumberFormat="0" applyBorder="0" applyAlignment="0" applyProtection="0"/>
    <xf numFmtId="0" fontId="68" fillId="77" borderId="0" applyNumberFormat="0" applyBorder="0" applyAlignment="0" applyProtection="0"/>
    <xf numFmtId="0" fontId="68" fillId="74" borderId="0" applyNumberFormat="0" applyBorder="0" applyAlignment="0" applyProtection="0"/>
    <xf numFmtId="0" fontId="68" fillId="78" borderId="0" applyNumberFormat="0" applyBorder="0" applyAlignment="0" applyProtection="0"/>
    <xf numFmtId="0" fontId="68" fillId="79" borderId="0" applyNumberFormat="0" applyBorder="0" applyAlignment="0" applyProtection="0"/>
    <xf numFmtId="0" fontId="68" fillId="75" borderId="0" applyNumberFormat="0" applyBorder="0" applyAlignment="0" applyProtection="0"/>
    <xf numFmtId="0" fontId="68" fillId="78" borderId="0" applyNumberFormat="0" applyBorder="0" applyAlignment="0" applyProtection="0"/>
    <xf numFmtId="0" fontId="68" fillId="79" borderId="0" applyNumberFormat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0" fontId="77" fillId="84" borderId="31" applyNumberFormat="0" applyAlignment="0" applyProtection="0"/>
    <xf numFmtId="0" fontId="77" fillId="84" borderId="31" applyNumberFormat="0" applyAlignment="0" applyProtection="0"/>
    <xf numFmtId="0" fontId="77" fillId="84" borderId="31" applyNumberFormat="0" applyAlignment="0" applyProtection="0"/>
    <xf numFmtId="0" fontId="11" fillId="0" borderId="0"/>
    <xf numFmtId="0" fontId="11" fillId="0" borderId="0"/>
    <xf numFmtId="0" fontId="11" fillId="86" borderId="37" applyNumberFormat="0" applyFont="0" applyAlignment="0" applyProtection="0"/>
    <xf numFmtId="0" fontId="77" fillId="84" borderId="31" applyNumberFormat="0" applyAlignment="0" applyProtection="0"/>
    <xf numFmtId="0" fontId="68" fillId="74" borderId="0" applyNumberFormat="0" applyBorder="0" applyAlignment="0" applyProtection="0"/>
    <xf numFmtId="0" fontId="11" fillId="56" borderId="0" applyNumberFormat="0" applyBorder="0" applyAlignment="0" applyProtection="0"/>
    <xf numFmtId="0" fontId="11" fillId="62" borderId="0" applyNumberFormat="0" applyBorder="0" applyAlignment="0" applyProtection="0"/>
    <xf numFmtId="0" fontId="68" fillId="74" borderId="0" applyNumberFormat="0" applyBorder="0" applyAlignment="0" applyProtection="0"/>
    <xf numFmtId="0" fontId="68" fillId="75" borderId="0" applyNumberFormat="0" applyBorder="0" applyAlignment="0" applyProtection="0"/>
    <xf numFmtId="0" fontId="11" fillId="57" borderId="0" applyNumberFormat="0" applyBorder="0" applyAlignment="0" applyProtection="0"/>
    <xf numFmtId="0" fontId="11" fillId="63" borderId="0" applyNumberFormat="0" applyBorder="0" applyAlignment="0" applyProtection="0"/>
    <xf numFmtId="0" fontId="68" fillId="74" borderId="0" applyNumberFormat="0" applyBorder="0" applyAlignment="0" applyProtection="0"/>
    <xf numFmtId="0" fontId="68" fillId="76" borderId="0" applyNumberFormat="0" applyBorder="0" applyAlignment="0" applyProtection="0"/>
    <xf numFmtId="0" fontId="11" fillId="58" borderId="0" applyNumberFormat="0" applyBorder="0" applyAlignment="0" applyProtection="0"/>
    <xf numFmtId="0" fontId="11" fillId="64" borderId="0" applyNumberFormat="0" applyBorder="0" applyAlignment="0" applyProtection="0"/>
    <xf numFmtId="0" fontId="68" fillId="77" borderId="0" applyNumberFormat="0" applyBorder="0" applyAlignment="0" applyProtection="0"/>
    <xf numFmtId="0" fontId="11" fillId="59" borderId="0" applyNumberFormat="0" applyBorder="0" applyAlignment="0" applyProtection="0"/>
    <xf numFmtId="0" fontId="11" fillId="65" borderId="0" applyNumberFormat="0" applyBorder="0" applyAlignment="0" applyProtection="0"/>
    <xf numFmtId="0" fontId="68" fillId="78" borderId="0" applyNumberFormat="0" applyBorder="0" applyAlignment="0" applyProtection="0"/>
    <xf numFmtId="0" fontId="11" fillId="60" borderId="0" applyNumberFormat="0" applyBorder="0" applyAlignment="0" applyProtection="0"/>
    <xf numFmtId="0" fontId="11" fillId="66" borderId="0" applyNumberFormat="0" applyBorder="0" applyAlignment="0" applyProtection="0"/>
    <xf numFmtId="0" fontId="68" fillId="79" borderId="0" applyNumberFormat="0" applyBorder="0" applyAlignment="0" applyProtection="0"/>
    <xf numFmtId="0" fontId="11" fillId="61" borderId="0" applyNumberFormat="0" applyBorder="0" applyAlignment="0" applyProtection="0"/>
    <xf numFmtId="0" fontId="11" fillId="67" borderId="0" applyNumberFormat="0" applyBorder="0" applyAlignment="0" applyProtection="0"/>
    <xf numFmtId="0" fontId="11" fillId="0" borderId="0"/>
    <xf numFmtId="0" fontId="68" fillId="75" borderId="0" applyNumberFormat="0" applyBorder="0" applyAlignment="0" applyProtection="0"/>
    <xf numFmtId="0" fontId="68" fillId="76" borderId="0" applyNumberFormat="0" applyBorder="0" applyAlignment="0" applyProtection="0"/>
    <xf numFmtId="0" fontId="68" fillId="76" borderId="0" applyNumberFormat="0" applyBorder="0" applyAlignment="0" applyProtection="0"/>
    <xf numFmtId="0" fontId="68" fillId="77" borderId="0" applyNumberFormat="0" applyBorder="0" applyAlignment="0" applyProtection="0"/>
    <xf numFmtId="0" fontId="68" fillId="77" borderId="0" applyNumberFormat="0" applyBorder="0" applyAlignment="0" applyProtection="0"/>
    <xf numFmtId="0" fontId="68" fillId="77" borderId="0" applyNumberFormat="0" applyBorder="0" applyAlignment="0" applyProtection="0"/>
    <xf numFmtId="0" fontId="68" fillId="76" borderId="0" applyNumberFormat="0" applyBorder="0" applyAlignment="0" applyProtection="0"/>
    <xf numFmtId="0" fontId="68" fillId="74" borderId="0" applyNumberFormat="0" applyBorder="0" applyAlignment="0" applyProtection="0"/>
    <xf numFmtId="0" fontId="68" fillId="78" borderId="0" applyNumberFormat="0" applyBorder="0" applyAlignment="0" applyProtection="0"/>
    <xf numFmtId="0" fontId="68" fillId="79" borderId="0" applyNumberFormat="0" applyBorder="0" applyAlignment="0" applyProtection="0"/>
    <xf numFmtId="0" fontId="68" fillId="75" borderId="0" applyNumberFormat="0" applyBorder="0" applyAlignment="0" applyProtection="0"/>
    <xf numFmtId="0" fontId="68" fillId="78" borderId="0" applyNumberFormat="0" applyBorder="0" applyAlignment="0" applyProtection="0"/>
    <xf numFmtId="0" fontId="68" fillId="79" borderId="0" applyNumberFormat="0" applyBorder="0" applyAlignment="0" applyProtection="0"/>
    <xf numFmtId="0" fontId="68" fillId="75" borderId="0" applyNumberFormat="0" applyBorder="0" applyAlignment="0" applyProtection="0"/>
    <xf numFmtId="0" fontId="68" fillId="78" borderId="0" applyNumberFormat="0" applyBorder="0" applyAlignment="0" applyProtection="0"/>
    <xf numFmtId="0" fontId="68" fillId="79" borderId="0" applyNumberFormat="0" applyBorder="0" applyAlignment="0" applyProtection="0"/>
    <xf numFmtId="0" fontId="10" fillId="0" borderId="0"/>
    <xf numFmtId="0" fontId="10" fillId="0" borderId="0"/>
    <xf numFmtId="0" fontId="77" fillId="84" borderId="31" applyNumberFormat="0" applyAlignment="0" applyProtection="0"/>
    <xf numFmtId="0" fontId="77" fillId="84" borderId="31" applyNumberFormat="0" applyAlignment="0" applyProtection="0"/>
    <xf numFmtId="0" fontId="10" fillId="86" borderId="37" applyNumberFormat="0" applyFont="0" applyAlignment="0" applyProtection="0"/>
    <xf numFmtId="0" fontId="68" fillId="74" borderId="0" applyNumberFormat="0" applyBorder="0" applyAlignment="0" applyProtection="0"/>
    <xf numFmtId="0" fontId="10" fillId="56" borderId="0" applyNumberFormat="0" applyBorder="0" applyAlignment="0" applyProtection="0"/>
    <xf numFmtId="0" fontId="10" fillId="62" borderId="0" applyNumberFormat="0" applyBorder="0" applyAlignment="0" applyProtection="0"/>
    <xf numFmtId="0" fontId="68" fillId="75" borderId="0" applyNumberFormat="0" applyBorder="0" applyAlignment="0" applyProtection="0"/>
    <xf numFmtId="0" fontId="10" fillId="57" borderId="0" applyNumberFormat="0" applyBorder="0" applyAlignment="0" applyProtection="0"/>
    <xf numFmtId="0" fontId="10" fillId="63" borderId="0" applyNumberFormat="0" applyBorder="0" applyAlignment="0" applyProtection="0"/>
    <xf numFmtId="0" fontId="68" fillId="76" borderId="0" applyNumberFormat="0" applyBorder="0" applyAlignment="0" applyProtection="0"/>
    <xf numFmtId="0" fontId="10" fillId="58" borderId="0" applyNumberFormat="0" applyBorder="0" applyAlignment="0" applyProtection="0"/>
    <xf numFmtId="0" fontId="10" fillId="64" borderId="0" applyNumberFormat="0" applyBorder="0" applyAlignment="0" applyProtection="0"/>
    <xf numFmtId="0" fontId="68" fillId="77" borderId="0" applyNumberFormat="0" applyBorder="0" applyAlignment="0" applyProtection="0"/>
    <xf numFmtId="0" fontId="10" fillId="59" borderId="0" applyNumberFormat="0" applyBorder="0" applyAlignment="0" applyProtection="0"/>
    <xf numFmtId="0" fontId="10" fillId="65" borderId="0" applyNumberFormat="0" applyBorder="0" applyAlignment="0" applyProtection="0"/>
    <xf numFmtId="0" fontId="68" fillId="78" borderId="0" applyNumberFormat="0" applyBorder="0" applyAlignment="0" applyProtection="0"/>
    <xf numFmtId="0" fontId="10" fillId="60" borderId="0" applyNumberFormat="0" applyBorder="0" applyAlignment="0" applyProtection="0"/>
    <xf numFmtId="0" fontId="10" fillId="66" borderId="0" applyNumberFormat="0" applyBorder="0" applyAlignment="0" applyProtection="0"/>
    <xf numFmtId="0" fontId="68" fillId="79" borderId="0" applyNumberFormat="0" applyBorder="0" applyAlignment="0" applyProtection="0"/>
    <xf numFmtId="0" fontId="10" fillId="61" borderId="0" applyNumberFormat="0" applyBorder="0" applyAlignment="0" applyProtection="0"/>
    <xf numFmtId="0" fontId="10" fillId="67" borderId="0" applyNumberFormat="0" applyBorder="0" applyAlignment="0" applyProtection="0"/>
    <xf numFmtId="0" fontId="68" fillId="74" borderId="0" applyNumberFormat="0" applyBorder="0" applyAlignment="0" applyProtection="0"/>
    <xf numFmtId="0" fontId="68" fillId="75" borderId="0" applyNumberFormat="0" applyBorder="0" applyAlignment="0" applyProtection="0"/>
    <xf numFmtId="0" fontId="68" fillId="76" borderId="0" applyNumberFormat="0" applyBorder="0" applyAlignment="0" applyProtection="0"/>
    <xf numFmtId="0" fontId="68" fillId="77" borderId="0" applyNumberFormat="0" applyBorder="0" applyAlignment="0" applyProtection="0"/>
    <xf numFmtId="0" fontId="68" fillId="78" borderId="0" applyNumberFormat="0" applyBorder="0" applyAlignment="0" applyProtection="0"/>
    <xf numFmtId="0" fontId="68" fillId="79" borderId="0" applyNumberFormat="0" applyBorder="0" applyAlignment="0" applyProtection="0"/>
    <xf numFmtId="0" fontId="85" fillId="0" borderId="0"/>
    <xf numFmtId="0" fontId="28" fillId="2" borderId="0" applyNumberFormat="0" applyBorder="0" applyAlignment="0" applyProtection="0"/>
    <xf numFmtId="0" fontId="10" fillId="56" borderId="0" applyNumberFormat="0" applyBorder="0" applyAlignment="0" applyProtection="0"/>
    <xf numFmtId="0" fontId="10" fillId="56" borderId="0" applyNumberFormat="0" applyBorder="0" applyAlignment="0" applyProtection="0"/>
    <xf numFmtId="0" fontId="10" fillId="56" borderId="0" applyNumberFormat="0" applyBorder="0" applyAlignment="0" applyProtection="0"/>
    <xf numFmtId="0" fontId="10" fillId="56" borderId="0" applyNumberFormat="0" applyBorder="0" applyAlignment="0" applyProtection="0"/>
    <xf numFmtId="0" fontId="10" fillId="56" borderId="0" applyNumberFormat="0" applyBorder="0" applyAlignment="0" applyProtection="0"/>
    <xf numFmtId="0" fontId="10" fillId="56" borderId="0" applyNumberFormat="0" applyBorder="0" applyAlignment="0" applyProtection="0"/>
    <xf numFmtId="0" fontId="10" fillId="56" borderId="0" applyNumberFormat="0" applyBorder="0" applyAlignment="0" applyProtection="0"/>
    <xf numFmtId="0" fontId="10" fillId="56" borderId="0" applyNumberFormat="0" applyBorder="0" applyAlignment="0" applyProtection="0"/>
    <xf numFmtId="0" fontId="10" fillId="56" borderId="0" applyNumberFormat="0" applyBorder="0" applyAlignment="0" applyProtection="0"/>
    <xf numFmtId="0" fontId="10" fillId="56" borderId="0" applyNumberFormat="0" applyBorder="0" applyAlignment="0" applyProtection="0"/>
    <xf numFmtId="0" fontId="10" fillId="56" borderId="0" applyNumberFormat="0" applyBorder="0" applyAlignment="0" applyProtection="0"/>
    <xf numFmtId="0" fontId="28" fillId="4" borderId="0" applyNumberFormat="0" applyBorder="0" applyAlignment="0" applyProtection="0"/>
    <xf numFmtId="0" fontId="10" fillId="57" borderId="0" applyNumberFormat="0" applyBorder="0" applyAlignment="0" applyProtection="0"/>
    <xf numFmtId="0" fontId="10" fillId="57" borderId="0" applyNumberFormat="0" applyBorder="0" applyAlignment="0" applyProtection="0"/>
    <xf numFmtId="0" fontId="10" fillId="57" borderId="0" applyNumberFormat="0" applyBorder="0" applyAlignment="0" applyProtection="0"/>
    <xf numFmtId="0" fontId="10" fillId="57" borderId="0" applyNumberFormat="0" applyBorder="0" applyAlignment="0" applyProtection="0"/>
    <xf numFmtId="0" fontId="10" fillId="57" borderId="0" applyNumberFormat="0" applyBorder="0" applyAlignment="0" applyProtection="0"/>
    <xf numFmtId="0" fontId="10" fillId="57" borderId="0" applyNumberFormat="0" applyBorder="0" applyAlignment="0" applyProtection="0"/>
    <xf numFmtId="0" fontId="10" fillId="57" borderId="0" applyNumberFormat="0" applyBorder="0" applyAlignment="0" applyProtection="0"/>
    <xf numFmtId="0" fontId="10" fillId="57" borderId="0" applyNumberFormat="0" applyBorder="0" applyAlignment="0" applyProtection="0"/>
    <xf numFmtId="0" fontId="10" fillId="57" borderId="0" applyNumberFormat="0" applyBorder="0" applyAlignment="0" applyProtection="0"/>
    <xf numFmtId="0" fontId="10" fillId="57" borderId="0" applyNumberFormat="0" applyBorder="0" applyAlignment="0" applyProtection="0"/>
    <xf numFmtId="0" fontId="10" fillId="57" borderId="0" applyNumberFormat="0" applyBorder="0" applyAlignment="0" applyProtection="0"/>
    <xf numFmtId="0" fontId="28" fillId="6" borderId="0" applyNumberFormat="0" applyBorder="0" applyAlignment="0" applyProtection="0"/>
    <xf numFmtId="0" fontId="10" fillId="58" borderId="0" applyNumberFormat="0" applyBorder="0" applyAlignment="0" applyProtection="0"/>
    <xf numFmtId="0" fontId="10" fillId="58" borderId="0" applyNumberFormat="0" applyBorder="0" applyAlignment="0" applyProtection="0"/>
    <xf numFmtId="0" fontId="10" fillId="58" borderId="0" applyNumberFormat="0" applyBorder="0" applyAlignment="0" applyProtection="0"/>
    <xf numFmtId="0" fontId="10" fillId="58" borderId="0" applyNumberFormat="0" applyBorder="0" applyAlignment="0" applyProtection="0"/>
    <xf numFmtId="0" fontId="10" fillId="58" borderId="0" applyNumberFormat="0" applyBorder="0" applyAlignment="0" applyProtection="0"/>
    <xf numFmtId="0" fontId="10" fillId="58" borderId="0" applyNumberFormat="0" applyBorder="0" applyAlignment="0" applyProtection="0"/>
    <xf numFmtId="0" fontId="10" fillId="58" borderId="0" applyNumberFormat="0" applyBorder="0" applyAlignment="0" applyProtection="0"/>
    <xf numFmtId="0" fontId="10" fillId="58" borderId="0" applyNumberFormat="0" applyBorder="0" applyAlignment="0" applyProtection="0"/>
    <xf numFmtId="0" fontId="10" fillId="58" borderId="0" applyNumberFormat="0" applyBorder="0" applyAlignment="0" applyProtection="0"/>
    <xf numFmtId="0" fontId="10" fillId="58" borderId="0" applyNumberFormat="0" applyBorder="0" applyAlignment="0" applyProtection="0"/>
    <xf numFmtId="0" fontId="10" fillId="58" borderId="0" applyNumberFormat="0" applyBorder="0" applyAlignment="0" applyProtection="0"/>
    <xf numFmtId="0" fontId="28" fillId="3" borderId="0" applyNumberFormat="0" applyBorder="0" applyAlignment="0" applyProtection="0"/>
    <xf numFmtId="0" fontId="10" fillId="59" borderId="0" applyNumberFormat="0" applyBorder="0" applyAlignment="0" applyProtection="0"/>
    <xf numFmtId="0" fontId="10" fillId="59" borderId="0" applyNumberFormat="0" applyBorder="0" applyAlignment="0" applyProtection="0"/>
    <xf numFmtId="0" fontId="10" fillId="59" borderId="0" applyNumberFormat="0" applyBorder="0" applyAlignment="0" applyProtection="0"/>
    <xf numFmtId="0" fontId="10" fillId="59" borderId="0" applyNumberFormat="0" applyBorder="0" applyAlignment="0" applyProtection="0"/>
    <xf numFmtId="0" fontId="10" fillId="59" borderId="0" applyNumberFormat="0" applyBorder="0" applyAlignment="0" applyProtection="0"/>
    <xf numFmtId="0" fontId="10" fillId="59" borderId="0" applyNumberFormat="0" applyBorder="0" applyAlignment="0" applyProtection="0"/>
    <xf numFmtId="0" fontId="10" fillId="59" borderId="0" applyNumberFormat="0" applyBorder="0" applyAlignment="0" applyProtection="0"/>
    <xf numFmtId="0" fontId="10" fillId="59" borderId="0" applyNumberFormat="0" applyBorder="0" applyAlignment="0" applyProtection="0"/>
    <xf numFmtId="0" fontId="10" fillId="59" borderId="0" applyNumberFormat="0" applyBorder="0" applyAlignment="0" applyProtection="0"/>
    <xf numFmtId="0" fontId="10" fillId="59" borderId="0" applyNumberFormat="0" applyBorder="0" applyAlignment="0" applyProtection="0"/>
    <xf numFmtId="0" fontId="10" fillId="59" borderId="0" applyNumberFormat="0" applyBorder="0" applyAlignment="0" applyProtection="0"/>
    <xf numFmtId="0" fontId="28" fillId="7" borderId="0" applyNumberFormat="0" applyBorder="0" applyAlignment="0" applyProtection="0"/>
    <xf numFmtId="0" fontId="10" fillId="60" borderId="0" applyNumberFormat="0" applyBorder="0" applyAlignment="0" applyProtection="0"/>
    <xf numFmtId="0" fontId="10" fillId="60" borderId="0" applyNumberFormat="0" applyBorder="0" applyAlignment="0" applyProtection="0"/>
    <xf numFmtId="0" fontId="10" fillId="60" borderId="0" applyNumberFormat="0" applyBorder="0" applyAlignment="0" applyProtection="0"/>
    <xf numFmtId="0" fontId="10" fillId="60" borderId="0" applyNumberFormat="0" applyBorder="0" applyAlignment="0" applyProtection="0"/>
    <xf numFmtId="0" fontId="10" fillId="60" borderId="0" applyNumberFormat="0" applyBorder="0" applyAlignment="0" applyProtection="0"/>
    <xf numFmtId="0" fontId="10" fillId="60" borderId="0" applyNumberFormat="0" applyBorder="0" applyAlignment="0" applyProtection="0"/>
    <xf numFmtId="0" fontId="10" fillId="60" borderId="0" applyNumberFormat="0" applyBorder="0" applyAlignment="0" applyProtection="0"/>
    <xf numFmtId="0" fontId="10" fillId="60" borderId="0" applyNumberFormat="0" applyBorder="0" applyAlignment="0" applyProtection="0"/>
    <xf numFmtId="0" fontId="10" fillId="60" borderId="0" applyNumberFormat="0" applyBorder="0" applyAlignment="0" applyProtection="0"/>
    <xf numFmtId="0" fontId="10" fillId="60" borderId="0" applyNumberFormat="0" applyBorder="0" applyAlignment="0" applyProtection="0"/>
    <xf numFmtId="0" fontId="10" fillId="60" borderId="0" applyNumberFormat="0" applyBorder="0" applyAlignment="0" applyProtection="0"/>
    <xf numFmtId="0" fontId="28" fillId="8" borderId="0" applyNumberFormat="0" applyBorder="0" applyAlignment="0" applyProtection="0"/>
    <xf numFmtId="0" fontId="10" fillId="61" borderId="0" applyNumberFormat="0" applyBorder="0" applyAlignment="0" applyProtection="0"/>
    <xf numFmtId="0" fontId="10" fillId="61" borderId="0" applyNumberFormat="0" applyBorder="0" applyAlignment="0" applyProtection="0"/>
    <xf numFmtId="0" fontId="10" fillId="61" borderId="0" applyNumberFormat="0" applyBorder="0" applyAlignment="0" applyProtection="0"/>
    <xf numFmtId="0" fontId="10" fillId="61" borderId="0" applyNumberFormat="0" applyBorder="0" applyAlignment="0" applyProtection="0"/>
    <xf numFmtId="0" fontId="10" fillId="61" borderId="0" applyNumberFormat="0" applyBorder="0" applyAlignment="0" applyProtection="0"/>
    <xf numFmtId="0" fontId="10" fillId="61" borderId="0" applyNumberFormat="0" applyBorder="0" applyAlignment="0" applyProtection="0"/>
    <xf numFmtId="0" fontId="10" fillId="61" borderId="0" applyNumberFormat="0" applyBorder="0" applyAlignment="0" applyProtection="0"/>
    <xf numFmtId="0" fontId="10" fillId="61" borderId="0" applyNumberFormat="0" applyBorder="0" applyAlignment="0" applyProtection="0"/>
    <xf numFmtId="0" fontId="10" fillId="61" borderId="0" applyNumberFormat="0" applyBorder="0" applyAlignment="0" applyProtection="0"/>
    <xf numFmtId="0" fontId="10" fillId="61" borderId="0" applyNumberFormat="0" applyBorder="0" applyAlignment="0" applyProtection="0"/>
    <xf numFmtId="0" fontId="10" fillId="61" borderId="0" applyNumberFormat="0" applyBorder="0" applyAlignment="0" applyProtection="0"/>
    <xf numFmtId="0" fontId="28" fillId="9" borderId="0" applyNumberFormat="0" applyBorder="0" applyAlignment="0" applyProtection="0"/>
    <xf numFmtId="0" fontId="10" fillId="62" borderId="0" applyNumberFormat="0" applyBorder="0" applyAlignment="0" applyProtection="0"/>
    <xf numFmtId="0" fontId="10" fillId="62" borderId="0" applyNumberFormat="0" applyBorder="0" applyAlignment="0" applyProtection="0"/>
    <xf numFmtId="0" fontId="10" fillId="62" borderId="0" applyNumberFormat="0" applyBorder="0" applyAlignment="0" applyProtection="0"/>
    <xf numFmtId="0" fontId="10" fillId="62" borderId="0" applyNumberFormat="0" applyBorder="0" applyAlignment="0" applyProtection="0"/>
    <xf numFmtId="0" fontId="10" fillId="62" borderId="0" applyNumberFormat="0" applyBorder="0" applyAlignment="0" applyProtection="0"/>
    <xf numFmtId="0" fontId="10" fillId="62" borderId="0" applyNumberFormat="0" applyBorder="0" applyAlignment="0" applyProtection="0"/>
    <xf numFmtId="0" fontId="10" fillId="62" borderId="0" applyNumberFormat="0" applyBorder="0" applyAlignment="0" applyProtection="0"/>
    <xf numFmtId="0" fontId="10" fillId="62" borderId="0" applyNumberFormat="0" applyBorder="0" applyAlignment="0" applyProtection="0"/>
    <xf numFmtId="0" fontId="10" fillId="62" borderId="0" applyNumberFormat="0" applyBorder="0" applyAlignment="0" applyProtection="0"/>
    <xf numFmtId="0" fontId="10" fillId="62" borderId="0" applyNumberFormat="0" applyBorder="0" applyAlignment="0" applyProtection="0"/>
    <xf numFmtId="0" fontId="10" fillId="62" borderId="0" applyNumberFormat="0" applyBorder="0" applyAlignment="0" applyProtection="0"/>
    <xf numFmtId="0" fontId="28" fillId="4" borderId="0" applyNumberFormat="0" applyBorder="0" applyAlignment="0" applyProtection="0"/>
    <xf numFmtId="0" fontId="10" fillId="63" borderId="0" applyNumberFormat="0" applyBorder="0" applyAlignment="0" applyProtection="0"/>
    <xf numFmtId="0" fontId="10" fillId="63" borderId="0" applyNumberFormat="0" applyBorder="0" applyAlignment="0" applyProtection="0"/>
    <xf numFmtId="0" fontId="10" fillId="63" borderId="0" applyNumberFormat="0" applyBorder="0" applyAlignment="0" applyProtection="0"/>
    <xf numFmtId="0" fontId="10" fillId="63" borderId="0" applyNumberFormat="0" applyBorder="0" applyAlignment="0" applyProtection="0"/>
    <xf numFmtId="0" fontId="10" fillId="63" borderId="0" applyNumberFormat="0" applyBorder="0" applyAlignment="0" applyProtection="0"/>
    <xf numFmtId="0" fontId="10" fillId="63" borderId="0" applyNumberFormat="0" applyBorder="0" applyAlignment="0" applyProtection="0"/>
    <xf numFmtId="0" fontId="10" fillId="63" borderId="0" applyNumberFormat="0" applyBorder="0" applyAlignment="0" applyProtection="0"/>
    <xf numFmtId="0" fontId="10" fillId="63" borderId="0" applyNumberFormat="0" applyBorder="0" applyAlignment="0" applyProtection="0"/>
    <xf numFmtId="0" fontId="10" fillId="63" borderId="0" applyNumberFormat="0" applyBorder="0" applyAlignment="0" applyProtection="0"/>
    <xf numFmtId="0" fontId="10" fillId="63" borderId="0" applyNumberFormat="0" applyBorder="0" applyAlignment="0" applyProtection="0"/>
    <xf numFmtId="0" fontId="10" fillId="63" borderId="0" applyNumberFormat="0" applyBorder="0" applyAlignment="0" applyProtection="0"/>
    <xf numFmtId="0" fontId="28" fillId="11" borderId="0" applyNumberFormat="0" applyBorder="0" applyAlignment="0" applyProtection="0"/>
    <xf numFmtId="0" fontId="10" fillId="64" borderId="0" applyNumberFormat="0" applyBorder="0" applyAlignment="0" applyProtection="0"/>
    <xf numFmtId="0" fontId="10" fillId="64" borderId="0" applyNumberFormat="0" applyBorder="0" applyAlignment="0" applyProtection="0"/>
    <xf numFmtId="0" fontId="10" fillId="64" borderId="0" applyNumberFormat="0" applyBorder="0" applyAlignment="0" applyProtection="0"/>
    <xf numFmtId="0" fontId="10" fillId="64" borderId="0" applyNumberFormat="0" applyBorder="0" applyAlignment="0" applyProtection="0"/>
    <xf numFmtId="0" fontId="10" fillId="64" borderId="0" applyNumberFormat="0" applyBorder="0" applyAlignment="0" applyProtection="0"/>
    <xf numFmtId="0" fontId="10" fillId="64" borderId="0" applyNumberFormat="0" applyBorder="0" applyAlignment="0" applyProtection="0"/>
    <xf numFmtId="0" fontId="10" fillId="64" borderId="0" applyNumberFormat="0" applyBorder="0" applyAlignment="0" applyProtection="0"/>
    <xf numFmtId="0" fontId="10" fillId="64" borderId="0" applyNumberFormat="0" applyBorder="0" applyAlignment="0" applyProtection="0"/>
    <xf numFmtId="0" fontId="10" fillId="64" borderId="0" applyNumberFormat="0" applyBorder="0" applyAlignment="0" applyProtection="0"/>
    <xf numFmtId="0" fontId="10" fillId="64" borderId="0" applyNumberFormat="0" applyBorder="0" applyAlignment="0" applyProtection="0"/>
    <xf numFmtId="0" fontId="10" fillId="64" borderId="0" applyNumberFormat="0" applyBorder="0" applyAlignment="0" applyProtection="0"/>
    <xf numFmtId="0" fontId="28" fillId="10" borderId="0" applyNumberFormat="0" applyBorder="0" applyAlignment="0" applyProtection="0"/>
    <xf numFmtId="0" fontId="10" fillId="65" borderId="0" applyNumberFormat="0" applyBorder="0" applyAlignment="0" applyProtection="0"/>
    <xf numFmtId="0" fontId="10" fillId="65" borderId="0" applyNumberFormat="0" applyBorder="0" applyAlignment="0" applyProtection="0"/>
    <xf numFmtId="0" fontId="10" fillId="65" borderId="0" applyNumberFormat="0" applyBorder="0" applyAlignment="0" applyProtection="0"/>
    <xf numFmtId="0" fontId="10" fillId="65" borderId="0" applyNumberFormat="0" applyBorder="0" applyAlignment="0" applyProtection="0"/>
    <xf numFmtId="0" fontId="10" fillId="65" borderId="0" applyNumberFormat="0" applyBorder="0" applyAlignment="0" applyProtection="0"/>
    <xf numFmtId="0" fontId="10" fillId="65" borderId="0" applyNumberFormat="0" applyBorder="0" applyAlignment="0" applyProtection="0"/>
    <xf numFmtId="0" fontId="10" fillId="65" borderId="0" applyNumberFormat="0" applyBorder="0" applyAlignment="0" applyProtection="0"/>
    <xf numFmtId="0" fontId="10" fillId="65" borderId="0" applyNumberFormat="0" applyBorder="0" applyAlignment="0" applyProtection="0"/>
    <xf numFmtId="0" fontId="10" fillId="65" borderId="0" applyNumberFormat="0" applyBorder="0" applyAlignment="0" applyProtection="0"/>
    <xf numFmtId="0" fontId="10" fillId="65" borderId="0" applyNumberFormat="0" applyBorder="0" applyAlignment="0" applyProtection="0"/>
    <xf numFmtId="0" fontId="10" fillId="65" borderId="0" applyNumberFormat="0" applyBorder="0" applyAlignment="0" applyProtection="0"/>
    <xf numFmtId="0" fontId="28" fillId="9" borderId="0" applyNumberFormat="0" applyBorder="0" applyAlignment="0" applyProtection="0"/>
    <xf numFmtId="0" fontId="10" fillId="66" borderId="0" applyNumberFormat="0" applyBorder="0" applyAlignment="0" applyProtection="0"/>
    <xf numFmtId="0" fontId="10" fillId="66" borderId="0" applyNumberFormat="0" applyBorder="0" applyAlignment="0" applyProtection="0"/>
    <xf numFmtId="0" fontId="10" fillId="66" borderId="0" applyNumberFormat="0" applyBorder="0" applyAlignment="0" applyProtection="0"/>
    <xf numFmtId="0" fontId="10" fillId="66" borderId="0" applyNumberFormat="0" applyBorder="0" applyAlignment="0" applyProtection="0"/>
    <xf numFmtId="0" fontId="10" fillId="66" borderId="0" applyNumberFormat="0" applyBorder="0" applyAlignment="0" applyProtection="0"/>
    <xf numFmtId="0" fontId="10" fillId="66" borderId="0" applyNumberFormat="0" applyBorder="0" applyAlignment="0" applyProtection="0"/>
    <xf numFmtId="0" fontId="10" fillId="66" borderId="0" applyNumberFormat="0" applyBorder="0" applyAlignment="0" applyProtection="0"/>
    <xf numFmtId="0" fontId="10" fillId="66" borderId="0" applyNumberFormat="0" applyBorder="0" applyAlignment="0" applyProtection="0"/>
    <xf numFmtId="0" fontId="10" fillId="66" borderId="0" applyNumberFormat="0" applyBorder="0" applyAlignment="0" applyProtection="0"/>
    <xf numFmtId="0" fontId="10" fillId="66" borderId="0" applyNumberFormat="0" applyBorder="0" applyAlignment="0" applyProtection="0"/>
    <xf numFmtId="0" fontId="10" fillId="66" borderId="0" applyNumberFormat="0" applyBorder="0" applyAlignment="0" applyProtection="0"/>
    <xf numFmtId="0" fontId="28" fillId="5" borderId="0" applyNumberFormat="0" applyBorder="0" applyAlignment="0" applyProtection="0"/>
    <xf numFmtId="0" fontId="10" fillId="67" borderId="0" applyNumberFormat="0" applyBorder="0" applyAlignment="0" applyProtection="0"/>
    <xf numFmtId="0" fontId="10" fillId="67" borderId="0" applyNumberFormat="0" applyBorder="0" applyAlignment="0" applyProtection="0"/>
    <xf numFmtId="0" fontId="10" fillId="67" borderId="0" applyNumberFormat="0" applyBorder="0" applyAlignment="0" applyProtection="0"/>
    <xf numFmtId="0" fontId="10" fillId="67" borderId="0" applyNumberFormat="0" applyBorder="0" applyAlignment="0" applyProtection="0"/>
    <xf numFmtId="0" fontId="10" fillId="67" borderId="0" applyNumberFormat="0" applyBorder="0" applyAlignment="0" applyProtection="0"/>
    <xf numFmtId="0" fontId="10" fillId="67" borderId="0" applyNumberFormat="0" applyBorder="0" applyAlignment="0" applyProtection="0"/>
    <xf numFmtId="0" fontId="10" fillId="67" borderId="0" applyNumberFormat="0" applyBorder="0" applyAlignment="0" applyProtection="0"/>
    <xf numFmtId="0" fontId="10" fillId="67" borderId="0" applyNumberFormat="0" applyBorder="0" applyAlignment="0" applyProtection="0"/>
    <xf numFmtId="0" fontId="10" fillId="67" borderId="0" applyNumberFormat="0" applyBorder="0" applyAlignment="0" applyProtection="0"/>
    <xf numFmtId="0" fontId="10" fillId="67" borderId="0" applyNumberFormat="0" applyBorder="0" applyAlignment="0" applyProtection="0"/>
    <xf numFmtId="0" fontId="10" fillId="67" borderId="0" applyNumberFormat="0" applyBorder="0" applyAlignment="0" applyProtection="0"/>
    <xf numFmtId="0" fontId="46" fillId="9" borderId="0" applyNumberFormat="0" applyBorder="0" applyAlignment="0" applyProtection="0"/>
    <xf numFmtId="0" fontId="46" fillId="4" borderId="0" applyNumberFormat="0" applyBorder="0" applyAlignment="0" applyProtection="0"/>
    <xf numFmtId="0" fontId="46" fillId="11" borderId="0" applyNumberFormat="0" applyBorder="0" applyAlignment="0" applyProtection="0"/>
    <xf numFmtId="0" fontId="46" fillId="10" borderId="0" applyNumberFormat="0" applyBorder="0" applyAlignment="0" applyProtection="0"/>
    <xf numFmtId="0" fontId="46" fillId="9" borderId="0" applyNumberFormat="0" applyBorder="0" applyAlignment="0" applyProtection="0"/>
    <xf numFmtId="0" fontId="46" fillId="5" borderId="0" applyNumberFormat="0" applyBorder="0" applyAlignment="0" applyProtection="0"/>
    <xf numFmtId="0" fontId="47" fillId="12" borderId="0" applyNumberFormat="0" applyBorder="0" applyAlignment="0" applyProtection="0"/>
    <xf numFmtId="0" fontId="47" fillId="16" borderId="0" applyNumberFormat="0" applyBorder="0" applyAlignment="0" applyProtection="0"/>
    <xf numFmtId="0" fontId="47" fillId="19" borderId="0" applyNumberFormat="0" applyBorder="0" applyAlignment="0" applyProtection="0"/>
    <xf numFmtId="0" fontId="47" fillId="23" borderId="0" applyNumberFormat="0" applyBorder="0" applyAlignment="0" applyProtection="0"/>
    <xf numFmtId="0" fontId="47" fillId="24" borderId="0" applyNumberFormat="0" applyBorder="0" applyAlignment="0" applyProtection="0"/>
    <xf numFmtId="0" fontId="47" fillId="25" borderId="0" applyNumberFormat="0" applyBorder="0" applyAlignment="0" applyProtection="0"/>
    <xf numFmtId="0" fontId="49" fillId="18" borderId="0" applyNumberFormat="0" applyBorder="0" applyAlignment="0" applyProtection="0"/>
    <xf numFmtId="0" fontId="50" fillId="28" borderId="1" applyNumberFormat="0" applyAlignment="0" applyProtection="0"/>
    <xf numFmtId="0" fontId="51" fillId="19" borderId="2" applyNumberFormat="0" applyAlignment="0" applyProtection="0"/>
    <xf numFmtId="43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53" fillId="0" borderId="0" applyNumberFormat="0" applyFill="0" applyBorder="0" applyAlignment="0" applyProtection="0"/>
    <xf numFmtId="0" fontId="54" fillId="32" borderId="0" applyNumberFormat="0" applyBorder="0" applyAlignment="0" applyProtection="0"/>
    <xf numFmtId="0" fontId="55" fillId="0" borderId="3" applyNumberFormat="0" applyFill="0" applyAlignment="0" applyProtection="0"/>
    <xf numFmtId="0" fontId="56" fillId="0" borderId="4" applyNumberFormat="0" applyFill="0" applyAlignment="0" applyProtection="0"/>
    <xf numFmtId="0" fontId="57" fillId="0" borderId="5" applyNumberFormat="0" applyFill="0" applyAlignment="0" applyProtection="0"/>
    <xf numFmtId="0" fontId="57" fillId="0" borderId="0" applyNumberFormat="0" applyFill="0" applyBorder="0" applyAlignment="0" applyProtection="0"/>
    <xf numFmtId="0" fontId="58" fillId="27" borderId="1" applyNumberFormat="0" applyAlignment="0" applyProtection="0"/>
    <xf numFmtId="0" fontId="59" fillId="0" borderId="7" applyNumberFormat="0" applyFill="0" applyAlignment="0" applyProtection="0"/>
    <xf numFmtId="0" fontId="60" fillId="27" borderId="0" applyNumberFormat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9" fillId="26" borderId="10" applyNumberFormat="0" applyFont="0" applyAlignment="0" applyProtection="0"/>
    <xf numFmtId="0" fontId="10" fillId="86" borderId="37" applyNumberFormat="0" applyFont="0" applyAlignment="0" applyProtection="0"/>
    <xf numFmtId="0" fontId="10" fillId="86" borderId="37" applyNumberFormat="0" applyFont="0" applyAlignment="0" applyProtection="0"/>
    <xf numFmtId="0" fontId="10" fillId="86" borderId="37" applyNumberFormat="0" applyFont="0" applyAlignment="0" applyProtection="0"/>
    <xf numFmtId="0" fontId="10" fillId="86" borderId="37" applyNumberFormat="0" applyFont="0" applyAlignment="0" applyProtection="0"/>
    <xf numFmtId="0" fontId="10" fillId="86" borderId="37" applyNumberFormat="0" applyFont="0" applyAlignment="0" applyProtection="0"/>
    <xf numFmtId="0" fontId="10" fillId="86" borderId="37" applyNumberFormat="0" applyFont="0" applyAlignment="0" applyProtection="0"/>
    <xf numFmtId="0" fontId="10" fillId="86" borderId="37" applyNumberFormat="0" applyFont="0" applyAlignment="0" applyProtection="0"/>
    <xf numFmtId="0" fontId="10" fillId="86" borderId="37" applyNumberFormat="0" applyFont="0" applyAlignment="0" applyProtection="0"/>
    <xf numFmtId="0" fontId="10" fillId="86" borderId="37" applyNumberFormat="0" applyFont="0" applyAlignment="0" applyProtection="0"/>
    <xf numFmtId="0" fontId="10" fillId="86" borderId="37" applyNumberFormat="0" applyFont="0" applyAlignment="0" applyProtection="0"/>
    <xf numFmtId="0" fontId="10" fillId="86" borderId="37" applyNumberFormat="0" applyFont="0" applyAlignment="0" applyProtection="0"/>
    <xf numFmtId="0" fontId="61" fillId="28" borderId="11" applyNumberFormat="0" applyAlignment="0" applyProtection="0"/>
    <xf numFmtId="9" fontId="19" fillId="0" borderId="0" applyFont="0" applyFill="0" applyBorder="0" applyAlignment="0" applyProtection="0"/>
    <xf numFmtId="4" fontId="28" fillId="47" borderId="11" applyNumberFormat="0" applyProtection="0">
      <alignment horizontal="left" vertical="center" indent="1"/>
    </xf>
    <xf numFmtId="4" fontId="28" fillId="49" borderId="11" applyNumberFormat="0" applyProtection="0">
      <alignment horizontal="left" vertical="center" indent="1"/>
    </xf>
    <xf numFmtId="0" fontId="62" fillId="0" borderId="0" applyNumberFormat="0" applyFill="0" applyBorder="0" applyAlignment="0" applyProtection="0"/>
    <xf numFmtId="0" fontId="52" fillId="0" borderId="15" applyNumberFormat="0" applyFill="0" applyAlignment="0" applyProtection="0"/>
    <xf numFmtId="0" fontId="63" fillId="0" borderId="0" applyNumberFormat="0" applyFill="0" applyBorder="0" applyAlignment="0" applyProtection="0"/>
    <xf numFmtId="0" fontId="10" fillId="0" borderId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0" fontId="10" fillId="86" borderId="37" applyNumberFormat="0" applyFont="0" applyAlignment="0" applyProtection="0"/>
    <xf numFmtId="0" fontId="10" fillId="56" borderId="0" applyNumberFormat="0" applyBorder="0" applyAlignment="0" applyProtection="0"/>
    <xf numFmtId="0" fontId="10" fillId="62" borderId="0" applyNumberFormat="0" applyBorder="0" applyAlignment="0" applyProtection="0"/>
    <xf numFmtId="0" fontId="10" fillId="57" borderId="0" applyNumberFormat="0" applyBorder="0" applyAlignment="0" applyProtection="0"/>
    <xf numFmtId="0" fontId="10" fillId="63" borderId="0" applyNumberFormat="0" applyBorder="0" applyAlignment="0" applyProtection="0"/>
    <xf numFmtId="0" fontId="10" fillId="58" borderId="0" applyNumberFormat="0" applyBorder="0" applyAlignment="0" applyProtection="0"/>
    <xf numFmtId="0" fontId="10" fillId="64" borderId="0" applyNumberFormat="0" applyBorder="0" applyAlignment="0" applyProtection="0"/>
    <xf numFmtId="0" fontId="10" fillId="59" borderId="0" applyNumberFormat="0" applyBorder="0" applyAlignment="0" applyProtection="0"/>
    <xf numFmtId="0" fontId="10" fillId="65" borderId="0" applyNumberFormat="0" applyBorder="0" applyAlignment="0" applyProtection="0"/>
    <xf numFmtId="0" fontId="10" fillId="60" borderId="0" applyNumberFormat="0" applyBorder="0" applyAlignment="0" applyProtection="0"/>
    <xf numFmtId="0" fontId="10" fillId="66" borderId="0" applyNumberFormat="0" applyBorder="0" applyAlignment="0" applyProtection="0"/>
    <xf numFmtId="0" fontId="10" fillId="61" borderId="0" applyNumberFormat="0" applyBorder="0" applyAlignment="0" applyProtection="0"/>
    <xf numFmtId="0" fontId="10" fillId="67" borderId="0" applyNumberFormat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86" borderId="37" applyNumberFormat="0" applyFont="0" applyAlignment="0" applyProtection="0"/>
    <xf numFmtId="0" fontId="10" fillId="56" borderId="0" applyNumberFormat="0" applyBorder="0" applyAlignment="0" applyProtection="0"/>
    <xf numFmtId="0" fontId="10" fillId="62" borderId="0" applyNumberFormat="0" applyBorder="0" applyAlignment="0" applyProtection="0"/>
    <xf numFmtId="0" fontId="10" fillId="57" borderId="0" applyNumberFormat="0" applyBorder="0" applyAlignment="0" applyProtection="0"/>
    <xf numFmtId="0" fontId="10" fillId="63" borderId="0" applyNumberFormat="0" applyBorder="0" applyAlignment="0" applyProtection="0"/>
    <xf numFmtId="0" fontId="10" fillId="58" borderId="0" applyNumberFormat="0" applyBorder="0" applyAlignment="0" applyProtection="0"/>
    <xf numFmtId="0" fontId="10" fillId="64" borderId="0" applyNumberFormat="0" applyBorder="0" applyAlignment="0" applyProtection="0"/>
    <xf numFmtId="0" fontId="10" fillId="59" borderId="0" applyNumberFormat="0" applyBorder="0" applyAlignment="0" applyProtection="0"/>
    <xf numFmtId="0" fontId="10" fillId="65" borderId="0" applyNumberFormat="0" applyBorder="0" applyAlignment="0" applyProtection="0"/>
    <xf numFmtId="0" fontId="10" fillId="60" borderId="0" applyNumberFormat="0" applyBorder="0" applyAlignment="0" applyProtection="0"/>
    <xf numFmtId="0" fontId="10" fillId="66" borderId="0" applyNumberFormat="0" applyBorder="0" applyAlignment="0" applyProtection="0"/>
    <xf numFmtId="0" fontId="10" fillId="61" borderId="0" applyNumberFormat="0" applyBorder="0" applyAlignment="0" applyProtection="0"/>
    <xf numFmtId="0" fontId="10" fillId="67" borderId="0" applyNumberFormat="0" applyBorder="0" applyAlignment="0" applyProtection="0"/>
    <xf numFmtId="0" fontId="10" fillId="0" borderId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86" borderId="37" applyNumberFormat="0" applyFont="0" applyAlignment="0" applyProtection="0"/>
    <xf numFmtId="0" fontId="10" fillId="56" borderId="0" applyNumberFormat="0" applyBorder="0" applyAlignment="0" applyProtection="0"/>
    <xf numFmtId="0" fontId="10" fillId="62" borderId="0" applyNumberFormat="0" applyBorder="0" applyAlignment="0" applyProtection="0"/>
    <xf numFmtId="0" fontId="10" fillId="57" borderId="0" applyNumberFormat="0" applyBorder="0" applyAlignment="0" applyProtection="0"/>
    <xf numFmtId="0" fontId="10" fillId="63" borderId="0" applyNumberFormat="0" applyBorder="0" applyAlignment="0" applyProtection="0"/>
    <xf numFmtId="0" fontId="10" fillId="58" borderId="0" applyNumberFormat="0" applyBorder="0" applyAlignment="0" applyProtection="0"/>
    <xf numFmtId="0" fontId="10" fillId="64" borderId="0" applyNumberFormat="0" applyBorder="0" applyAlignment="0" applyProtection="0"/>
    <xf numFmtId="0" fontId="10" fillId="59" borderId="0" applyNumberFormat="0" applyBorder="0" applyAlignment="0" applyProtection="0"/>
    <xf numFmtId="0" fontId="10" fillId="65" borderId="0" applyNumberFormat="0" applyBorder="0" applyAlignment="0" applyProtection="0"/>
    <xf numFmtId="0" fontId="10" fillId="0" borderId="0"/>
    <xf numFmtId="0" fontId="10" fillId="60" borderId="0" applyNumberFormat="0" applyBorder="0" applyAlignment="0" applyProtection="0"/>
    <xf numFmtId="0" fontId="10" fillId="66" borderId="0" applyNumberFormat="0" applyBorder="0" applyAlignment="0" applyProtection="0"/>
    <xf numFmtId="0" fontId="10" fillId="61" borderId="0" applyNumberFormat="0" applyBorder="0" applyAlignment="0" applyProtection="0"/>
    <xf numFmtId="0" fontId="10" fillId="67" borderId="0" applyNumberFormat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86" borderId="37" applyNumberFormat="0" applyFont="0" applyAlignment="0" applyProtection="0"/>
    <xf numFmtId="0" fontId="10" fillId="0" borderId="0"/>
    <xf numFmtId="0" fontId="10" fillId="56" borderId="0" applyNumberFormat="0" applyBorder="0" applyAlignment="0" applyProtection="0"/>
    <xf numFmtId="0" fontId="10" fillId="62" borderId="0" applyNumberFormat="0" applyBorder="0" applyAlignment="0" applyProtection="0"/>
    <xf numFmtId="0" fontId="10" fillId="57" borderId="0" applyNumberFormat="0" applyBorder="0" applyAlignment="0" applyProtection="0"/>
    <xf numFmtId="0" fontId="10" fillId="63" borderId="0" applyNumberFormat="0" applyBorder="0" applyAlignment="0" applyProtection="0"/>
    <xf numFmtId="0" fontId="10" fillId="58" borderId="0" applyNumberFormat="0" applyBorder="0" applyAlignment="0" applyProtection="0"/>
    <xf numFmtId="0" fontId="10" fillId="64" borderId="0" applyNumberFormat="0" applyBorder="0" applyAlignment="0" applyProtection="0"/>
    <xf numFmtId="0" fontId="10" fillId="59" borderId="0" applyNumberFormat="0" applyBorder="0" applyAlignment="0" applyProtection="0"/>
    <xf numFmtId="0" fontId="10" fillId="65" borderId="0" applyNumberFormat="0" applyBorder="0" applyAlignment="0" applyProtection="0"/>
    <xf numFmtId="0" fontId="10" fillId="60" borderId="0" applyNumberFormat="0" applyBorder="0" applyAlignment="0" applyProtection="0"/>
    <xf numFmtId="0" fontId="10" fillId="66" borderId="0" applyNumberFormat="0" applyBorder="0" applyAlignment="0" applyProtection="0"/>
    <xf numFmtId="0" fontId="10" fillId="0" borderId="0"/>
    <xf numFmtId="0" fontId="10" fillId="61" borderId="0" applyNumberFormat="0" applyBorder="0" applyAlignment="0" applyProtection="0"/>
    <xf numFmtId="0" fontId="10" fillId="67" borderId="0" applyNumberFormat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86" borderId="37" applyNumberFormat="0" applyFont="0" applyAlignment="0" applyProtection="0"/>
    <xf numFmtId="0" fontId="10" fillId="56" borderId="0" applyNumberFormat="0" applyBorder="0" applyAlignment="0" applyProtection="0"/>
    <xf numFmtId="0" fontId="10" fillId="62" borderId="0" applyNumberFormat="0" applyBorder="0" applyAlignment="0" applyProtection="0"/>
    <xf numFmtId="0" fontId="10" fillId="57" borderId="0" applyNumberFormat="0" applyBorder="0" applyAlignment="0" applyProtection="0"/>
    <xf numFmtId="0" fontId="10" fillId="63" borderId="0" applyNumberFormat="0" applyBorder="0" applyAlignment="0" applyProtection="0"/>
    <xf numFmtId="0" fontId="10" fillId="58" borderId="0" applyNumberFormat="0" applyBorder="0" applyAlignment="0" applyProtection="0"/>
    <xf numFmtId="0" fontId="10" fillId="64" borderId="0" applyNumberFormat="0" applyBorder="0" applyAlignment="0" applyProtection="0"/>
    <xf numFmtId="0" fontId="10" fillId="59" borderId="0" applyNumberFormat="0" applyBorder="0" applyAlignment="0" applyProtection="0"/>
    <xf numFmtId="0" fontId="10" fillId="65" borderId="0" applyNumberFormat="0" applyBorder="0" applyAlignment="0" applyProtection="0"/>
    <xf numFmtId="0" fontId="10" fillId="60" borderId="0" applyNumberFormat="0" applyBorder="0" applyAlignment="0" applyProtection="0"/>
    <xf numFmtId="0" fontId="10" fillId="66" borderId="0" applyNumberFormat="0" applyBorder="0" applyAlignment="0" applyProtection="0"/>
    <xf numFmtId="0" fontId="10" fillId="61" borderId="0" applyNumberFormat="0" applyBorder="0" applyAlignment="0" applyProtection="0"/>
    <xf numFmtId="0" fontId="10" fillId="67" borderId="0" applyNumberFormat="0" applyBorder="0" applyAlignment="0" applyProtection="0"/>
    <xf numFmtId="0" fontId="10" fillId="0" borderId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0" fontId="10" fillId="86" borderId="37" applyNumberFormat="0" applyFont="0" applyAlignment="0" applyProtection="0"/>
    <xf numFmtId="0" fontId="10" fillId="0" borderId="0"/>
    <xf numFmtId="0" fontId="10" fillId="56" borderId="0" applyNumberFormat="0" applyBorder="0" applyAlignment="0" applyProtection="0"/>
    <xf numFmtId="0" fontId="10" fillId="62" borderId="0" applyNumberFormat="0" applyBorder="0" applyAlignment="0" applyProtection="0"/>
    <xf numFmtId="0" fontId="10" fillId="57" borderId="0" applyNumberFormat="0" applyBorder="0" applyAlignment="0" applyProtection="0"/>
    <xf numFmtId="0" fontId="10" fillId="63" borderId="0" applyNumberFormat="0" applyBorder="0" applyAlignment="0" applyProtection="0"/>
    <xf numFmtId="0" fontId="10" fillId="58" borderId="0" applyNumberFormat="0" applyBorder="0" applyAlignment="0" applyProtection="0"/>
    <xf numFmtId="0" fontId="10" fillId="64" borderId="0" applyNumberFormat="0" applyBorder="0" applyAlignment="0" applyProtection="0"/>
    <xf numFmtId="0" fontId="10" fillId="0" borderId="0"/>
    <xf numFmtId="0" fontId="10" fillId="59" borderId="0" applyNumberFormat="0" applyBorder="0" applyAlignment="0" applyProtection="0"/>
    <xf numFmtId="0" fontId="10" fillId="65" borderId="0" applyNumberFormat="0" applyBorder="0" applyAlignment="0" applyProtection="0"/>
    <xf numFmtId="0" fontId="10" fillId="60" borderId="0" applyNumberFormat="0" applyBorder="0" applyAlignment="0" applyProtection="0"/>
    <xf numFmtId="0" fontId="10" fillId="66" borderId="0" applyNumberFormat="0" applyBorder="0" applyAlignment="0" applyProtection="0"/>
    <xf numFmtId="0" fontId="10" fillId="0" borderId="0"/>
    <xf numFmtId="0" fontId="10" fillId="61" borderId="0" applyNumberFormat="0" applyBorder="0" applyAlignment="0" applyProtection="0"/>
    <xf numFmtId="0" fontId="10" fillId="67" borderId="0" applyNumberFormat="0" applyBorder="0" applyAlignment="0" applyProtection="0"/>
    <xf numFmtId="0" fontId="10" fillId="0" borderId="0"/>
    <xf numFmtId="0" fontId="10" fillId="86" borderId="37" applyNumberFormat="0" applyFont="0" applyAlignment="0" applyProtection="0"/>
    <xf numFmtId="0" fontId="10" fillId="0" borderId="0"/>
    <xf numFmtId="0" fontId="10" fillId="56" borderId="0" applyNumberFormat="0" applyBorder="0" applyAlignment="0" applyProtection="0"/>
    <xf numFmtId="0" fontId="10" fillId="62" borderId="0" applyNumberFormat="0" applyBorder="0" applyAlignment="0" applyProtection="0"/>
    <xf numFmtId="0" fontId="10" fillId="57" borderId="0" applyNumberFormat="0" applyBorder="0" applyAlignment="0" applyProtection="0"/>
    <xf numFmtId="0" fontId="10" fillId="63" borderId="0" applyNumberFormat="0" applyBorder="0" applyAlignment="0" applyProtection="0"/>
    <xf numFmtId="0" fontId="10" fillId="58" borderId="0" applyNumberFormat="0" applyBorder="0" applyAlignment="0" applyProtection="0"/>
    <xf numFmtId="0" fontId="10" fillId="64" borderId="0" applyNumberFormat="0" applyBorder="0" applyAlignment="0" applyProtection="0"/>
    <xf numFmtId="0" fontId="10" fillId="59" borderId="0" applyNumberFormat="0" applyBorder="0" applyAlignment="0" applyProtection="0"/>
    <xf numFmtId="0" fontId="10" fillId="65" borderId="0" applyNumberFormat="0" applyBorder="0" applyAlignment="0" applyProtection="0"/>
    <xf numFmtId="0" fontId="10" fillId="60" borderId="0" applyNumberFormat="0" applyBorder="0" applyAlignment="0" applyProtection="0"/>
    <xf numFmtId="0" fontId="10" fillId="66" borderId="0" applyNumberFormat="0" applyBorder="0" applyAlignment="0" applyProtection="0"/>
    <xf numFmtId="0" fontId="10" fillId="61" borderId="0" applyNumberFormat="0" applyBorder="0" applyAlignment="0" applyProtection="0"/>
    <xf numFmtId="0" fontId="10" fillId="67" borderId="0" applyNumberFormat="0" applyBorder="0" applyAlignment="0" applyProtection="0"/>
    <xf numFmtId="0" fontId="10" fillId="0" borderId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86" borderId="37" applyNumberFormat="0" applyFont="0" applyAlignment="0" applyProtection="0"/>
    <xf numFmtId="0" fontId="10" fillId="56" borderId="0" applyNumberFormat="0" applyBorder="0" applyAlignment="0" applyProtection="0"/>
    <xf numFmtId="0" fontId="10" fillId="62" borderId="0" applyNumberFormat="0" applyBorder="0" applyAlignment="0" applyProtection="0"/>
    <xf numFmtId="0" fontId="10" fillId="57" borderId="0" applyNumberFormat="0" applyBorder="0" applyAlignment="0" applyProtection="0"/>
    <xf numFmtId="0" fontId="10" fillId="63" borderId="0" applyNumberFormat="0" applyBorder="0" applyAlignment="0" applyProtection="0"/>
    <xf numFmtId="0" fontId="10" fillId="58" borderId="0" applyNumberFormat="0" applyBorder="0" applyAlignment="0" applyProtection="0"/>
    <xf numFmtId="0" fontId="10" fillId="64" borderId="0" applyNumberFormat="0" applyBorder="0" applyAlignment="0" applyProtection="0"/>
    <xf numFmtId="0" fontId="10" fillId="59" borderId="0" applyNumberFormat="0" applyBorder="0" applyAlignment="0" applyProtection="0"/>
    <xf numFmtId="0" fontId="10" fillId="65" borderId="0" applyNumberFormat="0" applyBorder="0" applyAlignment="0" applyProtection="0"/>
    <xf numFmtId="0" fontId="10" fillId="60" borderId="0" applyNumberFormat="0" applyBorder="0" applyAlignment="0" applyProtection="0"/>
    <xf numFmtId="0" fontId="10" fillId="66" borderId="0" applyNumberFormat="0" applyBorder="0" applyAlignment="0" applyProtection="0"/>
    <xf numFmtId="0" fontId="10" fillId="61" borderId="0" applyNumberFormat="0" applyBorder="0" applyAlignment="0" applyProtection="0"/>
    <xf numFmtId="0" fontId="10" fillId="67" borderId="0" applyNumberFormat="0" applyBorder="0" applyAlignment="0" applyProtection="0"/>
    <xf numFmtId="0" fontId="10" fillId="0" borderId="0"/>
    <xf numFmtId="0" fontId="9" fillId="0" borderId="0"/>
    <xf numFmtId="0" fontId="77" fillId="84" borderId="31" applyNumberFormat="0" applyAlignment="0" applyProtection="0"/>
    <xf numFmtId="0" fontId="9" fillId="0" borderId="0"/>
    <xf numFmtId="0" fontId="77" fillId="84" borderId="31" applyNumberFormat="0" applyAlignment="0" applyProtection="0"/>
    <xf numFmtId="0" fontId="77" fillId="84" borderId="31" applyNumberFormat="0" applyAlignment="0" applyProtection="0"/>
    <xf numFmtId="0" fontId="9" fillId="86" borderId="37" applyNumberFormat="0" applyFont="0" applyAlignment="0" applyProtection="0"/>
    <xf numFmtId="0" fontId="68" fillId="74" borderId="0" applyNumberFormat="0" applyBorder="0" applyAlignment="0" applyProtection="0"/>
    <xf numFmtId="0" fontId="9" fillId="56" borderId="0" applyNumberFormat="0" applyBorder="0" applyAlignment="0" applyProtection="0"/>
    <xf numFmtId="0" fontId="9" fillId="62" borderId="0" applyNumberFormat="0" applyBorder="0" applyAlignment="0" applyProtection="0"/>
    <xf numFmtId="0" fontId="68" fillId="75" borderId="0" applyNumberFormat="0" applyBorder="0" applyAlignment="0" applyProtection="0"/>
    <xf numFmtId="0" fontId="9" fillId="57" borderId="0" applyNumberFormat="0" applyBorder="0" applyAlignment="0" applyProtection="0"/>
    <xf numFmtId="0" fontId="9" fillId="63" borderId="0" applyNumberFormat="0" applyBorder="0" applyAlignment="0" applyProtection="0"/>
    <xf numFmtId="0" fontId="68" fillId="76" borderId="0" applyNumberFormat="0" applyBorder="0" applyAlignment="0" applyProtection="0"/>
    <xf numFmtId="0" fontId="9" fillId="58" borderId="0" applyNumberFormat="0" applyBorder="0" applyAlignment="0" applyProtection="0"/>
    <xf numFmtId="0" fontId="9" fillId="64" borderId="0" applyNumberFormat="0" applyBorder="0" applyAlignment="0" applyProtection="0"/>
    <xf numFmtId="0" fontId="9" fillId="0" borderId="0"/>
    <xf numFmtId="0" fontId="68" fillId="77" borderId="0" applyNumberFormat="0" applyBorder="0" applyAlignment="0" applyProtection="0"/>
    <xf numFmtId="0" fontId="9" fillId="59" borderId="0" applyNumberFormat="0" applyBorder="0" applyAlignment="0" applyProtection="0"/>
    <xf numFmtId="0" fontId="9" fillId="65" borderId="0" applyNumberFormat="0" applyBorder="0" applyAlignment="0" applyProtection="0"/>
    <xf numFmtId="0" fontId="68" fillId="78" borderId="0" applyNumberFormat="0" applyBorder="0" applyAlignment="0" applyProtection="0"/>
    <xf numFmtId="0" fontId="9" fillId="60" borderId="0" applyNumberFormat="0" applyBorder="0" applyAlignment="0" applyProtection="0"/>
    <xf numFmtId="0" fontId="9" fillId="66" borderId="0" applyNumberFormat="0" applyBorder="0" applyAlignment="0" applyProtection="0"/>
    <xf numFmtId="0" fontId="68" fillId="79" borderId="0" applyNumberFormat="0" applyBorder="0" applyAlignment="0" applyProtection="0"/>
    <xf numFmtId="0" fontId="9" fillId="61" borderId="0" applyNumberFormat="0" applyBorder="0" applyAlignment="0" applyProtection="0"/>
    <xf numFmtId="0" fontId="9" fillId="67" borderId="0" applyNumberFormat="0" applyBorder="0" applyAlignment="0" applyProtection="0"/>
    <xf numFmtId="0" fontId="68" fillId="74" borderId="0" applyNumberFormat="0" applyBorder="0" applyAlignment="0" applyProtection="0"/>
    <xf numFmtId="0" fontId="68" fillId="75" borderId="0" applyNumberFormat="0" applyBorder="0" applyAlignment="0" applyProtection="0"/>
    <xf numFmtId="0" fontId="68" fillId="76" borderId="0" applyNumberFormat="0" applyBorder="0" applyAlignment="0" applyProtection="0"/>
    <xf numFmtId="0" fontId="68" fillId="76" borderId="0" applyNumberFormat="0" applyBorder="0" applyAlignment="0" applyProtection="0"/>
    <xf numFmtId="0" fontId="68" fillId="77" borderId="0" applyNumberFormat="0" applyBorder="0" applyAlignment="0" applyProtection="0"/>
    <xf numFmtId="0" fontId="68" fillId="77" borderId="0" applyNumberFormat="0" applyBorder="0" applyAlignment="0" applyProtection="0"/>
    <xf numFmtId="0" fontId="68" fillId="74" borderId="0" applyNumberFormat="0" applyBorder="0" applyAlignment="0" applyProtection="0"/>
    <xf numFmtId="0" fontId="68" fillId="78" borderId="0" applyNumberFormat="0" applyBorder="0" applyAlignment="0" applyProtection="0"/>
    <xf numFmtId="0" fontId="68" fillId="79" borderId="0" applyNumberFormat="0" applyBorder="0" applyAlignment="0" applyProtection="0"/>
    <xf numFmtId="0" fontId="68" fillId="75" borderId="0" applyNumberFormat="0" applyBorder="0" applyAlignment="0" applyProtection="0"/>
    <xf numFmtId="0" fontId="68" fillId="78" borderId="0" applyNumberFormat="0" applyBorder="0" applyAlignment="0" applyProtection="0"/>
    <xf numFmtId="0" fontId="68" fillId="79" borderId="0" applyNumberFormat="0" applyBorder="0" applyAlignment="0" applyProtection="0"/>
    <xf numFmtId="0" fontId="8" fillId="0" borderId="0"/>
    <xf numFmtId="0" fontId="77" fillId="84" borderId="31" applyNumberFormat="0" applyAlignment="0" applyProtection="0"/>
    <xf numFmtId="0" fontId="77" fillId="84" borderId="31" applyNumberFormat="0" applyAlignment="0" applyProtection="0"/>
    <xf numFmtId="0" fontId="8" fillId="0" borderId="0"/>
    <xf numFmtId="0" fontId="8" fillId="0" borderId="0"/>
    <xf numFmtId="0" fontId="77" fillId="84" borderId="31" applyNumberFormat="0" applyAlignment="0" applyProtection="0"/>
    <xf numFmtId="0" fontId="8" fillId="0" borderId="0"/>
    <xf numFmtId="0" fontId="77" fillId="84" borderId="31" applyNumberFormat="0" applyAlignment="0" applyProtection="0"/>
    <xf numFmtId="0" fontId="77" fillId="84" borderId="31" applyNumberFormat="0" applyAlignment="0" applyProtection="0"/>
    <xf numFmtId="0" fontId="8" fillId="0" borderId="0"/>
    <xf numFmtId="0" fontId="77" fillId="84" borderId="31" applyNumberFormat="0" applyAlignment="0" applyProtection="0"/>
    <xf numFmtId="0" fontId="8" fillId="0" borderId="0"/>
    <xf numFmtId="0" fontId="8" fillId="86" borderId="37" applyNumberFormat="0" applyFont="0" applyAlignment="0" applyProtection="0"/>
    <xf numFmtId="0" fontId="8" fillId="0" borderId="0"/>
    <xf numFmtId="0" fontId="68" fillId="74" borderId="0" applyNumberFormat="0" applyBorder="0" applyAlignment="0" applyProtection="0"/>
    <xf numFmtId="0" fontId="8" fillId="56" borderId="0" applyNumberFormat="0" applyBorder="0" applyAlignment="0" applyProtection="0"/>
    <xf numFmtId="0" fontId="8" fillId="62" borderId="0" applyNumberFormat="0" applyBorder="0" applyAlignment="0" applyProtection="0"/>
    <xf numFmtId="0" fontId="68" fillId="75" borderId="0" applyNumberFormat="0" applyBorder="0" applyAlignment="0" applyProtection="0"/>
    <xf numFmtId="0" fontId="68" fillId="75" borderId="0" applyNumberFormat="0" applyBorder="0" applyAlignment="0" applyProtection="0"/>
    <xf numFmtId="0" fontId="8" fillId="57" borderId="0" applyNumberFormat="0" applyBorder="0" applyAlignment="0" applyProtection="0"/>
    <xf numFmtId="0" fontId="8" fillId="63" borderId="0" applyNumberFormat="0" applyBorder="0" applyAlignment="0" applyProtection="0"/>
    <xf numFmtId="0" fontId="68" fillId="74" borderId="0" applyNumberFormat="0" applyBorder="0" applyAlignment="0" applyProtection="0"/>
    <xf numFmtId="0" fontId="68" fillId="76" borderId="0" applyNumberFormat="0" applyBorder="0" applyAlignment="0" applyProtection="0"/>
    <xf numFmtId="0" fontId="8" fillId="58" borderId="0" applyNumberFormat="0" applyBorder="0" applyAlignment="0" applyProtection="0"/>
    <xf numFmtId="0" fontId="8" fillId="64" borderId="0" applyNumberFormat="0" applyBorder="0" applyAlignment="0" applyProtection="0"/>
    <xf numFmtId="0" fontId="68" fillId="74" borderId="0" applyNumberFormat="0" applyBorder="0" applyAlignment="0" applyProtection="0"/>
    <xf numFmtId="0" fontId="68" fillId="77" borderId="0" applyNumberFormat="0" applyBorder="0" applyAlignment="0" applyProtection="0"/>
    <xf numFmtId="0" fontId="8" fillId="59" borderId="0" applyNumberFormat="0" applyBorder="0" applyAlignment="0" applyProtection="0"/>
    <xf numFmtId="0" fontId="8" fillId="65" borderId="0" applyNumberFormat="0" applyBorder="0" applyAlignment="0" applyProtection="0"/>
    <xf numFmtId="0" fontId="77" fillId="84" borderId="31" applyNumberFormat="0" applyAlignment="0" applyProtection="0"/>
    <xf numFmtId="0" fontId="68" fillId="78" borderId="0" applyNumberFormat="0" applyBorder="0" applyAlignment="0" applyProtection="0"/>
    <xf numFmtId="0" fontId="8" fillId="60" borderId="0" applyNumberFormat="0" applyBorder="0" applyAlignment="0" applyProtection="0"/>
    <xf numFmtId="0" fontId="8" fillId="66" borderId="0" applyNumberFormat="0" applyBorder="0" applyAlignment="0" applyProtection="0"/>
    <xf numFmtId="0" fontId="68" fillId="79" borderId="0" applyNumberFormat="0" applyBorder="0" applyAlignment="0" applyProtection="0"/>
    <xf numFmtId="0" fontId="8" fillId="61" borderId="0" applyNumberFormat="0" applyBorder="0" applyAlignment="0" applyProtection="0"/>
    <xf numFmtId="0" fontId="8" fillId="67" borderId="0" applyNumberFormat="0" applyBorder="0" applyAlignment="0" applyProtection="0"/>
    <xf numFmtId="0" fontId="8" fillId="0" borderId="0"/>
    <xf numFmtId="0" fontId="68" fillId="75" borderId="0" applyNumberFormat="0" applyBorder="0" applyAlignment="0" applyProtection="0"/>
    <xf numFmtId="0" fontId="68" fillId="74" borderId="0" applyNumberFormat="0" applyBorder="0" applyAlignment="0" applyProtection="0"/>
    <xf numFmtId="0" fontId="68" fillId="76" borderId="0" applyNumberFormat="0" applyBorder="0" applyAlignment="0" applyProtection="0"/>
    <xf numFmtId="0" fontId="68" fillId="77" borderId="0" applyNumberFormat="0" applyBorder="0" applyAlignment="0" applyProtection="0"/>
    <xf numFmtId="0" fontId="68" fillId="76" borderId="0" applyNumberFormat="0" applyBorder="0" applyAlignment="0" applyProtection="0"/>
    <xf numFmtId="0" fontId="68" fillId="77" borderId="0" applyNumberFormat="0" applyBorder="0" applyAlignment="0" applyProtection="0"/>
    <xf numFmtId="0" fontId="68" fillId="76" borderId="0" applyNumberFormat="0" applyBorder="0" applyAlignment="0" applyProtection="0"/>
    <xf numFmtId="0" fontId="77" fillId="84" borderId="31" applyNumberFormat="0" applyAlignment="0" applyProtection="0"/>
    <xf numFmtId="0" fontId="68" fillId="77" borderId="0" applyNumberFormat="0" applyBorder="0" applyAlignment="0" applyProtection="0"/>
    <xf numFmtId="0" fontId="68" fillId="77" borderId="0" applyNumberFormat="0" applyBorder="0" applyAlignment="0" applyProtection="0"/>
    <xf numFmtId="0" fontId="68" fillId="76" borderId="0" applyNumberFormat="0" applyBorder="0" applyAlignment="0" applyProtection="0"/>
    <xf numFmtId="0" fontId="68" fillId="74" borderId="0" applyNumberFormat="0" applyBorder="0" applyAlignment="0" applyProtection="0"/>
    <xf numFmtId="0" fontId="68" fillId="78" borderId="0" applyNumberFormat="0" applyBorder="0" applyAlignment="0" applyProtection="0"/>
    <xf numFmtId="0" fontId="68" fillId="74" borderId="0" applyNumberFormat="0" applyBorder="0" applyAlignment="0" applyProtection="0"/>
    <xf numFmtId="0" fontId="8" fillId="0" borderId="0"/>
    <xf numFmtId="0" fontId="68" fillId="79" borderId="0" applyNumberFormat="0" applyBorder="0" applyAlignment="0" applyProtection="0"/>
    <xf numFmtId="0" fontId="68" fillId="75" borderId="0" applyNumberFormat="0" applyBorder="0" applyAlignment="0" applyProtection="0"/>
    <xf numFmtId="0" fontId="68" fillId="78" borderId="0" applyNumberFormat="0" applyBorder="0" applyAlignment="0" applyProtection="0"/>
    <xf numFmtId="0" fontId="68" fillId="77" borderId="0" applyNumberFormat="0" applyBorder="0" applyAlignment="0" applyProtection="0"/>
    <xf numFmtId="0" fontId="68" fillId="79" borderId="0" applyNumberFormat="0" applyBorder="0" applyAlignment="0" applyProtection="0"/>
    <xf numFmtId="0" fontId="8" fillId="0" borderId="0"/>
    <xf numFmtId="0" fontId="68" fillId="75" borderId="0" applyNumberFormat="0" applyBorder="0" applyAlignment="0" applyProtection="0"/>
    <xf numFmtId="0" fontId="68" fillId="78" borderId="0" applyNumberFormat="0" applyBorder="0" applyAlignment="0" applyProtection="0"/>
    <xf numFmtId="0" fontId="68" fillId="77" borderId="0" applyNumberFormat="0" applyBorder="0" applyAlignment="0" applyProtection="0"/>
    <xf numFmtId="0" fontId="77" fillId="84" borderId="31" applyNumberFormat="0" applyAlignment="0" applyProtection="0"/>
    <xf numFmtId="0" fontId="77" fillId="84" borderId="31" applyNumberFormat="0" applyAlignment="0" applyProtection="0"/>
    <xf numFmtId="0" fontId="68" fillId="79" borderId="0" applyNumberFormat="0" applyBorder="0" applyAlignment="0" applyProtection="0"/>
    <xf numFmtId="0" fontId="68" fillId="76" borderId="0" applyNumberFormat="0" applyBorder="0" applyAlignment="0" applyProtection="0"/>
    <xf numFmtId="0" fontId="68" fillId="76" borderId="0" applyNumberFormat="0" applyBorder="0" applyAlignment="0" applyProtection="0"/>
    <xf numFmtId="0" fontId="68" fillId="77" borderId="0" applyNumberFormat="0" applyBorder="0" applyAlignment="0" applyProtection="0"/>
    <xf numFmtId="0" fontId="68" fillId="76" borderId="0" applyNumberFormat="0" applyBorder="0" applyAlignment="0" applyProtection="0"/>
    <xf numFmtId="0" fontId="68" fillId="74" borderId="0" applyNumberFormat="0" applyBorder="0" applyAlignment="0" applyProtection="0"/>
    <xf numFmtId="0" fontId="68" fillId="77" borderId="0" applyNumberFormat="0" applyBorder="0" applyAlignment="0" applyProtection="0"/>
    <xf numFmtId="0" fontId="68" fillId="74" borderId="0" applyNumberFormat="0" applyBorder="0" applyAlignment="0" applyProtection="0"/>
    <xf numFmtId="0" fontId="68" fillId="76" borderId="0" applyNumberFormat="0" applyBorder="0" applyAlignment="0" applyProtection="0"/>
    <xf numFmtId="0" fontId="77" fillId="84" borderId="31" applyNumberFormat="0" applyAlignment="0" applyProtection="0"/>
    <xf numFmtId="0" fontId="68" fillId="78" borderId="0" applyNumberFormat="0" applyBorder="0" applyAlignment="0" applyProtection="0"/>
    <xf numFmtId="0" fontId="68" fillId="77" borderId="0" applyNumberFormat="0" applyBorder="0" applyAlignment="0" applyProtection="0"/>
    <xf numFmtId="0" fontId="68" fillId="75" borderId="0" applyNumberFormat="0" applyBorder="0" applyAlignment="0" applyProtection="0"/>
    <xf numFmtId="0" fontId="8" fillId="0" borderId="0"/>
    <xf numFmtId="0" fontId="68" fillId="79" borderId="0" applyNumberFormat="0" applyBorder="0" applyAlignment="0" applyProtection="0"/>
    <xf numFmtId="0" fontId="68" fillId="77" borderId="0" applyNumberFormat="0" applyBorder="0" applyAlignment="0" applyProtection="0"/>
    <xf numFmtId="0" fontId="68" fillId="74" borderId="0" applyNumberFormat="0" applyBorder="0" applyAlignment="0" applyProtection="0"/>
    <xf numFmtId="0" fontId="68" fillId="78" borderId="0" applyNumberFormat="0" applyBorder="0" applyAlignment="0" applyProtection="0"/>
    <xf numFmtId="0" fontId="68" fillId="74" borderId="0" applyNumberFormat="0" applyBorder="0" applyAlignment="0" applyProtection="0"/>
    <xf numFmtId="0" fontId="68" fillId="76" borderId="0" applyNumberFormat="0" applyBorder="0" applyAlignment="0" applyProtection="0"/>
    <xf numFmtId="0" fontId="68" fillId="79" borderId="0" applyNumberFormat="0" applyBorder="0" applyAlignment="0" applyProtection="0"/>
    <xf numFmtId="0" fontId="68" fillId="75" borderId="0" applyNumberFormat="0" applyBorder="0" applyAlignment="0" applyProtection="0"/>
    <xf numFmtId="0" fontId="68" fillId="78" borderId="0" applyNumberFormat="0" applyBorder="0" applyAlignment="0" applyProtection="0"/>
    <xf numFmtId="0" fontId="68" fillId="74" borderId="0" applyNumberFormat="0" applyBorder="0" applyAlignment="0" applyProtection="0"/>
    <xf numFmtId="0" fontId="68" fillId="76" borderId="0" applyNumberFormat="0" applyBorder="0" applyAlignment="0" applyProtection="0"/>
    <xf numFmtId="0" fontId="68" fillId="79" borderId="0" applyNumberFormat="0" applyBorder="0" applyAlignment="0" applyProtection="0"/>
    <xf numFmtId="0" fontId="68" fillId="75" borderId="0" applyNumberFormat="0" applyBorder="0" applyAlignment="0" applyProtection="0"/>
    <xf numFmtId="0" fontId="68" fillId="78" borderId="0" applyNumberFormat="0" applyBorder="0" applyAlignment="0" applyProtection="0"/>
    <xf numFmtId="0" fontId="68" fillId="79" borderId="0" applyNumberFormat="0" applyBorder="0" applyAlignment="0" applyProtection="0"/>
    <xf numFmtId="0" fontId="68" fillId="75" borderId="0" applyNumberFormat="0" applyBorder="0" applyAlignment="0" applyProtection="0"/>
    <xf numFmtId="0" fontId="68" fillId="78" borderId="0" applyNumberFormat="0" applyBorder="0" applyAlignment="0" applyProtection="0"/>
    <xf numFmtId="0" fontId="68" fillId="79" borderId="0" applyNumberFormat="0" applyBorder="0" applyAlignment="0" applyProtection="0"/>
    <xf numFmtId="0" fontId="68" fillId="75" borderId="0" applyNumberFormat="0" applyBorder="0" applyAlignment="0" applyProtection="0"/>
    <xf numFmtId="0" fontId="68" fillId="78" borderId="0" applyNumberFormat="0" applyBorder="0" applyAlignment="0" applyProtection="0"/>
    <xf numFmtId="0" fontId="68" fillId="79" borderId="0" applyNumberFormat="0" applyBorder="0" applyAlignment="0" applyProtection="0"/>
    <xf numFmtId="0" fontId="68" fillId="75" borderId="0" applyNumberFormat="0" applyBorder="0" applyAlignment="0" applyProtection="0"/>
    <xf numFmtId="0" fontId="68" fillId="78" borderId="0" applyNumberFormat="0" applyBorder="0" applyAlignment="0" applyProtection="0"/>
    <xf numFmtId="0" fontId="68" fillId="79" borderId="0" applyNumberFormat="0" applyBorder="0" applyAlignment="0" applyProtection="0"/>
    <xf numFmtId="0" fontId="7" fillId="0" borderId="0"/>
    <xf numFmtId="0" fontId="77" fillId="84" borderId="31" applyNumberFormat="0" applyAlignment="0" applyProtection="0"/>
    <xf numFmtId="0" fontId="77" fillId="84" borderId="31" applyNumberFormat="0" applyAlignment="0" applyProtection="0"/>
    <xf numFmtId="0" fontId="7" fillId="0" borderId="0"/>
    <xf numFmtId="0" fontId="7" fillId="86" borderId="37" applyNumberFormat="0" applyFont="0" applyAlignment="0" applyProtection="0"/>
    <xf numFmtId="0" fontId="68" fillId="74" borderId="0" applyNumberFormat="0" applyBorder="0" applyAlignment="0" applyProtection="0"/>
    <xf numFmtId="0" fontId="7" fillId="56" borderId="0" applyNumberFormat="0" applyBorder="0" applyAlignment="0" applyProtection="0"/>
    <xf numFmtId="0" fontId="7" fillId="62" borderId="0" applyNumberFormat="0" applyBorder="0" applyAlignment="0" applyProtection="0"/>
    <xf numFmtId="0" fontId="68" fillId="75" borderId="0" applyNumberFormat="0" applyBorder="0" applyAlignment="0" applyProtection="0"/>
    <xf numFmtId="0" fontId="7" fillId="57" borderId="0" applyNumberFormat="0" applyBorder="0" applyAlignment="0" applyProtection="0"/>
    <xf numFmtId="0" fontId="7" fillId="63" borderId="0" applyNumberFormat="0" applyBorder="0" applyAlignment="0" applyProtection="0"/>
    <xf numFmtId="0" fontId="68" fillId="76" borderId="0" applyNumberFormat="0" applyBorder="0" applyAlignment="0" applyProtection="0"/>
    <xf numFmtId="0" fontId="7" fillId="58" borderId="0" applyNumberFormat="0" applyBorder="0" applyAlignment="0" applyProtection="0"/>
    <xf numFmtId="0" fontId="7" fillId="64" borderId="0" applyNumberFormat="0" applyBorder="0" applyAlignment="0" applyProtection="0"/>
    <xf numFmtId="0" fontId="68" fillId="74" borderId="0" applyNumberFormat="0" applyBorder="0" applyAlignment="0" applyProtection="0"/>
    <xf numFmtId="0" fontId="68" fillId="77" borderId="0" applyNumberFormat="0" applyBorder="0" applyAlignment="0" applyProtection="0"/>
    <xf numFmtId="0" fontId="7" fillId="59" borderId="0" applyNumberFormat="0" applyBorder="0" applyAlignment="0" applyProtection="0"/>
    <xf numFmtId="0" fontId="7" fillId="65" borderId="0" applyNumberFormat="0" applyBorder="0" applyAlignment="0" applyProtection="0"/>
    <xf numFmtId="0" fontId="68" fillId="78" borderId="0" applyNumberFormat="0" applyBorder="0" applyAlignment="0" applyProtection="0"/>
    <xf numFmtId="0" fontId="7" fillId="60" borderId="0" applyNumberFormat="0" applyBorder="0" applyAlignment="0" applyProtection="0"/>
    <xf numFmtId="0" fontId="7" fillId="66" borderId="0" applyNumberFormat="0" applyBorder="0" applyAlignment="0" applyProtection="0"/>
    <xf numFmtId="0" fontId="68" fillId="79" borderId="0" applyNumberFormat="0" applyBorder="0" applyAlignment="0" applyProtection="0"/>
    <xf numFmtId="0" fontId="7" fillId="61" borderId="0" applyNumberFormat="0" applyBorder="0" applyAlignment="0" applyProtection="0"/>
    <xf numFmtId="0" fontId="7" fillId="67" borderId="0" applyNumberFormat="0" applyBorder="0" applyAlignment="0" applyProtection="0"/>
    <xf numFmtId="0" fontId="68" fillId="75" borderId="0" applyNumberFormat="0" applyBorder="0" applyAlignment="0" applyProtection="0"/>
    <xf numFmtId="0" fontId="68" fillId="76" borderId="0" applyNumberFormat="0" applyBorder="0" applyAlignment="0" applyProtection="0"/>
    <xf numFmtId="0" fontId="68" fillId="77" borderId="0" applyNumberFormat="0" applyBorder="0" applyAlignment="0" applyProtection="0"/>
    <xf numFmtId="0" fontId="68" fillId="78" borderId="0" applyNumberFormat="0" applyBorder="0" applyAlignment="0" applyProtection="0"/>
    <xf numFmtId="0" fontId="68" fillId="79" borderId="0" applyNumberFormat="0" applyBorder="0" applyAlignment="0" applyProtection="0"/>
    <xf numFmtId="0" fontId="6" fillId="56" borderId="0" applyNumberFormat="0" applyBorder="0" applyAlignment="0" applyProtection="0"/>
    <xf numFmtId="0" fontId="6" fillId="57" borderId="0" applyNumberFormat="0" applyBorder="0" applyAlignment="0" applyProtection="0"/>
    <xf numFmtId="0" fontId="6" fillId="58" borderId="0" applyNumberFormat="0" applyBorder="0" applyAlignment="0" applyProtection="0"/>
    <xf numFmtId="0" fontId="6" fillId="59" borderId="0" applyNumberFormat="0" applyBorder="0" applyAlignment="0" applyProtection="0"/>
    <xf numFmtId="0" fontId="6" fillId="60" borderId="0" applyNumberFormat="0" applyBorder="0" applyAlignment="0" applyProtection="0"/>
    <xf numFmtId="0" fontId="6" fillId="61" borderId="0" applyNumberFormat="0" applyBorder="0" applyAlignment="0" applyProtection="0"/>
    <xf numFmtId="0" fontId="6" fillId="62" borderId="0" applyNumberFormat="0" applyBorder="0" applyAlignment="0" applyProtection="0"/>
    <xf numFmtId="0" fontId="6" fillId="63" borderId="0" applyNumberFormat="0" applyBorder="0" applyAlignment="0" applyProtection="0"/>
    <xf numFmtId="0" fontId="6" fillId="64" borderId="0" applyNumberFormat="0" applyBorder="0" applyAlignment="0" applyProtection="0"/>
    <xf numFmtId="0" fontId="6" fillId="65" borderId="0" applyNumberFormat="0" applyBorder="0" applyAlignment="0" applyProtection="0"/>
    <xf numFmtId="0" fontId="6" fillId="66" borderId="0" applyNumberFormat="0" applyBorder="0" applyAlignment="0" applyProtection="0"/>
    <xf numFmtId="0" fontId="6" fillId="67" borderId="0" applyNumberFormat="0" applyBorder="0" applyAlignment="0" applyProtection="0"/>
    <xf numFmtId="174" fontId="86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19" fillId="0" borderId="0"/>
    <xf numFmtId="0" fontId="6" fillId="0" borderId="0"/>
    <xf numFmtId="0" fontId="86" fillId="26" borderId="10" applyNumberFormat="0" applyFont="0" applyAlignment="0" applyProtection="0"/>
    <xf numFmtId="0" fontId="6" fillId="86" borderId="37" applyNumberFormat="0" applyFont="0" applyAlignment="0" applyProtection="0"/>
    <xf numFmtId="4" fontId="40" fillId="92" borderId="40" applyNumberFormat="0" applyProtection="0">
      <alignment vertical="center"/>
    </xf>
    <xf numFmtId="4" fontId="87" fillId="92" borderId="40" applyNumberFormat="0" applyProtection="0">
      <alignment vertical="center"/>
    </xf>
    <xf numFmtId="4" fontId="40" fillId="92" borderId="40" applyNumberFormat="0" applyProtection="0">
      <alignment horizontal="left" vertical="center" indent="1"/>
    </xf>
    <xf numFmtId="0" fontId="40" fillId="92" borderId="40" applyNumberFormat="0" applyProtection="0">
      <alignment horizontal="left" vertical="top" indent="1"/>
    </xf>
    <xf numFmtId="4" fontId="40" fillId="2" borderId="0" applyNumberFormat="0" applyProtection="0">
      <alignment horizontal="left" vertical="center" indent="1"/>
    </xf>
    <xf numFmtId="4" fontId="28" fillId="8" borderId="40" applyNumberFormat="0" applyProtection="0">
      <alignment horizontal="right" vertical="center"/>
    </xf>
    <xf numFmtId="4" fontId="28" fillId="4" borderId="40" applyNumberFormat="0" applyProtection="0">
      <alignment horizontal="right" vertical="center"/>
    </xf>
    <xf numFmtId="4" fontId="28" fillId="90" borderId="40" applyNumberFormat="0" applyProtection="0">
      <alignment horizontal="right" vertical="center"/>
    </xf>
    <xf numFmtId="4" fontId="28" fillId="88" borderId="40" applyNumberFormat="0" applyProtection="0">
      <alignment horizontal="right" vertical="center"/>
    </xf>
    <xf numFmtId="4" fontId="28" fillId="89" borderId="40" applyNumberFormat="0" applyProtection="0">
      <alignment horizontal="right" vertical="center"/>
    </xf>
    <xf numFmtId="4" fontId="28" fillId="91" borderId="40" applyNumberFormat="0" applyProtection="0">
      <alignment horizontal="right" vertical="center"/>
    </xf>
    <xf numFmtId="4" fontId="28" fillId="11" borderId="40" applyNumberFormat="0" applyProtection="0">
      <alignment horizontal="right" vertical="center"/>
    </xf>
    <xf numFmtId="4" fontId="28" fillId="93" borderId="40" applyNumberFormat="0" applyProtection="0">
      <alignment horizontal="right" vertical="center"/>
    </xf>
    <xf numFmtId="4" fontId="28" fillId="87" borderId="40" applyNumberFormat="0" applyProtection="0">
      <alignment horizontal="right" vertical="center"/>
    </xf>
    <xf numFmtId="4" fontId="40" fillId="94" borderId="41" applyNumberFormat="0" applyProtection="0">
      <alignment horizontal="left" vertical="center" indent="1"/>
    </xf>
    <xf numFmtId="4" fontId="28" fillId="95" borderId="0" applyNumberFormat="0" applyProtection="0">
      <alignment horizontal="left" vertical="center" indent="1"/>
    </xf>
    <xf numFmtId="4" fontId="41" fillId="9" borderId="0" applyNumberFormat="0" applyProtection="0">
      <alignment horizontal="left" vertical="center" indent="1"/>
    </xf>
    <xf numFmtId="4" fontId="28" fillId="2" borderId="40" applyNumberFormat="0" applyProtection="0">
      <alignment horizontal="right" vertical="center"/>
    </xf>
    <xf numFmtId="4" fontId="28" fillId="95" borderId="0" applyNumberFormat="0" applyProtection="0">
      <alignment horizontal="left" vertical="center" indent="1"/>
    </xf>
    <xf numFmtId="4" fontId="28" fillId="2" borderId="0" applyNumberFormat="0" applyProtection="0">
      <alignment horizontal="left" vertical="center" indent="1"/>
    </xf>
    <xf numFmtId="0" fontId="86" fillId="9" borderId="40" applyNumberFormat="0" applyProtection="0">
      <alignment horizontal="left" vertical="center" indent="1"/>
    </xf>
    <xf numFmtId="0" fontId="86" fillId="9" borderId="40" applyNumberFormat="0" applyProtection="0">
      <alignment horizontal="left" vertical="top" indent="1"/>
    </xf>
    <xf numFmtId="0" fontId="86" fillId="2" borderId="40" applyNumberFormat="0" applyProtection="0">
      <alignment horizontal="left" vertical="center" indent="1"/>
    </xf>
    <xf numFmtId="0" fontId="86" fillId="2" borderId="40" applyNumberFormat="0" applyProtection="0">
      <alignment horizontal="left" vertical="top" indent="1"/>
    </xf>
    <xf numFmtId="0" fontId="86" fillId="7" borderId="40" applyNumberFormat="0" applyProtection="0">
      <alignment horizontal="left" vertical="center" indent="1"/>
    </xf>
    <xf numFmtId="0" fontId="86" fillId="7" borderId="40" applyNumberFormat="0" applyProtection="0">
      <alignment horizontal="left" vertical="top" indent="1"/>
    </xf>
    <xf numFmtId="0" fontId="86" fillId="95" borderId="40" applyNumberFormat="0" applyProtection="0">
      <alignment horizontal="left" vertical="center" indent="1"/>
    </xf>
    <xf numFmtId="0" fontId="86" fillId="95" borderId="40" applyNumberFormat="0" applyProtection="0">
      <alignment horizontal="left" vertical="top" indent="1"/>
    </xf>
    <xf numFmtId="0" fontId="86" fillId="3" borderId="6" applyNumberFormat="0">
      <protection locked="0"/>
    </xf>
    <xf numFmtId="4" fontId="28" fillId="6" borderId="40" applyNumberFormat="0" applyProtection="0">
      <alignment vertical="center"/>
    </xf>
    <xf numFmtId="4" fontId="39" fillId="6" borderId="40" applyNumberFormat="0" applyProtection="0">
      <alignment vertical="center"/>
    </xf>
    <xf numFmtId="4" fontId="28" fillId="6" borderId="40" applyNumberFormat="0" applyProtection="0">
      <alignment horizontal="left" vertical="center" indent="1"/>
    </xf>
    <xf numFmtId="0" fontId="28" fillId="6" borderId="40" applyNumberFormat="0" applyProtection="0">
      <alignment horizontal="left" vertical="top" indent="1"/>
    </xf>
    <xf numFmtId="4" fontId="28" fillId="95" borderId="40" applyNumberFormat="0" applyProtection="0">
      <alignment horizontal="right" vertical="center"/>
    </xf>
    <xf numFmtId="4" fontId="39" fillId="95" borderId="40" applyNumberFormat="0" applyProtection="0">
      <alignment horizontal="right" vertical="center"/>
    </xf>
    <xf numFmtId="4" fontId="28" fillId="2" borderId="40" applyNumberFormat="0" applyProtection="0">
      <alignment horizontal="left" vertical="center" indent="1"/>
    </xf>
    <xf numFmtId="0" fontId="28" fillId="2" borderId="40" applyNumberFormat="0" applyProtection="0">
      <alignment horizontal="left" vertical="top" indent="1"/>
    </xf>
    <xf numFmtId="4" fontId="88" fillId="96" borderId="0" applyNumberFormat="0" applyProtection="0">
      <alignment horizontal="left" vertical="center" indent="1"/>
    </xf>
    <xf numFmtId="4" fontId="44" fillId="95" borderId="40" applyNumberFormat="0" applyProtection="0">
      <alignment horizontal="right" vertical="center"/>
    </xf>
    <xf numFmtId="0" fontId="5" fillId="56" borderId="0" applyNumberFormat="0" applyBorder="0" applyAlignment="0" applyProtection="0"/>
    <xf numFmtId="0" fontId="5" fillId="57" borderId="0" applyNumberFormat="0" applyBorder="0" applyAlignment="0" applyProtection="0"/>
    <xf numFmtId="0" fontId="5" fillId="58" borderId="0" applyNumberFormat="0" applyBorder="0" applyAlignment="0" applyProtection="0"/>
    <xf numFmtId="0" fontId="5" fillId="59" borderId="0" applyNumberFormat="0" applyBorder="0" applyAlignment="0" applyProtection="0"/>
    <xf numFmtId="0" fontId="5" fillId="60" borderId="0" applyNumberFormat="0" applyBorder="0" applyAlignment="0" applyProtection="0"/>
    <xf numFmtId="0" fontId="5" fillId="61" borderId="0" applyNumberFormat="0" applyBorder="0" applyAlignment="0" applyProtection="0"/>
    <xf numFmtId="0" fontId="5" fillId="62" borderId="0" applyNumberFormat="0" applyBorder="0" applyAlignment="0" applyProtection="0"/>
    <xf numFmtId="0" fontId="5" fillId="63" borderId="0" applyNumberFormat="0" applyBorder="0" applyAlignment="0" applyProtection="0"/>
    <xf numFmtId="0" fontId="5" fillId="64" borderId="0" applyNumberFormat="0" applyBorder="0" applyAlignment="0" applyProtection="0"/>
    <xf numFmtId="0" fontId="5" fillId="65" borderId="0" applyNumberFormat="0" applyBorder="0" applyAlignment="0" applyProtection="0"/>
    <xf numFmtId="0" fontId="5" fillId="66" borderId="0" applyNumberFormat="0" applyBorder="0" applyAlignment="0" applyProtection="0"/>
    <xf numFmtId="0" fontId="5" fillId="67" borderId="0" applyNumberFormat="0" applyBorder="0" applyAlignment="0" applyProtection="0"/>
    <xf numFmtId="0" fontId="5" fillId="0" borderId="0"/>
    <xf numFmtId="0" fontId="5" fillId="86" borderId="37" applyNumberFormat="0" applyFont="0" applyAlignment="0" applyProtection="0"/>
    <xf numFmtId="0" fontId="4" fillId="0" borderId="0"/>
    <xf numFmtId="0" fontId="77" fillId="84" borderId="31" applyNumberFormat="0" applyAlignment="0" applyProtection="0"/>
    <xf numFmtId="0" fontId="77" fillId="84" borderId="31" applyNumberFormat="0" applyAlignment="0" applyProtection="0"/>
    <xf numFmtId="0" fontId="4" fillId="0" borderId="0"/>
    <xf numFmtId="0" fontId="77" fillId="84" borderId="31" applyNumberFormat="0" applyAlignment="0" applyProtection="0"/>
    <xf numFmtId="0" fontId="77" fillId="84" borderId="31" applyNumberFormat="0" applyAlignment="0" applyProtection="0"/>
    <xf numFmtId="0" fontId="77" fillId="84" borderId="31" applyNumberFormat="0" applyAlignment="0" applyProtection="0"/>
    <xf numFmtId="0" fontId="4" fillId="0" borderId="0"/>
    <xf numFmtId="0" fontId="4" fillId="0" borderId="0"/>
    <xf numFmtId="0" fontId="4" fillId="86" borderId="37" applyNumberFormat="0" applyFont="0" applyAlignment="0" applyProtection="0"/>
    <xf numFmtId="0" fontId="68" fillId="74" borderId="0" applyNumberFormat="0" applyBorder="0" applyAlignment="0" applyProtection="0"/>
    <xf numFmtId="0" fontId="4" fillId="56" borderId="0" applyNumberFormat="0" applyBorder="0" applyAlignment="0" applyProtection="0"/>
    <xf numFmtId="0" fontId="4" fillId="62" borderId="0" applyNumberFormat="0" applyBorder="0" applyAlignment="0" applyProtection="0"/>
    <xf numFmtId="0" fontId="68" fillId="76" borderId="0" applyNumberFormat="0" applyBorder="0" applyAlignment="0" applyProtection="0"/>
    <xf numFmtId="0" fontId="68" fillId="75" borderId="0" applyNumberFormat="0" applyBorder="0" applyAlignment="0" applyProtection="0"/>
    <xf numFmtId="0" fontId="4" fillId="57" borderId="0" applyNumberFormat="0" applyBorder="0" applyAlignment="0" applyProtection="0"/>
    <xf numFmtId="0" fontId="4" fillId="63" borderId="0" applyNumberFormat="0" applyBorder="0" applyAlignment="0" applyProtection="0"/>
    <xf numFmtId="0" fontId="68" fillId="76" borderId="0" applyNumberFormat="0" applyBorder="0" applyAlignment="0" applyProtection="0"/>
    <xf numFmtId="0" fontId="68" fillId="76" borderId="0" applyNumberFormat="0" applyBorder="0" applyAlignment="0" applyProtection="0"/>
    <xf numFmtId="0" fontId="4" fillId="58" borderId="0" applyNumberFormat="0" applyBorder="0" applyAlignment="0" applyProtection="0"/>
    <xf numFmtId="0" fontId="4" fillId="64" borderId="0" applyNumberFormat="0" applyBorder="0" applyAlignment="0" applyProtection="0"/>
    <xf numFmtId="0" fontId="68" fillId="74" borderId="0" applyNumberFormat="0" applyBorder="0" applyAlignment="0" applyProtection="0"/>
    <xf numFmtId="0" fontId="68" fillId="77" borderId="0" applyNumberFormat="0" applyBorder="0" applyAlignment="0" applyProtection="0"/>
    <xf numFmtId="0" fontId="4" fillId="59" borderId="0" applyNumberFormat="0" applyBorder="0" applyAlignment="0" applyProtection="0"/>
    <xf numFmtId="0" fontId="4" fillId="65" borderId="0" applyNumberFormat="0" applyBorder="0" applyAlignment="0" applyProtection="0"/>
    <xf numFmtId="0" fontId="4" fillId="0" borderId="0"/>
    <xf numFmtId="0" fontId="68" fillId="78" borderId="0" applyNumberFormat="0" applyBorder="0" applyAlignment="0" applyProtection="0"/>
    <xf numFmtId="0" fontId="4" fillId="60" borderId="0" applyNumberFormat="0" applyBorder="0" applyAlignment="0" applyProtection="0"/>
    <xf numFmtId="0" fontId="4" fillId="66" borderId="0" applyNumberFormat="0" applyBorder="0" applyAlignment="0" applyProtection="0"/>
    <xf numFmtId="0" fontId="4" fillId="0" borderId="0"/>
    <xf numFmtId="0" fontId="68" fillId="79" borderId="0" applyNumberFormat="0" applyBorder="0" applyAlignment="0" applyProtection="0"/>
    <xf numFmtId="0" fontId="4" fillId="61" borderId="0" applyNumberFormat="0" applyBorder="0" applyAlignment="0" applyProtection="0"/>
    <xf numFmtId="0" fontId="4" fillId="67" borderId="0" applyNumberFormat="0" applyBorder="0" applyAlignment="0" applyProtection="0"/>
    <xf numFmtId="0" fontId="77" fillId="84" borderId="31" applyNumberFormat="0" applyAlignment="0" applyProtection="0"/>
    <xf numFmtId="0" fontId="68" fillId="77" borderId="0" applyNumberFormat="0" applyBorder="0" applyAlignment="0" applyProtection="0"/>
    <xf numFmtId="0" fontId="68" fillId="75" borderId="0" applyNumberFormat="0" applyBorder="0" applyAlignment="0" applyProtection="0"/>
    <xf numFmtId="0" fontId="68" fillId="77" borderId="0" applyNumberFormat="0" applyBorder="0" applyAlignment="0" applyProtection="0"/>
    <xf numFmtId="0" fontId="68" fillId="74" borderId="0" applyNumberFormat="0" applyBorder="0" applyAlignment="0" applyProtection="0"/>
    <xf numFmtId="0" fontId="68" fillId="76" borderId="0" applyNumberFormat="0" applyBorder="0" applyAlignment="0" applyProtection="0"/>
    <xf numFmtId="0" fontId="68" fillId="77" borderId="0" applyNumberFormat="0" applyBorder="0" applyAlignment="0" applyProtection="0"/>
    <xf numFmtId="0" fontId="68" fillId="76" borderId="0" applyNumberFormat="0" applyBorder="0" applyAlignment="0" applyProtection="0"/>
    <xf numFmtId="0" fontId="68" fillId="74" borderId="0" applyNumberFormat="0" applyBorder="0" applyAlignment="0" applyProtection="0"/>
    <xf numFmtId="0" fontId="68" fillId="77" borderId="0" applyNumberFormat="0" applyBorder="0" applyAlignment="0" applyProtection="0"/>
    <xf numFmtId="0" fontId="68" fillId="74" borderId="0" applyNumberFormat="0" applyBorder="0" applyAlignment="0" applyProtection="0"/>
    <xf numFmtId="0" fontId="68" fillId="76" borderId="0" applyNumberFormat="0" applyBorder="0" applyAlignment="0" applyProtection="0"/>
    <xf numFmtId="0" fontId="68" fillId="78" borderId="0" applyNumberFormat="0" applyBorder="0" applyAlignment="0" applyProtection="0"/>
    <xf numFmtId="0" fontId="68" fillId="75" borderId="0" applyNumberFormat="0" applyBorder="0" applyAlignment="0" applyProtection="0"/>
    <xf numFmtId="0" fontId="68" fillId="79" borderId="0" applyNumberFormat="0" applyBorder="0" applyAlignment="0" applyProtection="0"/>
    <xf numFmtId="0" fontId="68" fillId="77" borderId="0" applyNumberFormat="0" applyBorder="0" applyAlignment="0" applyProtection="0"/>
    <xf numFmtId="0" fontId="68" fillId="74" borderId="0" applyNumberFormat="0" applyBorder="0" applyAlignment="0" applyProtection="0"/>
    <xf numFmtId="0" fontId="68" fillId="78" borderId="0" applyNumberFormat="0" applyBorder="0" applyAlignment="0" applyProtection="0"/>
    <xf numFmtId="0" fontId="68" fillId="79" borderId="0" applyNumberFormat="0" applyBorder="0" applyAlignment="0" applyProtection="0"/>
    <xf numFmtId="0" fontId="68" fillId="75" borderId="0" applyNumberFormat="0" applyBorder="0" applyAlignment="0" applyProtection="0"/>
    <xf numFmtId="0" fontId="68" fillId="78" borderId="0" applyNumberFormat="0" applyBorder="0" applyAlignment="0" applyProtection="0"/>
    <xf numFmtId="0" fontId="68" fillId="79" borderId="0" applyNumberFormat="0" applyBorder="0" applyAlignment="0" applyProtection="0"/>
    <xf numFmtId="0" fontId="68" fillId="75" borderId="0" applyNumberFormat="0" applyBorder="0" applyAlignment="0" applyProtection="0"/>
    <xf numFmtId="0" fontId="68" fillId="78" borderId="0" applyNumberFormat="0" applyBorder="0" applyAlignment="0" applyProtection="0"/>
    <xf numFmtId="0" fontId="68" fillId="79" borderId="0" applyNumberFormat="0" applyBorder="0" applyAlignment="0" applyProtection="0"/>
    <xf numFmtId="0" fontId="68" fillId="75" borderId="0" applyNumberFormat="0" applyBorder="0" applyAlignment="0" applyProtection="0"/>
    <xf numFmtId="0" fontId="68" fillId="78" borderId="0" applyNumberFormat="0" applyBorder="0" applyAlignment="0" applyProtection="0"/>
    <xf numFmtId="0" fontId="68" fillId="79" borderId="0" applyNumberFormat="0" applyBorder="0" applyAlignment="0" applyProtection="0"/>
    <xf numFmtId="0" fontId="3" fillId="0" borderId="0"/>
    <xf numFmtId="0" fontId="77" fillId="84" borderId="31" applyNumberFormat="0" applyAlignment="0" applyProtection="0"/>
    <xf numFmtId="0" fontId="3" fillId="0" borderId="0"/>
    <xf numFmtId="0" fontId="77" fillId="84" borderId="31" applyNumberFormat="0" applyAlignment="0" applyProtection="0"/>
    <xf numFmtId="0" fontId="77" fillId="84" borderId="31" applyNumberFormat="0" applyAlignment="0" applyProtection="0"/>
    <xf numFmtId="0" fontId="3" fillId="0" borderId="0"/>
    <xf numFmtId="0" fontId="3" fillId="86" borderId="37" applyNumberFormat="0" applyFont="0" applyAlignment="0" applyProtection="0"/>
    <xf numFmtId="0" fontId="68" fillId="74" borderId="0" applyNumberFormat="0" applyBorder="0" applyAlignment="0" applyProtection="0"/>
    <xf numFmtId="0" fontId="3" fillId="56" borderId="0" applyNumberFormat="0" applyBorder="0" applyAlignment="0" applyProtection="0"/>
    <xf numFmtId="0" fontId="3" fillId="62" borderId="0" applyNumberFormat="0" applyBorder="0" applyAlignment="0" applyProtection="0"/>
    <xf numFmtId="0" fontId="68" fillId="75" borderId="0" applyNumberFormat="0" applyBorder="0" applyAlignment="0" applyProtection="0"/>
    <xf numFmtId="0" fontId="3" fillId="57" borderId="0" applyNumberFormat="0" applyBorder="0" applyAlignment="0" applyProtection="0"/>
    <xf numFmtId="0" fontId="3" fillId="63" borderId="0" applyNumberFormat="0" applyBorder="0" applyAlignment="0" applyProtection="0"/>
    <xf numFmtId="0" fontId="68" fillId="76" borderId="0" applyNumberFormat="0" applyBorder="0" applyAlignment="0" applyProtection="0"/>
    <xf numFmtId="0" fontId="3" fillId="58" borderId="0" applyNumberFormat="0" applyBorder="0" applyAlignment="0" applyProtection="0"/>
    <xf numFmtId="0" fontId="3" fillId="64" borderId="0" applyNumberFormat="0" applyBorder="0" applyAlignment="0" applyProtection="0"/>
    <xf numFmtId="0" fontId="68" fillId="74" borderId="0" applyNumberFormat="0" applyBorder="0" applyAlignment="0" applyProtection="0"/>
    <xf numFmtId="0" fontId="68" fillId="77" borderId="0" applyNumberFormat="0" applyBorder="0" applyAlignment="0" applyProtection="0"/>
    <xf numFmtId="0" fontId="3" fillId="59" borderId="0" applyNumberFormat="0" applyBorder="0" applyAlignment="0" applyProtection="0"/>
    <xf numFmtId="0" fontId="3" fillId="65" borderId="0" applyNumberFormat="0" applyBorder="0" applyAlignment="0" applyProtection="0"/>
    <xf numFmtId="0" fontId="68" fillId="78" borderId="0" applyNumberFormat="0" applyBorder="0" applyAlignment="0" applyProtection="0"/>
    <xf numFmtId="0" fontId="3" fillId="60" borderId="0" applyNumberFormat="0" applyBorder="0" applyAlignment="0" applyProtection="0"/>
    <xf numFmtId="0" fontId="3" fillId="66" borderId="0" applyNumberFormat="0" applyBorder="0" applyAlignment="0" applyProtection="0"/>
    <xf numFmtId="0" fontId="68" fillId="79" borderId="0" applyNumberFormat="0" applyBorder="0" applyAlignment="0" applyProtection="0"/>
    <xf numFmtId="0" fontId="3" fillId="61" borderId="0" applyNumberFormat="0" applyBorder="0" applyAlignment="0" applyProtection="0"/>
    <xf numFmtId="0" fontId="3" fillId="67" borderId="0" applyNumberFormat="0" applyBorder="0" applyAlignment="0" applyProtection="0"/>
    <xf numFmtId="0" fontId="68" fillId="75" borderId="0" applyNumberFormat="0" applyBorder="0" applyAlignment="0" applyProtection="0"/>
    <xf numFmtId="0" fontId="68" fillId="76" borderId="0" applyNumberFormat="0" applyBorder="0" applyAlignment="0" applyProtection="0"/>
    <xf numFmtId="0" fontId="68" fillId="76" borderId="0" applyNumberFormat="0" applyBorder="0" applyAlignment="0" applyProtection="0"/>
    <xf numFmtId="0" fontId="68" fillId="77" borderId="0" applyNumberFormat="0" applyBorder="0" applyAlignment="0" applyProtection="0"/>
    <xf numFmtId="0" fontId="68" fillId="77" borderId="0" applyNumberFormat="0" applyBorder="0" applyAlignment="0" applyProtection="0"/>
    <xf numFmtId="0" fontId="68" fillId="74" borderId="0" applyNumberFormat="0" applyBorder="0" applyAlignment="0" applyProtection="0"/>
    <xf numFmtId="0" fontId="68" fillId="78" borderId="0" applyNumberFormat="0" applyBorder="0" applyAlignment="0" applyProtection="0"/>
    <xf numFmtId="0" fontId="68" fillId="79" borderId="0" applyNumberFormat="0" applyBorder="0" applyAlignment="0" applyProtection="0"/>
    <xf numFmtId="0" fontId="68" fillId="75" borderId="0" applyNumberFormat="0" applyBorder="0" applyAlignment="0" applyProtection="0"/>
    <xf numFmtId="0" fontId="68" fillId="78" borderId="0" applyNumberFormat="0" applyBorder="0" applyAlignment="0" applyProtection="0"/>
    <xf numFmtId="0" fontId="68" fillId="79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59" borderId="0" applyNumberFormat="0" applyBorder="0" applyAlignment="0" applyProtection="0"/>
    <xf numFmtId="0" fontId="77" fillId="84" borderId="31" applyNumberFormat="0" applyAlignment="0" applyProtection="0"/>
    <xf numFmtId="0" fontId="2" fillId="58" borderId="0" applyNumberFormat="0" applyBorder="0" applyAlignment="0" applyProtection="0"/>
    <xf numFmtId="0" fontId="77" fillId="84" borderId="31" applyNumberFormat="0" applyAlignment="0" applyProtection="0"/>
    <xf numFmtId="0" fontId="2" fillId="57" borderId="0" applyNumberFormat="0" applyBorder="0" applyAlignment="0" applyProtection="0"/>
    <xf numFmtId="0" fontId="2" fillId="0" borderId="0"/>
    <xf numFmtId="0" fontId="2" fillId="86" borderId="37" applyNumberFormat="0" applyFont="0" applyAlignment="0" applyProtection="0"/>
    <xf numFmtId="0" fontId="2" fillId="61" borderId="0" applyNumberFormat="0" applyBorder="0" applyAlignment="0" applyProtection="0"/>
    <xf numFmtId="0" fontId="19" fillId="0" borderId="0"/>
    <xf numFmtId="0" fontId="68" fillId="74" borderId="0" applyNumberFormat="0" applyBorder="0" applyAlignment="0" applyProtection="0"/>
    <xf numFmtId="0" fontId="2" fillId="56" borderId="0" applyNumberFormat="0" applyBorder="0" applyAlignment="0" applyProtection="0"/>
    <xf numFmtId="0" fontId="2" fillId="62" borderId="0" applyNumberFormat="0" applyBorder="0" applyAlignment="0" applyProtection="0"/>
    <xf numFmtId="0" fontId="68" fillId="75" borderId="0" applyNumberFormat="0" applyBorder="0" applyAlignment="0" applyProtection="0"/>
    <xf numFmtId="0" fontId="2" fillId="57" borderId="0" applyNumberFormat="0" applyBorder="0" applyAlignment="0" applyProtection="0"/>
    <xf numFmtId="0" fontId="2" fillId="63" borderId="0" applyNumberFormat="0" applyBorder="0" applyAlignment="0" applyProtection="0"/>
    <xf numFmtId="0" fontId="68" fillId="76" borderId="0" applyNumberFormat="0" applyBorder="0" applyAlignment="0" applyProtection="0"/>
    <xf numFmtId="0" fontId="2" fillId="58" borderId="0" applyNumberFormat="0" applyBorder="0" applyAlignment="0" applyProtection="0"/>
    <xf numFmtId="0" fontId="2" fillId="64" borderId="0" applyNumberFormat="0" applyBorder="0" applyAlignment="0" applyProtection="0"/>
    <xf numFmtId="0" fontId="68" fillId="74" borderId="0" applyNumberFormat="0" applyBorder="0" applyAlignment="0" applyProtection="0"/>
    <xf numFmtId="0" fontId="68" fillId="77" borderId="0" applyNumberFormat="0" applyBorder="0" applyAlignment="0" applyProtection="0"/>
    <xf numFmtId="0" fontId="2" fillId="59" borderId="0" applyNumberFormat="0" applyBorder="0" applyAlignment="0" applyProtection="0"/>
    <xf numFmtId="0" fontId="2" fillId="65" borderId="0" applyNumberFormat="0" applyBorder="0" applyAlignment="0" applyProtection="0"/>
    <xf numFmtId="0" fontId="68" fillId="78" borderId="0" applyNumberFormat="0" applyBorder="0" applyAlignment="0" applyProtection="0"/>
    <xf numFmtId="0" fontId="2" fillId="60" borderId="0" applyNumberFormat="0" applyBorder="0" applyAlignment="0" applyProtection="0"/>
    <xf numFmtId="0" fontId="2" fillId="66" borderId="0" applyNumberFormat="0" applyBorder="0" applyAlignment="0" applyProtection="0"/>
    <xf numFmtId="0" fontId="2" fillId="60" borderId="0" applyNumberFormat="0" applyBorder="0" applyAlignment="0" applyProtection="0"/>
    <xf numFmtId="0" fontId="68" fillId="79" borderId="0" applyNumberFormat="0" applyBorder="0" applyAlignment="0" applyProtection="0"/>
    <xf numFmtId="0" fontId="2" fillId="61" borderId="0" applyNumberFormat="0" applyBorder="0" applyAlignment="0" applyProtection="0"/>
    <xf numFmtId="0" fontId="2" fillId="67" borderId="0" applyNumberFormat="0" applyBorder="0" applyAlignment="0" applyProtection="0"/>
    <xf numFmtId="0" fontId="2" fillId="56" borderId="0" applyNumberFormat="0" applyBorder="0" applyAlignment="0" applyProtection="0"/>
    <xf numFmtId="0" fontId="68" fillId="75" borderId="0" applyNumberFormat="0" applyBorder="0" applyAlignment="0" applyProtection="0"/>
    <xf numFmtId="0" fontId="2" fillId="67" borderId="0" applyNumberFormat="0" applyBorder="0" applyAlignment="0" applyProtection="0"/>
    <xf numFmtId="0" fontId="2" fillId="64" borderId="0" applyNumberFormat="0" applyBorder="0" applyAlignment="0" applyProtection="0"/>
    <xf numFmtId="0" fontId="68" fillId="76" borderId="0" applyNumberFormat="0" applyBorder="0" applyAlignment="0" applyProtection="0"/>
    <xf numFmtId="0" fontId="68" fillId="77" borderId="0" applyNumberFormat="0" applyBorder="0" applyAlignment="0" applyProtection="0"/>
    <xf numFmtId="0" fontId="2" fillId="66" borderId="0" applyNumberFormat="0" applyBorder="0" applyAlignment="0" applyProtection="0"/>
    <xf numFmtId="0" fontId="2" fillId="63" borderId="0" applyNumberFormat="0" applyBorder="0" applyAlignment="0" applyProtection="0"/>
    <xf numFmtId="0" fontId="68" fillId="78" borderId="0" applyNumberFormat="0" applyBorder="0" applyAlignment="0" applyProtection="0"/>
    <xf numFmtId="0" fontId="68" fillId="79" borderId="0" applyNumberFormat="0" applyBorder="0" applyAlignment="0" applyProtection="0"/>
    <xf numFmtId="0" fontId="2" fillId="65" borderId="0" applyNumberFormat="0" applyBorder="0" applyAlignment="0" applyProtection="0"/>
    <xf numFmtId="0" fontId="2" fillId="62" borderId="0" applyNumberFormat="0" applyBorder="0" applyAlignment="0" applyProtection="0"/>
    <xf numFmtId="174" fontId="19" fillId="0" borderId="0" applyFont="0" applyFill="0" applyBorder="0" applyAlignment="0" applyProtection="0"/>
    <xf numFmtId="0" fontId="2" fillId="0" borderId="0"/>
    <xf numFmtId="0" fontId="2" fillId="86" borderId="37" applyNumberFormat="0" applyFont="0" applyAlignment="0" applyProtection="0"/>
    <xf numFmtId="0" fontId="19" fillId="9" borderId="40" applyNumberFormat="0" applyProtection="0">
      <alignment horizontal="left" vertical="center" indent="1"/>
    </xf>
    <xf numFmtId="0" fontId="19" fillId="9" borderId="40" applyNumberFormat="0" applyProtection="0">
      <alignment horizontal="left" vertical="top" indent="1"/>
    </xf>
    <xf numFmtId="0" fontId="19" fillId="2" borderId="40" applyNumberFormat="0" applyProtection="0">
      <alignment horizontal="left" vertical="center" indent="1"/>
    </xf>
    <xf numFmtId="0" fontId="19" fillId="2" borderId="40" applyNumberFormat="0" applyProtection="0">
      <alignment horizontal="left" vertical="top" indent="1"/>
    </xf>
    <xf numFmtId="0" fontId="19" fillId="7" borderId="40" applyNumberFormat="0" applyProtection="0">
      <alignment horizontal="left" vertical="center" indent="1"/>
    </xf>
    <xf numFmtId="0" fontId="19" fillId="7" borderId="40" applyNumberFormat="0" applyProtection="0">
      <alignment horizontal="left" vertical="top" indent="1"/>
    </xf>
    <xf numFmtId="0" fontId="19" fillId="95" borderId="40" applyNumberFormat="0" applyProtection="0">
      <alignment horizontal="left" vertical="center" indent="1"/>
    </xf>
    <xf numFmtId="0" fontId="19" fillId="95" borderId="40" applyNumberFormat="0" applyProtection="0">
      <alignment horizontal="left" vertical="top" indent="1"/>
    </xf>
    <xf numFmtId="0" fontId="1" fillId="0" borderId="0"/>
    <xf numFmtId="43" fontId="1" fillId="0" borderId="0" applyFont="0" applyFill="0" applyBorder="0" applyAlignment="0" applyProtection="0"/>
    <xf numFmtId="0" fontId="77" fillId="84" borderId="31" applyNumberFormat="0" applyAlignment="0" applyProtection="0"/>
    <xf numFmtId="0" fontId="77" fillId="84" borderId="31" applyNumberFormat="0" applyAlignment="0" applyProtection="0"/>
    <xf numFmtId="0" fontId="1" fillId="0" borderId="0"/>
    <xf numFmtId="0" fontId="1" fillId="86" borderId="37" applyNumberFormat="0" applyFont="0" applyAlignment="0" applyProtection="0"/>
    <xf numFmtId="0" fontId="68" fillId="74" borderId="0" applyNumberFormat="0" applyBorder="0" applyAlignment="0" applyProtection="0"/>
    <xf numFmtId="0" fontId="1" fillId="56" borderId="0" applyNumberFormat="0" applyBorder="0" applyAlignment="0" applyProtection="0"/>
    <xf numFmtId="0" fontId="1" fillId="62" borderId="0" applyNumberFormat="0" applyBorder="0" applyAlignment="0" applyProtection="0"/>
    <xf numFmtId="0" fontId="68" fillId="75" borderId="0" applyNumberFormat="0" applyBorder="0" applyAlignment="0" applyProtection="0"/>
    <xf numFmtId="0" fontId="1" fillId="57" borderId="0" applyNumberFormat="0" applyBorder="0" applyAlignment="0" applyProtection="0"/>
    <xf numFmtId="0" fontId="1" fillId="63" borderId="0" applyNumberFormat="0" applyBorder="0" applyAlignment="0" applyProtection="0"/>
    <xf numFmtId="0" fontId="68" fillId="76" borderId="0" applyNumberFormat="0" applyBorder="0" applyAlignment="0" applyProtection="0"/>
    <xf numFmtId="0" fontId="1" fillId="58" borderId="0" applyNumberFormat="0" applyBorder="0" applyAlignment="0" applyProtection="0"/>
    <xf numFmtId="0" fontId="1" fillId="64" borderId="0" applyNumberFormat="0" applyBorder="0" applyAlignment="0" applyProtection="0"/>
    <xf numFmtId="0" fontId="68" fillId="74" borderId="0" applyNumberFormat="0" applyBorder="0" applyAlignment="0" applyProtection="0"/>
    <xf numFmtId="0" fontId="68" fillId="77" borderId="0" applyNumberFormat="0" applyBorder="0" applyAlignment="0" applyProtection="0"/>
    <xf numFmtId="0" fontId="1" fillId="59" borderId="0" applyNumberFormat="0" applyBorder="0" applyAlignment="0" applyProtection="0"/>
    <xf numFmtId="0" fontId="1" fillId="65" borderId="0" applyNumberFormat="0" applyBorder="0" applyAlignment="0" applyProtection="0"/>
    <xf numFmtId="0" fontId="68" fillId="78" borderId="0" applyNumberFormat="0" applyBorder="0" applyAlignment="0" applyProtection="0"/>
    <xf numFmtId="0" fontId="1" fillId="60" borderId="0" applyNumberFormat="0" applyBorder="0" applyAlignment="0" applyProtection="0"/>
    <xf numFmtId="0" fontId="1" fillId="66" borderId="0" applyNumberFormat="0" applyBorder="0" applyAlignment="0" applyProtection="0"/>
    <xf numFmtId="0" fontId="68" fillId="79" borderId="0" applyNumberFormat="0" applyBorder="0" applyAlignment="0" applyProtection="0"/>
    <xf numFmtId="0" fontId="1" fillId="61" borderId="0" applyNumberFormat="0" applyBorder="0" applyAlignment="0" applyProtection="0"/>
    <xf numFmtId="0" fontId="1" fillId="67" borderId="0" applyNumberFormat="0" applyBorder="0" applyAlignment="0" applyProtection="0"/>
    <xf numFmtId="0" fontId="68" fillId="75" borderId="0" applyNumberFormat="0" applyBorder="0" applyAlignment="0" applyProtection="0"/>
    <xf numFmtId="0" fontId="68" fillId="76" borderId="0" applyNumberFormat="0" applyBorder="0" applyAlignment="0" applyProtection="0"/>
    <xf numFmtId="0" fontId="68" fillId="77" borderId="0" applyNumberFormat="0" applyBorder="0" applyAlignment="0" applyProtection="0"/>
    <xf numFmtId="0" fontId="68" fillId="78" borderId="0" applyNumberFormat="0" applyBorder="0" applyAlignment="0" applyProtection="0"/>
    <xf numFmtId="0" fontId="68" fillId="79" borderId="0" applyNumberFormat="0" applyBorder="0" applyAlignment="0" applyProtection="0"/>
    <xf numFmtId="170" fontId="19" fillId="0" borderId="0">
      <alignment horizontal="left" wrapText="1"/>
    </xf>
    <xf numFmtId="175" fontId="19" fillId="0" borderId="0">
      <alignment horizontal="left" wrapText="1"/>
    </xf>
    <xf numFmtId="176" fontId="19" fillId="0" borderId="0">
      <alignment horizontal="left" wrapText="1"/>
    </xf>
    <xf numFmtId="175" fontId="19" fillId="0" borderId="0">
      <alignment horizontal="left" wrapText="1"/>
    </xf>
    <xf numFmtId="175" fontId="19" fillId="0" borderId="0">
      <alignment horizontal="left" wrapText="1"/>
    </xf>
    <xf numFmtId="170" fontId="19" fillId="0" borderId="0">
      <alignment horizontal="left" wrapText="1"/>
    </xf>
    <xf numFmtId="175" fontId="19" fillId="0" borderId="0">
      <alignment horizontal="left" wrapText="1"/>
    </xf>
    <xf numFmtId="175" fontId="19" fillId="0" borderId="0">
      <alignment horizontal="left" wrapText="1"/>
    </xf>
    <xf numFmtId="175" fontId="19" fillId="0" borderId="0">
      <alignment horizontal="left" wrapText="1"/>
    </xf>
    <xf numFmtId="170" fontId="19" fillId="0" borderId="0">
      <alignment horizontal="left" wrapText="1"/>
    </xf>
    <xf numFmtId="170" fontId="19" fillId="0" borderId="0">
      <alignment horizontal="left" wrapText="1"/>
    </xf>
    <xf numFmtId="170" fontId="19" fillId="0" borderId="0">
      <alignment horizontal="left" wrapText="1"/>
    </xf>
    <xf numFmtId="175" fontId="19" fillId="0" borderId="0">
      <alignment horizontal="left" wrapText="1"/>
    </xf>
    <xf numFmtId="175" fontId="19" fillId="0" borderId="0">
      <alignment horizontal="left" wrapText="1"/>
    </xf>
    <xf numFmtId="175" fontId="19" fillId="0" borderId="0">
      <alignment horizontal="left" wrapText="1"/>
    </xf>
    <xf numFmtId="175" fontId="19" fillId="0" borderId="0">
      <alignment horizontal="left" wrapText="1"/>
    </xf>
    <xf numFmtId="0" fontId="90" fillId="0" borderId="0"/>
    <xf numFmtId="0" fontId="90" fillId="0" borderId="0"/>
    <xf numFmtId="175" fontId="19" fillId="0" borderId="0">
      <alignment horizontal="left" wrapText="1"/>
    </xf>
    <xf numFmtId="170" fontId="19" fillId="0" borderId="0">
      <alignment horizontal="left" wrapText="1"/>
    </xf>
    <xf numFmtId="170" fontId="19" fillId="0" borderId="0">
      <alignment horizontal="left" wrapText="1"/>
    </xf>
    <xf numFmtId="175" fontId="19" fillId="0" borderId="0">
      <alignment horizontal="left" wrapText="1"/>
    </xf>
    <xf numFmtId="170" fontId="19" fillId="0" borderId="0">
      <alignment horizontal="left" wrapText="1"/>
    </xf>
    <xf numFmtId="170" fontId="19" fillId="0" borderId="0">
      <alignment horizontal="left" wrapText="1"/>
    </xf>
    <xf numFmtId="170" fontId="19" fillId="0" borderId="0">
      <alignment horizontal="left" wrapText="1"/>
    </xf>
    <xf numFmtId="175" fontId="19" fillId="0" borderId="0">
      <alignment horizontal="left" wrapText="1"/>
    </xf>
    <xf numFmtId="170" fontId="19" fillId="0" borderId="0">
      <alignment horizontal="left" wrapText="1"/>
    </xf>
    <xf numFmtId="175" fontId="19" fillId="0" borderId="0">
      <alignment horizontal="left" wrapText="1"/>
    </xf>
    <xf numFmtId="175" fontId="19" fillId="0" borderId="0">
      <alignment horizontal="left" wrapText="1"/>
    </xf>
    <xf numFmtId="175" fontId="19" fillId="0" borderId="0">
      <alignment horizontal="left" wrapText="1"/>
    </xf>
    <xf numFmtId="0" fontId="90" fillId="0" borderId="0"/>
    <xf numFmtId="177" fontId="37" fillId="0" borderId="0" applyFill="0" applyBorder="0" applyAlignment="0"/>
    <xf numFmtId="41" fontId="19" fillId="33" borderId="0"/>
    <xf numFmtId="3" fontId="91" fillId="0" borderId="0" applyFont="0" applyFill="0" applyBorder="0" applyAlignment="0" applyProtection="0"/>
    <xf numFmtId="0" fontId="92" fillId="0" borderId="0"/>
    <xf numFmtId="0" fontId="92" fillId="0" borderId="0"/>
    <xf numFmtId="0" fontId="93" fillId="0" borderId="0"/>
    <xf numFmtId="178" fontId="94" fillId="0" borderId="0">
      <protection locked="0"/>
    </xf>
    <xf numFmtId="0" fontId="93" fillId="0" borderId="0"/>
    <xf numFmtId="0" fontId="95" fillId="0" borderId="0" applyNumberFormat="0" applyAlignment="0">
      <alignment horizontal="left"/>
    </xf>
    <xf numFmtId="0" fontId="96" fillId="0" borderId="0" applyNumberFormat="0" applyAlignment="0"/>
    <xf numFmtId="0" fontId="92" fillId="0" borderId="0"/>
    <xf numFmtId="0" fontId="93" fillId="0" borderId="0"/>
    <xf numFmtId="0" fontId="92" fillId="0" borderId="0"/>
    <xf numFmtId="0" fontId="93" fillId="0" borderId="0"/>
    <xf numFmtId="44" fontId="19" fillId="0" borderId="0" applyFont="0" applyFill="0" applyBorder="0" applyAlignment="0" applyProtection="0"/>
    <xf numFmtId="179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176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18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9" fontId="91" fillId="0" borderId="0" applyFont="0" applyFill="0" applyBorder="0" applyAlignment="0" applyProtection="0"/>
    <xf numFmtId="0" fontId="91" fillId="0" borderId="0" applyFont="0" applyFill="0" applyBorder="0" applyAlignment="0" applyProtection="0"/>
    <xf numFmtId="2" fontId="97" fillId="0" borderId="0" applyFont="0" applyFill="0" applyBorder="0" applyAlignment="0" applyProtection="0"/>
    <xf numFmtId="0" fontId="92" fillId="0" borderId="0"/>
    <xf numFmtId="0" fontId="89" fillId="0" borderId="42" applyNumberFormat="0" applyAlignment="0" applyProtection="0">
      <alignment horizontal="left"/>
    </xf>
    <xf numFmtId="0" fontId="89" fillId="0" borderId="17">
      <alignment horizontal="left"/>
    </xf>
    <xf numFmtId="41" fontId="98" fillId="35" borderId="43">
      <alignment horizontal="left"/>
      <protection locked="0"/>
    </xf>
    <xf numFmtId="10" fontId="98" fillId="35" borderId="43">
      <alignment horizontal="right"/>
      <protection locked="0"/>
    </xf>
    <xf numFmtId="0" fontId="20" fillId="33" borderId="0"/>
    <xf numFmtId="3" fontId="99" fillId="0" borderId="0" applyFill="0" applyBorder="0" applyAlignment="0" applyProtection="0"/>
    <xf numFmtId="37" fontId="100" fillId="0" borderId="0"/>
    <xf numFmtId="0" fontId="48" fillId="0" borderId="0"/>
    <xf numFmtId="0" fontId="92" fillId="0" borderId="0"/>
    <xf numFmtId="0" fontId="92" fillId="0" borderId="0"/>
    <xf numFmtId="0" fontId="93" fillId="0" borderId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41" fontId="19" fillId="97" borderId="43"/>
    <xf numFmtId="0" fontId="101" fillId="0" borderId="0" applyNumberFormat="0" applyFont="0" applyFill="0" applyBorder="0" applyAlignment="0" applyProtection="0">
      <alignment horizontal="left"/>
    </xf>
    <xf numFmtId="15" fontId="101" fillId="0" borderId="0" applyFont="0" applyFill="0" applyBorder="0" applyAlignment="0" applyProtection="0"/>
    <xf numFmtId="4" fontId="101" fillId="0" borderId="0" applyFont="0" applyFill="0" applyBorder="0" applyAlignment="0" applyProtection="0"/>
    <xf numFmtId="0" fontId="102" fillId="0" borderId="44">
      <alignment horizontal="center"/>
    </xf>
    <xf numFmtId="3" fontId="101" fillId="0" borderId="0" applyFont="0" applyFill="0" applyBorder="0" applyAlignment="0" applyProtection="0"/>
    <xf numFmtId="0" fontId="101" fillId="98" borderId="0" applyNumberFormat="0" applyFont="0" applyBorder="0" applyAlignment="0" applyProtection="0"/>
    <xf numFmtId="0" fontId="93" fillId="0" borderId="0"/>
    <xf numFmtId="3" fontId="103" fillId="0" borderId="0" applyFill="0" applyBorder="0" applyAlignment="0" applyProtection="0"/>
    <xf numFmtId="0" fontId="104" fillId="0" borderId="0"/>
    <xf numFmtId="42" fontId="19" fillId="34" borderId="0"/>
    <xf numFmtId="42" fontId="19" fillId="34" borderId="28">
      <alignment vertical="center"/>
    </xf>
    <xf numFmtId="0" fontId="22" fillId="34" borderId="22" applyNumberFormat="0">
      <alignment horizontal="center" vertical="center" wrapText="1"/>
    </xf>
    <xf numFmtId="10" fontId="19" fillId="34" borderId="0"/>
    <xf numFmtId="181" fontId="19" fillId="34" borderId="0"/>
    <xf numFmtId="166" fontId="21" fillId="0" borderId="0" applyBorder="0" applyAlignment="0"/>
    <xf numFmtId="42" fontId="19" fillId="34" borderId="14">
      <alignment horizontal="left"/>
    </xf>
    <xf numFmtId="181" fontId="105" fillId="34" borderId="14">
      <alignment horizontal="left"/>
    </xf>
    <xf numFmtId="14" fontId="106" fillId="0" borderId="0" applyNumberFormat="0" applyFill="0" applyBorder="0" applyAlignment="0" applyProtection="0">
      <alignment horizontal="left"/>
    </xf>
    <xf numFmtId="182" fontId="19" fillId="0" borderId="0" applyFont="0" applyFill="0" applyAlignment="0">
      <alignment horizontal="right"/>
    </xf>
    <xf numFmtId="0" fontId="21" fillId="9" borderId="45" applyBorder="0"/>
    <xf numFmtId="0" fontId="20" fillId="99" borderId="6"/>
    <xf numFmtId="39" fontId="19" fillId="100" borderId="0"/>
    <xf numFmtId="39" fontId="106" fillId="101" borderId="0"/>
    <xf numFmtId="175" fontId="19" fillId="0" borderId="0">
      <alignment horizontal="left" wrapText="1"/>
    </xf>
    <xf numFmtId="178" fontId="19" fillId="0" borderId="0">
      <alignment horizontal="left" wrapText="1"/>
    </xf>
    <xf numFmtId="181" fontId="19" fillId="0" borderId="0">
      <alignment horizontal="left" wrapText="1"/>
    </xf>
    <xf numFmtId="181" fontId="19" fillId="0" borderId="0">
      <alignment horizontal="left" wrapText="1"/>
    </xf>
    <xf numFmtId="181" fontId="19" fillId="0" borderId="0">
      <alignment horizontal="left" wrapText="1"/>
    </xf>
    <xf numFmtId="181" fontId="19" fillId="0" borderId="0">
      <alignment horizontal="left" wrapText="1"/>
    </xf>
    <xf numFmtId="183" fontId="19" fillId="0" borderId="0">
      <alignment horizontal="left" wrapText="1"/>
    </xf>
    <xf numFmtId="40" fontId="107" fillId="0" borderId="0" applyBorder="0">
      <alignment horizontal="right"/>
    </xf>
    <xf numFmtId="41" fontId="26" fillId="34" borderId="0">
      <alignment horizontal="left"/>
    </xf>
    <xf numFmtId="184" fontId="108" fillId="34" borderId="0">
      <alignment horizontal="left" vertical="center"/>
    </xf>
    <xf numFmtId="0" fontId="22" fillId="34" borderId="0">
      <alignment horizontal="left" wrapText="1"/>
    </xf>
    <xf numFmtId="0" fontId="109" fillId="0" borderId="0">
      <alignment horizontal="left" vertical="center"/>
    </xf>
    <xf numFmtId="0" fontId="93" fillId="0" borderId="46"/>
  </cellStyleXfs>
  <cellXfs count="229">
    <xf numFmtId="0" fontId="0" fillId="0" borderId="0" xfId="0"/>
    <xf numFmtId="37" fontId="19" fillId="0" borderId="0" xfId="355" applyNumberFormat="1" applyFill="1" applyBorder="1"/>
    <xf numFmtId="37" fontId="19" fillId="0" borderId="20" xfId="355" applyNumberFormat="1" applyFill="1" applyBorder="1"/>
    <xf numFmtId="37" fontId="19" fillId="0" borderId="21" xfId="355" applyNumberFormat="1" applyFill="1" applyBorder="1"/>
    <xf numFmtId="0" fontId="0" fillId="0" borderId="0" xfId="0" applyFill="1"/>
    <xf numFmtId="43" fontId="19" fillId="0" borderId="0" xfId="355"/>
    <xf numFmtId="43" fontId="19" fillId="0" borderId="22" xfId="355" applyBorder="1"/>
    <xf numFmtId="0" fontId="23" fillId="0" borderId="0" xfId="0" applyFont="1" applyFill="1" applyAlignment="1">
      <alignment horizontal="centerContinuous"/>
    </xf>
    <xf numFmtId="0" fontId="0" fillId="0" borderId="0" xfId="0" applyFill="1" applyAlignment="1">
      <alignment horizontal="centerContinuous"/>
    </xf>
    <xf numFmtId="167" fontId="0" fillId="0" borderId="22" xfId="0" applyNumberFormat="1" applyFill="1" applyBorder="1"/>
    <xf numFmtId="167" fontId="25" fillId="0" borderId="0" xfId="0" applyNumberFormat="1" applyFont="1" applyFill="1"/>
    <xf numFmtId="37" fontId="0" fillId="0" borderId="22" xfId="0" applyNumberFormat="1" applyFill="1" applyBorder="1"/>
    <xf numFmtId="166" fontId="19" fillId="0" borderId="0" xfId="355" applyNumberFormat="1" applyBorder="1"/>
    <xf numFmtId="43" fontId="19" fillId="0" borderId="0" xfId="355" applyBorder="1"/>
    <xf numFmtId="166" fontId="0" fillId="0" borderId="0" xfId="0" applyNumberFormat="1" applyFill="1"/>
    <xf numFmtId="166" fontId="25" fillId="0" borderId="0" xfId="0" applyNumberFormat="1" applyFont="1" applyFill="1"/>
    <xf numFmtId="0" fontId="23" fillId="0" borderId="17" xfId="0" applyFont="1" applyFill="1" applyBorder="1" applyAlignment="1">
      <alignment horizontal="center" vertical="center"/>
    </xf>
    <xf numFmtId="0" fontId="23" fillId="0" borderId="18" xfId="0" applyFont="1" applyFill="1" applyBorder="1" applyAlignment="1">
      <alignment horizontal="center" vertical="center"/>
    </xf>
    <xf numFmtId="37" fontId="19" fillId="0" borderId="14" xfId="355" applyNumberFormat="1" applyFill="1" applyBorder="1"/>
    <xf numFmtId="37" fontId="19" fillId="0" borderId="27" xfId="355" applyNumberFormat="1" applyFill="1" applyBorder="1"/>
    <xf numFmtId="37" fontId="0" fillId="0" borderId="21" xfId="0" applyNumberFormat="1" applyFill="1" applyBorder="1"/>
    <xf numFmtId="0" fontId="19" fillId="0" borderId="0" xfId="486"/>
    <xf numFmtId="0" fontId="19" fillId="0" borderId="22" xfId="486" applyBorder="1"/>
    <xf numFmtId="10" fontId="19" fillId="52" borderId="0" xfId="486" applyNumberFormat="1" applyFill="1"/>
    <xf numFmtId="0" fontId="23" fillId="0" borderId="22" xfId="486" applyFont="1" applyBorder="1"/>
    <xf numFmtId="17" fontId="23" fillId="0" borderId="22" xfId="486" applyNumberFormat="1" applyFont="1" applyBorder="1" applyAlignment="1">
      <alignment horizontal="center"/>
    </xf>
    <xf numFmtId="0" fontId="19" fillId="0" borderId="0" xfId="486" applyAlignment="1">
      <alignment horizontal="center"/>
    </xf>
    <xf numFmtId="0" fontId="19" fillId="53" borderId="0" xfId="486" applyFill="1"/>
    <xf numFmtId="43" fontId="19" fillId="0" borderId="0" xfId="486" applyNumberFormat="1"/>
    <xf numFmtId="0" fontId="23" fillId="0" borderId="22" xfId="486" applyFont="1" applyBorder="1" applyAlignment="1">
      <alignment horizontal="center"/>
    </xf>
    <xf numFmtId="0" fontId="19" fillId="0" borderId="0" xfId="486" applyBorder="1"/>
    <xf numFmtId="0" fontId="19" fillId="0" borderId="0" xfId="486" applyBorder="1" applyAlignment="1">
      <alignment horizontal="center"/>
    </xf>
    <xf numFmtId="166" fontId="19" fillId="0" borderId="0" xfId="486" applyNumberFormat="1" applyBorder="1"/>
    <xf numFmtId="166" fontId="19" fillId="0" borderId="0" xfId="486" applyNumberFormat="1"/>
    <xf numFmtId="43" fontId="19" fillId="0" borderId="22" xfId="486" applyNumberFormat="1" applyBorder="1"/>
    <xf numFmtId="166" fontId="19" fillId="0" borderId="22" xfId="486" applyNumberFormat="1" applyBorder="1"/>
    <xf numFmtId="0" fontId="23" fillId="0" borderId="0" xfId="486" applyFont="1"/>
    <xf numFmtId="166" fontId="23" fillId="0" borderId="0" xfId="486" applyNumberFormat="1" applyFont="1"/>
    <xf numFmtId="43" fontId="19" fillId="0" borderId="0" xfId="486" applyNumberFormat="1" applyBorder="1"/>
    <xf numFmtId="166" fontId="23" fillId="0" borderId="0" xfId="486" applyNumberFormat="1" applyFont="1" applyBorder="1"/>
    <xf numFmtId="0" fontId="23" fillId="0" borderId="0" xfId="486" applyFont="1" applyBorder="1" applyAlignment="1">
      <alignment horizontal="center"/>
    </xf>
    <xf numFmtId="0" fontId="19" fillId="0" borderId="0" xfId="486" applyBorder="1" applyAlignment="1">
      <alignment horizontal="left"/>
    </xf>
    <xf numFmtId="43" fontId="0" fillId="0" borderId="0" xfId="0" applyNumberFormat="1" applyFill="1"/>
    <xf numFmtId="0" fontId="20" fillId="0" borderId="0" xfId="0" applyFont="1" applyFill="1"/>
    <xf numFmtId="43" fontId="19" fillId="54" borderId="22" xfId="486" applyNumberFormat="1" applyFill="1" applyBorder="1"/>
    <xf numFmtId="164" fontId="31" fillId="0" borderId="0" xfId="0" applyNumberFormat="1" applyFont="1" applyFill="1"/>
    <xf numFmtId="37" fontId="32" fillId="0" borderId="0" xfId="0" applyNumberFormat="1" applyFont="1" applyFill="1"/>
    <xf numFmtId="167" fontId="24" fillId="0" borderId="0" xfId="0" applyNumberFormat="1" applyFont="1" applyFill="1" applyAlignment="1">
      <alignment horizontal="left"/>
    </xf>
    <xf numFmtId="167" fontId="24" fillId="0" borderId="0" xfId="0" applyNumberFormat="1" applyFont="1" applyFill="1"/>
    <xf numFmtId="5" fontId="32" fillId="0" borderId="0" xfId="0" applyNumberFormat="1" applyFont="1" applyFill="1" applyBorder="1"/>
    <xf numFmtId="167" fontId="32" fillId="0" borderId="0" xfId="0" applyNumberFormat="1" applyFont="1" applyFill="1"/>
    <xf numFmtId="37" fontId="20" fillId="0" borderId="0" xfId="355" applyNumberFormat="1" applyFont="1" applyFill="1" applyBorder="1"/>
    <xf numFmtId="167" fontId="32" fillId="0" borderId="0" xfId="0" quotePrefix="1" applyNumberFormat="1" applyFont="1" applyFill="1" applyAlignment="1">
      <alignment horizontal="left"/>
    </xf>
    <xf numFmtId="37" fontId="20" fillId="0" borderId="22" xfId="355" applyNumberFormat="1" applyFont="1" applyFill="1" applyBorder="1"/>
    <xf numFmtId="5" fontId="32" fillId="0" borderId="0" xfId="0" applyNumberFormat="1" applyFont="1" applyFill="1"/>
    <xf numFmtId="0" fontId="32" fillId="0" borderId="0" xfId="0" applyFont="1" applyFill="1"/>
    <xf numFmtId="5" fontId="32" fillId="0" borderId="22" xfId="0" applyNumberFormat="1" applyFont="1" applyFill="1" applyBorder="1"/>
    <xf numFmtId="37" fontId="24" fillId="0" borderId="0" xfId="0" applyNumberFormat="1" applyFont="1" applyFill="1"/>
    <xf numFmtId="166" fontId="32" fillId="0" borderId="0" xfId="355" applyNumberFormat="1" applyFont="1" applyFill="1"/>
    <xf numFmtId="5" fontId="32" fillId="0" borderId="17" xfId="0" applyNumberFormat="1" applyFont="1" applyFill="1" applyBorder="1"/>
    <xf numFmtId="5" fontId="32" fillId="0" borderId="28" xfId="0" applyNumberFormat="1" applyFont="1" applyFill="1" applyBorder="1"/>
    <xf numFmtId="167" fontId="33" fillId="0" borderId="0" xfId="0" applyNumberFormat="1" applyFont="1" applyFill="1"/>
    <xf numFmtId="167" fontId="33" fillId="0" borderId="0" xfId="0" quotePrefix="1" applyNumberFormat="1" applyFont="1" applyFill="1" applyAlignment="1">
      <alignment horizontal="left"/>
    </xf>
    <xf numFmtId="167" fontId="31" fillId="0" borderId="0" xfId="0" applyNumberFormat="1" applyFont="1" applyFill="1"/>
    <xf numFmtId="5" fontId="34" fillId="0" borderId="0" xfId="0" applyNumberFormat="1" applyFont="1" applyFill="1"/>
    <xf numFmtId="37" fontId="32" fillId="0" borderId="0" xfId="0" applyNumberFormat="1" applyFont="1" applyFill="1" applyBorder="1"/>
    <xf numFmtId="165" fontId="32" fillId="0" borderId="0" xfId="0" applyNumberFormat="1" applyFont="1" applyFill="1"/>
    <xf numFmtId="167" fontId="24" fillId="0" borderId="0" xfId="0" applyNumberFormat="1" applyFont="1" applyFill="1" applyAlignment="1">
      <alignment horizontal="center"/>
    </xf>
    <xf numFmtId="5" fontId="35" fillId="0" borderId="0" xfId="0" applyNumberFormat="1" applyFont="1" applyFill="1"/>
    <xf numFmtId="5" fontId="35" fillId="0" borderId="0" xfId="0" applyNumberFormat="1" applyFont="1" applyFill="1" applyAlignment="1"/>
    <xf numFmtId="0" fontId="19" fillId="0" borderId="0" xfId="486" applyFill="1"/>
    <xf numFmtId="0" fontId="19" fillId="0" borderId="0" xfId="489" applyFill="1"/>
    <xf numFmtId="0" fontId="25" fillId="0" borderId="16" xfId="489" applyFont="1" applyFill="1" applyBorder="1" applyAlignment="1">
      <alignment vertical="center" wrapText="1"/>
    </xf>
    <xf numFmtId="0" fontId="25" fillId="0" borderId="17" xfId="489" applyFont="1" applyFill="1" applyBorder="1" applyAlignment="1">
      <alignment vertical="center" wrapText="1"/>
    </xf>
    <xf numFmtId="0" fontId="25" fillId="0" borderId="25" xfId="489" applyFont="1" applyFill="1" applyBorder="1"/>
    <xf numFmtId="0" fontId="25" fillId="0" borderId="20" xfId="489" applyFont="1" applyFill="1" applyBorder="1"/>
    <xf numFmtId="166" fontId="25" fillId="0" borderId="20" xfId="355" applyNumberFormat="1" applyFont="1" applyFill="1" applyBorder="1"/>
    <xf numFmtId="167" fontId="25" fillId="0" borderId="0" xfId="489" applyNumberFormat="1" applyFont="1" applyFill="1"/>
    <xf numFmtId="0" fontId="25" fillId="0" borderId="25" xfId="489" quotePrefix="1" applyFont="1" applyFill="1" applyBorder="1" applyAlignment="1">
      <alignment horizontal="left"/>
    </xf>
    <xf numFmtId="0" fontId="25" fillId="0" borderId="0" xfId="489" applyFont="1" applyFill="1" applyBorder="1"/>
    <xf numFmtId="0" fontId="19" fillId="0" borderId="25" xfId="489" applyFill="1" applyBorder="1"/>
    <xf numFmtId="0" fontId="19" fillId="0" borderId="20" xfId="489" applyFill="1" applyBorder="1"/>
    <xf numFmtId="0" fontId="25" fillId="0" borderId="26" xfId="489" applyFont="1" applyFill="1" applyBorder="1"/>
    <xf numFmtId="168" fontId="27" fillId="0" borderId="21" xfId="357" applyNumberFormat="1" applyFont="1" applyFill="1" applyBorder="1"/>
    <xf numFmtId="0" fontId="36" fillId="0" borderId="0" xfId="485"/>
    <xf numFmtId="43" fontId="36" fillId="0" borderId="0" xfId="355" applyFont="1"/>
    <xf numFmtId="43" fontId="19" fillId="0" borderId="0" xfId="355" applyFont="1" applyFill="1"/>
    <xf numFmtId="4" fontId="19" fillId="0" borderId="22" xfId="486" applyNumberFormat="1" applyFont="1" applyFill="1" applyBorder="1"/>
    <xf numFmtId="172" fontId="28" fillId="54" borderId="11" xfId="551" applyNumberFormat="1" applyFill="1">
      <alignment horizontal="right" vertical="center"/>
    </xf>
    <xf numFmtId="4" fontId="30" fillId="0" borderId="0" xfId="485" applyNumberFormat="1" applyFont="1" applyAlignment="1">
      <alignment horizontal="right"/>
    </xf>
    <xf numFmtId="4" fontId="36" fillId="0" borderId="0" xfId="485" applyNumberFormat="1"/>
    <xf numFmtId="8" fontId="36" fillId="0" borderId="0" xfId="485" applyNumberFormat="1"/>
    <xf numFmtId="171" fontId="38" fillId="55" borderId="0" xfId="490" applyNumberFormat="1" applyFont="1" applyFill="1" applyBorder="1" applyAlignment="1" applyProtection="1">
      <alignment horizontal="right" vertical="top" wrapText="1"/>
    </xf>
    <xf numFmtId="43" fontId="19" fillId="0" borderId="0" xfId="486" applyNumberFormat="1" applyFill="1"/>
    <xf numFmtId="43" fontId="19" fillId="0" borderId="22" xfId="486" applyNumberFormat="1" applyFill="1" applyBorder="1"/>
    <xf numFmtId="43" fontId="19" fillId="52" borderId="0" xfId="355" applyFont="1" applyFill="1"/>
    <xf numFmtId="4" fontId="0" fillId="52" borderId="0" xfId="0" applyNumberFormat="1" applyFill="1"/>
    <xf numFmtId="4" fontId="19" fillId="0" borderId="22" xfId="486" applyNumberFormat="1" applyFill="1" applyBorder="1"/>
    <xf numFmtId="43" fontId="19" fillId="0" borderId="0" xfId="489" applyNumberFormat="1" applyFill="1"/>
    <xf numFmtId="10" fontId="19" fillId="0" borderId="0" xfId="516" applyNumberFormat="1"/>
    <xf numFmtId="4" fontId="0" fillId="0" borderId="0" xfId="0" applyNumberFormat="1" applyFill="1"/>
    <xf numFmtId="17" fontId="23" fillId="0" borderId="0" xfId="486" applyNumberFormat="1" applyFont="1" applyBorder="1" applyAlignment="1">
      <alignment horizontal="center"/>
    </xf>
    <xf numFmtId="43" fontId="19" fillId="0" borderId="0" xfId="486" applyNumberFormat="1" applyFill="1" applyBorder="1"/>
    <xf numFmtId="43" fontId="32" fillId="0" borderId="0" xfId="0" applyNumberFormat="1" applyFont="1" applyFill="1"/>
    <xf numFmtId="166" fontId="25" fillId="0" borderId="23" xfId="355" applyNumberFormat="1" applyFont="1" applyFill="1" applyBorder="1"/>
    <xf numFmtId="42" fontId="25" fillId="0" borderId="22" xfId="355" applyNumberFormat="1" applyFont="1" applyFill="1" applyBorder="1"/>
    <xf numFmtId="10" fontId="25" fillId="0" borderId="0" xfId="516" applyNumberFormat="1" applyFont="1" applyFill="1" applyBorder="1"/>
    <xf numFmtId="0" fontId="25" fillId="0" borderId="29" xfId="489" applyFont="1" applyFill="1" applyBorder="1"/>
    <xf numFmtId="0" fontId="25" fillId="0" borderId="14" xfId="489" applyFont="1" applyFill="1" applyBorder="1" applyAlignment="1">
      <alignment horizontal="center"/>
    </xf>
    <xf numFmtId="166" fontId="25" fillId="0" borderId="14" xfId="355" applyNumberFormat="1" applyFont="1" applyFill="1" applyBorder="1"/>
    <xf numFmtId="10" fontId="25" fillId="0" borderId="14" xfId="489" applyNumberFormat="1" applyFont="1" applyFill="1" applyBorder="1" applyAlignment="1">
      <alignment horizontal="center"/>
    </xf>
    <xf numFmtId="0" fontId="25" fillId="0" borderId="0" xfId="489" applyFont="1" applyFill="1" applyBorder="1" applyAlignment="1">
      <alignment horizontal="center"/>
    </xf>
    <xf numFmtId="166" fontId="25" fillId="0" borderId="0" xfId="355" quotePrefix="1" applyNumberFormat="1" applyFont="1" applyFill="1" applyBorder="1" applyAlignment="1">
      <alignment horizontal="left"/>
    </xf>
    <xf numFmtId="166" fontId="25" fillId="0" borderId="0" xfId="355" applyNumberFormat="1" applyFont="1" applyFill="1" applyBorder="1"/>
    <xf numFmtId="10" fontId="25" fillId="0" borderId="20" xfId="355" applyNumberFormat="1" applyFont="1" applyFill="1" applyBorder="1"/>
    <xf numFmtId="0" fontId="25" fillId="0" borderId="22" xfId="489" applyFont="1" applyFill="1" applyBorder="1" applyAlignment="1">
      <alignment horizontal="center"/>
    </xf>
    <xf numFmtId="166" fontId="25" fillId="0" borderId="22" xfId="355" quotePrefix="1" applyNumberFormat="1" applyFont="1" applyFill="1" applyBorder="1" applyAlignment="1">
      <alignment horizontal="left"/>
    </xf>
    <xf numFmtId="166" fontId="25" fillId="0" borderId="22" xfId="355" applyNumberFormat="1" applyFont="1" applyFill="1" applyBorder="1"/>
    <xf numFmtId="10" fontId="25" fillId="0" borderId="22" xfId="516" applyNumberFormat="1" applyFont="1" applyFill="1" applyBorder="1"/>
    <xf numFmtId="10" fontId="25" fillId="0" borderId="21" xfId="355" applyNumberFormat="1" applyFont="1" applyFill="1" applyBorder="1"/>
    <xf numFmtId="166" fontId="25" fillId="0" borderId="27" xfId="355" applyNumberFormat="1" applyFont="1" applyFill="1" applyBorder="1"/>
    <xf numFmtId="166" fontId="20" fillId="0" borderId="0" xfId="0" applyNumberFormat="1" applyFont="1" applyFill="1" applyAlignment="1">
      <alignment horizontal="left"/>
    </xf>
    <xf numFmtId="166" fontId="20" fillId="0" borderId="0" xfId="0" applyNumberFormat="1" applyFont="1" applyFill="1"/>
    <xf numFmtId="5" fontId="32" fillId="0" borderId="14" xfId="0" applyNumberFormat="1" applyFont="1" applyFill="1" applyBorder="1"/>
    <xf numFmtId="5" fontId="0" fillId="0" borderId="0" xfId="0" applyNumberFormat="1" applyFill="1"/>
    <xf numFmtId="167" fontId="29" fillId="0" borderId="22" xfId="0" applyNumberFormat="1" applyFont="1" applyFill="1" applyBorder="1"/>
    <xf numFmtId="0" fontId="45" fillId="0" borderId="22" xfId="0" applyFont="1" applyFill="1" applyBorder="1" applyAlignment="1">
      <alignment horizontal="center"/>
    </xf>
    <xf numFmtId="0" fontId="19" fillId="0" borderId="19" xfId="489" applyFill="1" applyBorder="1"/>
    <xf numFmtId="166" fontId="25" fillId="0" borderId="23" xfId="355" applyNumberFormat="1" applyFont="1" applyFill="1" applyBorder="1" applyAlignment="1">
      <alignment horizontal="center"/>
    </xf>
    <xf numFmtId="10" fontId="25" fillId="0" borderId="23" xfId="489" applyNumberFormat="1" applyFont="1" applyFill="1" applyBorder="1"/>
    <xf numFmtId="10" fontId="25" fillId="0" borderId="19" xfId="487" applyNumberFormat="1" applyFont="1" applyFill="1" applyBorder="1" applyAlignment="1">
      <alignment horizontal="right" wrapText="1"/>
    </xf>
    <xf numFmtId="10" fontId="25" fillId="0" borderId="24" xfId="487" applyNumberFormat="1" applyFont="1" applyFill="1" applyBorder="1" applyAlignment="1">
      <alignment horizontal="right" wrapText="1"/>
    </xf>
    <xf numFmtId="168" fontId="25" fillId="0" borderId="19" xfId="489" applyNumberFormat="1" applyFont="1" applyFill="1" applyBorder="1"/>
    <xf numFmtId="10" fontId="25" fillId="0" borderId="19" xfId="489" applyNumberFormat="1" applyFont="1" applyFill="1" applyBorder="1"/>
    <xf numFmtId="10" fontId="25" fillId="0" borderId="24" xfId="516" applyNumberFormat="1" applyFont="1" applyFill="1" applyBorder="1"/>
    <xf numFmtId="168" fontId="27" fillId="0" borderId="24" xfId="489" applyNumberFormat="1" applyFont="1" applyFill="1" applyBorder="1"/>
    <xf numFmtId="166" fontId="25" fillId="0" borderId="6" xfId="355" applyNumberFormat="1" applyFont="1" applyFill="1" applyBorder="1" applyAlignment="1">
      <alignment horizontal="center" vertical="center" wrapText="1"/>
    </xf>
    <xf numFmtId="166" fontId="25" fillId="0" borderId="6" xfId="355" quotePrefix="1" applyNumberFormat="1" applyFont="1" applyFill="1" applyBorder="1" applyAlignment="1">
      <alignment horizontal="center" vertical="center" wrapText="1"/>
    </xf>
    <xf numFmtId="10" fontId="25" fillId="0" borderId="6" xfId="489" quotePrefix="1" applyNumberFormat="1" applyFont="1" applyFill="1" applyBorder="1" applyAlignment="1">
      <alignment horizontal="center" vertical="center" wrapText="1"/>
    </xf>
    <xf numFmtId="166" fontId="20" fillId="0" borderId="0" xfId="355" applyNumberFormat="1" applyFont="1" applyFill="1"/>
    <xf numFmtId="43" fontId="45" fillId="0" borderId="22" xfId="355" applyFont="1" applyFill="1" applyBorder="1" applyAlignment="1">
      <alignment horizontal="center"/>
    </xf>
    <xf numFmtId="166" fontId="45" fillId="0" borderId="22" xfId="355" applyNumberFormat="1" applyFont="1" applyFill="1" applyBorder="1" applyAlignment="1">
      <alignment horizontal="center"/>
    </xf>
    <xf numFmtId="166" fontId="45" fillId="0" borderId="28" xfId="355" applyNumberFormat="1" applyFont="1" applyFill="1" applyBorder="1" applyAlignment="1">
      <alignment horizontal="left"/>
    </xf>
    <xf numFmtId="43" fontId="25" fillId="0" borderId="19" xfId="355" applyFont="1" applyFill="1" applyBorder="1"/>
    <xf numFmtId="0" fontId="22" fillId="0" borderId="0" xfId="0" applyFont="1" applyFill="1" applyAlignment="1">
      <alignment horizontal="centerContinuous"/>
    </xf>
    <xf numFmtId="0" fontId="25" fillId="0" borderId="22" xfId="489" applyFont="1" applyFill="1" applyBorder="1"/>
    <xf numFmtId="0" fontId="25" fillId="0" borderId="20" xfId="357" applyNumberFormat="1" applyFont="1" applyFill="1" applyBorder="1" applyAlignment="1">
      <alignment horizontal="center"/>
    </xf>
    <xf numFmtId="0" fontId="25" fillId="0" borderId="20" xfId="355" applyNumberFormat="1" applyFont="1" applyFill="1" applyBorder="1" applyAlignment="1">
      <alignment horizontal="center"/>
    </xf>
    <xf numFmtId="0" fontId="25" fillId="0" borderId="21" xfId="355" applyNumberFormat="1" applyFont="1" applyFill="1" applyBorder="1" applyAlignment="1">
      <alignment horizontal="center"/>
    </xf>
    <xf numFmtId="0" fontId="25" fillId="0" borderId="21" xfId="357" applyNumberFormat="1" applyFont="1" applyFill="1" applyBorder="1" applyAlignment="1">
      <alignment horizontal="center"/>
    </xf>
    <xf numFmtId="0" fontId="25" fillId="0" borderId="21" xfId="489" applyFont="1" applyFill="1" applyBorder="1" applyAlignment="1">
      <alignment horizontal="center"/>
    </xf>
    <xf numFmtId="10" fontId="25" fillId="0" borderId="25" xfId="487" applyNumberFormat="1" applyFont="1" applyFill="1" applyBorder="1" applyAlignment="1">
      <alignment horizontal="right" wrapText="1"/>
    </xf>
    <xf numFmtId="10" fontId="25" fillId="0" borderId="26" xfId="487" applyNumberFormat="1" applyFont="1" applyFill="1" applyBorder="1" applyAlignment="1">
      <alignment horizontal="right" wrapText="1"/>
    </xf>
    <xf numFmtId="10" fontId="25" fillId="0" borderId="25" xfId="489" applyNumberFormat="1" applyFont="1" applyFill="1" applyBorder="1"/>
    <xf numFmtId="43" fontId="25" fillId="0" borderId="25" xfId="355" applyFont="1" applyFill="1" applyBorder="1"/>
    <xf numFmtId="10" fontId="25" fillId="0" borderId="26" xfId="516" applyNumberFormat="1" applyFont="1" applyFill="1" applyBorder="1"/>
    <xf numFmtId="10" fontId="27" fillId="0" borderId="26" xfId="489" applyNumberFormat="1" applyFont="1" applyFill="1" applyBorder="1"/>
    <xf numFmtId="164" fontId="25" fillId="0" borderId="25" xfId="0" applyNumberFormat="1" applyFont="1" applyFill="1" applyBorder="1"/>
    <xf numFmtId="164" fontId="25" fillId="0" borderId="25" xfId="0" quotePrefix="1" applyNumberFormat="1" applyFont="1" applyFill="1" applyBorder="1" applyAlignment="1">
      <alignment horizontal="left"/>
    </xf>
    <xf numFmtId="0" fontId="24" fillId="0" borderId="0" xfId="0" applyFont="1" applyFill="1" applyAlignment="1">
      <alignment vertical="center"/>
    </xf>
    <xf numFmtId="0" fontId="0" fillId="0" borderId="6" xfId="0" applyFill="1" applyBorder="1"/>
    <xf numFmtId="0" fontId="23" fillId="0" borderId="16" xfId="0" applyFont="1" applyFill="1" applyBorder="1" applyAlignment="1">
      <alignment horizontal="center" vertical="center"/>
    </xf>
    <xf numFmtId="166" fontId="19" fillId="0" borderId="0" xfId="355" applyNumberFormat="1" applyFill="1" applyBorder="1"/>
    <xf numFmtId="166" fontId="19" fillId="0" borderId="22" xfId="355" applyNumberFormat="1" applyFill="1" applyBorder="1"/>
    <xf numFmtId="168" fontId="19" fillId="0" borderId="0" xfId="357" applyNumberFormat="1" applyFill="1" applyBorder="1"/>
    <xf numFmtId="164" fontId="26" fillId="0" borderId="25" xfId="0" applyNumberFormat="1" applyFont="1" applyFill="1" applyBorder="1"/>
    <xf numFmtId="7" fontId="0" fillId="0" borderId="0" xfId="0" applyNumberFormat="1" applyFill="1"/>
    <xf numFmtId="164" fontId="23" fillId="0" borderId="26" xfId="0" quotePrefix="1" applyNumberFormat="1" applyFont="1" applyFill="1" applyBorder="1" applyAlignment="1">
      <alignment horizontal="left" vertical="center"/>
    </xf>
    <xf numFmtId="37" fontId="19" fillId="0" borderId="29" xfId="355" applyNumberFormat="1" applyFill="1" applyBorder="1"/>
    <xf numFmtId="166" fontId="19" fillId="0" borderId="25" xfId="355" applyNumberFormat="1" applyFill="1" applyBorder="1"/>
    <xf numFmtId="166" fontId="19" fillId="0" borderId="26" xfId="355" applyNumberFormat="1" applyFill="1" applyBorder="1"/>
    <xf numFmtId="168" fontId="19" fillId="0" borderId="25" xfId="357" applyNumberFormat="1" applyFill="1" applyBorder="1"/>
    <xf numFmtId="168" fontId="19" fillId="0" borderId="20" xfId="357" applyNumberFormat="1" applyFill="1" applyBorder="1"/>
    <xf numFmtId="37" fontId="19" fillId="0" borderId="25" xfId="355" applyNumberFormat="1" applyFill="1" applyBorder="1"/>
    <xf numFmtId="166" fontId="19" fillId="0" borderId="20" xfId="355" applyNumberFormat="1" applyFill="1" applyBorder="1"/>
    <xf numFmtId="166" fontId="19" fillId="0" borderId="21" xfId="355" applyNumberFormat="1" applyFill="1" applyBorder="1"/>
    <xf numFmtId="42" fontId="25" fillId="0" borderId="26" xfId="355" applyNumberFormat="1" applyFont="1" applyFill="1" applyBorder="1"/>
    <xf numFmtId="168" fontId="27" fillId="0" borderId="25" xfId="357" applyNumberFormat="1" applyFont="1" applyFill="1" applyBorder="1"/>
    <xf numFmtId="168" fontId="27" fillId="0" borderId="0" xfId="357" applyNumberFormat="1" applyFont="1" applyFill="1" applyBorder="1"/>
    <xf numFmtId="168" fontId="27" fillId="0" borderId="20" xfId="357" applyNumberFormat="1" applyFont="1" applyFill="1" applyBorder="1"/>
    <xf numFmtId="37" fontId="19" fillId="0" borderId="22" xfId="355" applyNumberFormat="1" applyFill="1" applyBorder="1"/>
    <xf numFmtId="168" fontId="25" fillId="0" borderId="0" xfId="357" applyNumberFormat="1" applyFont="1" applyFill="1" applyBorder="1"/>
    <xf numFmtId="164" fontId="23" fillId="0" borderId="25" xfId="0" applyNumberFormat="1" applyFont="1" applyFill="1" applyBorder="1" applyAlignment="1">
      <alignment vertical="top"/>
    </xf>
    <xf numFmtId="164" fontId="26" fillId="0" borderId="29" xfId="0" applyNumberFormat="1" applyFont="1" applyFill="1" applyBorder="1"/>
    <xf numFmtId="164" fontId="0" fillId="0" borderId="26" xfId="0" applyNumberFormat="1" applyFill="1" applyBorder="1"/>
    <xf numFmtId="168" fontId="25" fillId="0" borderId="25" xfId="357" applyNumberFormat="1" applyFont="1" applyFill="1" applyBorder="1"/>
    <xf numFmtId="168" fontId="25" fillId="0" borderId="20" xfId="357" applyNumberFormat="1" applyFont="1" applyFill="1" applyBorder="1"/>
    <xf numFmtId="37" fontId="0" fillId="0" borderId="26" xfId="0" applyNumberFormat="1" applyFill="1" applyBorder="1"/>
    <xf numFmtId="173" fontId="45" fillId="0" borderId="0" xfId="491" applyNumberFormat="1" applyFont="1" applyFill="1" applyAlignment="1">
      <alignment horizontal="left"/>
    </xf>
    <xf numFmtId="166" fontId="20" fillId="0" borderId="0" xfId="355" applyNumberFormat="1" applyFont="1" applyFill="1" applyAlignment="1">
      <alignment horizontal="right"/>
    </xf>
    <xf numFmtId="173" fontId="66" fillId="0" borderId="0" xfId="491" applyNumberFormat="1" applyFont="1" applyFill="1" applyAlignment="1">
      <alignment horizontal="left"/>
    </xf>
    <xf numFmtId="173" fontId="29" fillId="0" borderId="0" xfId="488" applyNumberFormat="1" applyFont="1" applyFill="1" applyAlignment="1">
      <alignment horizontal="left"/>
    </xf>
    <xf numFmtId="166" fontId="29" fillId="0" borderId="0" xfId="355" applyNumberFormat="1" applyFont="1" applyFill="1" applyBorder="1" applyAlignment="1">
      <alignment horizontal="right"/>
    </xf>
    <xf numFmtId="173" fontId="29" fillId="0" borderId="22" xfId="488" applyNumberFormat="1" applyFont="1" applyFill="1" applyBorder="1" applyAlignment="1">
      <alignment horizontal="left"/>
    </xf>
    <xf numFmtId="166" fontId="29" fillId="0" borderId="14" xfId="355" applyNumberFormat="1" applyFont="1" applyFill="1" applyBorder="1" applyAlignment="1">
      <alignment horizontal="right"/>
    </xf>
    <xf numFmtId="166" fontId="45" fillId="0" borderId="28" xfId="355" applyNumberFormat="1" applyFont="1" applyFill="1" applyBorder="1" applyAlignment="1">
      <alignment horizontal="right"/>
    </xf>
    <xf numFmtId="173" fontId="45" fillId="0" borderId="0" xfId="488" applyNumberFormat="1" applyFont="1" applyFill="1" applyAlignment="1">
      <alignment horizontal="left"/>
    </xf>
    <xf numFmtId="166" fontId="29" fillId="0" borderId="0" xfId="355" applyNumberFormat="1" applyFont="1" applyFill="1" applyBorder="1"/>
    <xf numFmtId="166" fontId="45" fillId="0" borderId="0" xfId="355" applyNumberFormat="1" applyFont="1" applyFill="1" applyAlignment="1">
      <alignment horizontal="left"/>
    </xf>
    <xf numFmtId="166" fontId="66" fillId="0" borderId="0" xfId="355" applyNumberFormat="1" applyFont="1" applyFill="1" applyAlignment="1">
      <alignment horizontal="left"/>
    </xf>
    <xf numFmtId="166" fontId="29" fillId="0" borderId="0" xfId="355" applyNumberFormat="1" applyFont="1" applyFill="1" applyAlignment="1">
      <alignment horizontal="left"/>
    </xf>
    <xf numFmtId="166" fontId="29" fillId="0" borderId="22" xfId="355" applyNumberFormat="1" applyFont="1" applyFill="1" applyBorder="1" applyAlignment="1">
      <alignment horizontal="left"/>
    </xf>
    <xf numFmtId="166" fontId="29" fillId="0" borderId="22" xfId="355" applyNumberFormat="1" applyFont="1" applyFill="1" applyBorder="1" applyAlignment="1">
      <alignment horizontal="right"/>
    </xf>
    <xf numFmtId="166" fontId="45" fillId="0" borderId="14" xfId="355" applyNumberFormat="1" applyFont="1" applyFill="1" applyBorder="1" applyAlignment="1">
      <alignment horizontal="right"/>
    </xf>
    <xf numFmtId="166" fontId="45" fillId="0" borderId="30" xfId="355" applyNumberFormat="1" applyFont="1" applyFill="1" applyBorder="1" applyAlignment="1">
      <alignment horizontal="right"/>
    </xf>
    <xf numFmtId="166" fontId="29" fillId="0" borderId="0" xfId="355" applyNumberFormat="1" applyFont="1" applyFill="1" applyBorder="1" applyAlignment="1">
      <alignment horizontal="left"/>
    </xf>
    <xf numFmtId="166" fontId="29" fillId="0" borderId="17" xfId="355" applyNumberFormat="1" applyFont="1" applyFill="1" applyBorder="1" applyAlignment="1">
      <alignment horizontal="left"/>
    </xf>
    <xf numFmtId="166" fontId="29" fillId="0" borderId="17" xfId="355" applyNumberFormat="1" applyFont="1" applyFill="1" applyBorder="1" applyAlignment="1">
      <alignment horizontal="right"/>
    </xf>
    <xf numFmtId="166" fontId="29" fillId="0" borderId="28" xfId="355" applyNumberFormat="1" applyFont="1" applyFill="1" applyBorder="1" applyAlignment="1">
      <alignment horizontal="left"/>
    </xf>
    <xf numFmtId="166" fontId="29" fillId="0" borderId="28" xfId="355" applyNumberFormat="1" applyFont="1" applyFill="1" applyBorder="1" applyAlignment="1">
      <alignment horizontal="right"/>
    </xf>
    <xf numFmtId="166" fontId="45" fillId="0" borderId="0" xfId="355" applyNumberFormat="1" applyFont="1" applyFill="1" applyBorder="1" applyAlignment="1">
      <alignment horizontal="right"/>
    </xf>
    <xf numFmtId="173" fontId="84" fillId="0" borderId="0" xfId="856" applyNumberFormat="1" applyFont="1" applyFill="1" applyBorder="1" applyAlignment="1">
      <alignment horizontal="right"/>
    </xf>
    <xf numFmtId="173" fontId="84" fillId="0" borderId="14" xfId="856" applyNumberFormat="1" applyFont="1" applyFill="1" applyBorder="1" applyAlignment="1">
      <alignment horizontal="right"/>
    </xf>
    <xf numFmtId="173" fontId="84" fillId="0" borderId="22" xfId="856" applyNumberFormat="1" applyFont="1" applyFill="1" applyBorder="1" applyAlignment="1">
      <alignment horizontal="right"/>
    </xf>
    <xf numFmtId="173" fontId="29" fillId="0" borderId="0" xfId="0" applyNumberFormat="1" applyFont="1" applyFill="1" applyAlignment="1">
      <alignment horizontal="left"/>
    </xf>
    <xf numFmtId="168" fontId="25" fillId="0" borderId="23" xfId="357" applyNumberFormat="1" applyFont="1" applyFill="1" applyBorder="1"/>
    <xf numFmtId="37" fontId="25" fillId="0" borderId="19" xfId="357" applyNumberFormat="1" applyFont="1" applyFill="1" applyBorder="1"/>
    <xf numFmtId="168" fontId="25" fillId="0" borderId="19" xfId="357" applyNumberFormat="1" applyFont="1" applyFill="1" applyBorder="1"/>
    <xf numFmtId="37" fontId="25" fillId="0" borderId="24" xfId="357" applyNumberFormat="1" applyFont="1" applyFill="1" applyBorder="1"/>
    <xf numFmtId="168" fontId="25" fillId="0" borderId="24" xfId="357" applyNumberFormat="1" applyFont="1" applyFill="1" applyBorder="1"/>
    <xf numFmtId="166" fontId="25" fillId="0" borderId="19" xfId="355" applyNumberFormat="1" applyFont="1" applyFill="1" applyBorder="1"/>
    <xf numFmtId="166" fontId="25" fillId="0" borderId="24" xfId="355" applyNumberFormat="1" applyFont="1" applyFill="1" applyBorder="1"/>
    <xf numFmtId="5" fontId="19" fillId="0" borderId="19" xfId="489" applyNumberFormat="1" applyFill="1" applyBorder="1"/>
    <xf numFmtId="168" fontId="27" fillId="0" borderId="24" xfId="357" applyNumberFormat="1" applyFont="1" applyFill="1" applyBorder="1"/>
    <xf numFmtId="43" fontId="29" fillId="0" borderId="0" xfId="355" applyFont="1" applyFill="1"/>
    <xf numFmtId="0" fontId="23" fillId="0" borderId="0" xfId="0" applyFont="1" applyFill="1" applyAlignment="1">
      <alignment horizontal="center"/>
    </xf>
    <xf numFmtId="0" fontId="24" fillId="0" borderId="0" xfId="0" applyFont="1" applyFill="1" applyAlignment="1">
      <alignment horizontal="center" vertical="center"/>
    </xf>
    <xf numFmtId="0" fontId="23" fillId="0" borderId="0" xfId="489" applyFont="1" applyFill="1" applyAlignment="1">
      <alignment horizontal="center"/>
    </xf>
    <xf numFmtId="0" fontId="24" fillId="0" borderId="22" xfId="0" applyFont="1" applyFill="1" applyBorder="1" applyAlignment="1">
      <alignment horizontal="center" vertical="center"/>
    </xf>
  </cellXfs>
  <cellStyles count="1952">
    <cellStyle name="_4.06E Pass Throughs" xfId="1841"/>
    <cellStyle name="_4.13E Montana Energy Tax" xfId="1842"/>
    <cellStyle name="_Book1" xfId="1843"/>
    <cellStyle name="_Book1 (2)" xfId="1844"/>
    <cellStyle name="_Book2" xfId="1845"/>
    <cellStyle name="_Chelan Debt Forecast 12.19.05" xfId="1846"/>
    <cellStyle name="_Costs not in AURORA 06GRC" xfId="1847"/>
    <cellStyle name="_Costs not in AURORA 2006GRC 6.15.06" xfId="1848"/>
    <cellStyle name="_Costs not in AURORA 2007 Rate Case" xfId="1849"/>
    <cellStyle name="_Costs not in KWI3000 '06Budget" xfId="1850"/>
    <cellStyle name="_DEM-08C Power Cost Comparison" xfId="1851"/>
    <cellStyle name="_DEM-WP (C) Power Cost 2006GRC Order" xfId="1852"/>
    <cellStyle name="_DEM-WP Revised (HC) Wild Horse 2006GRC" xfId="1853"/>
    <cellStyle name="_DEM-WP(C) Costs not in AURORA 2006GRC" xfId="1854"/>
    <cellStyle name="_DEM-WP(C) Costs not in AURORA 2007GRC" xfId="1855"/>
    <cellStyle name="_DEM-WP(C) Costs not in AURORA 2007PCORC-5.07Update" xfId="1856"/>
    <cellStyle name="_DEM-WP(C) Sumas Proforma 11.14.07" xfId="1857"/>
    <cellStyle name="_DEM-WP(C) Sumas Proforma 11.5.07" xfId="1858"/>
    <cellStyle name="_DEM-WP(C) Westside Hydro Data_051007" xfId="1859"/>
    <cellStyle name="_Fuel Prices 4-14" xfId="1860"/>
    <cellStyle name="_PC DRAFT 10 15 07" xfId="1861"/>
    <cellStyle name="_Power Cost Value Copy 11.30.05 gas 1.09.06 AURORA at 1.10.06" xfId="1862"/>
    <cellStyle name="_Power Costs Rate Year 11-13-07" xfId="1863"/>
    <cellStyle name="_Recon to Darrin's 5.11.05 proforma" xfId="1864"/>
    <cellStyle name="_Tenaska Comparison" xfId="1865"/>
    <cellStyle name="_Value Copy 11 30 05 gas 12 09 05 AURORA at 12 14 05" xfId="1866"/>
    <cellStyle name="_VC 2007GRC PC 10312007" xfId="1867"/>
    <cellStyle name="_VC 6.15.06 update on 06GRC power costs.xls Chart 1" xfId="1868"/>
    <cellStyle name="_VC 6.15.06 update on 06GRC power costs.xls Chart 2" xfId="1869"/>
    <cellStyle name="_VC 6.15.06 update on 06GRC power costs.xls Chart 3" xfId="1870"/>
    <cellStyle name="0,0_x000d__x000a_NA_x000d__x000a_" xfId="1871"/>
    <cellStyle name="20% - Accent1" xfId="1" builtinId="30" customBuiltin="1"/>
    <cellStyle name="20% - Accent1 10" xfId="2"/>
    <cellStyle name="20% - Accent1 10 2" xfId="1074"/>
    <cellStyle name="20% - Accent1 11" xfId="3"/>
    <cellStyle name="20% - Accent1 11 2" xfId="1075"/>
    <cellStyle name="20% - Accent1 12" xfId="4"/>
    <cellStyle name="20% - Accent1 12 2" xfId="1076"/>
    <cellStyle name="20% - Accent1 13" xfId="612"/>
    <cellStyle name="20% - Accent1 13 2" xfId="1274"/>
    <cellStyle name="20% - Accent1 14" xfId="645"/>
    <cellStyle name="20% - Accent1 14 2" xfId="1291"/>
    <cellStyle name="20% - Accent1 15" xfId="698"/>
    <cellStyle name="20% - Accent1 15 2" xfId="1311"/>
    <cellStyle name="20% - Accent1 16" xfId="798"/>
    <cellStyle name="20% - Accent1 16 2" xfId="1337"/>
    <cellStyle name="20% - Accent1 17" xfId="864"/>
    <cellStyle name="20% - Accent1 17 2" xfId="1355"/>
    <cellStyle name="20% - Accent1 18" xfId="917"/>
    <cellStyle name="20% - Accent1 18 2" xfId="1373"/>
    <cellStyle name="20% - Accent1 19" xfId="967"/>
    <cellStyle name="20% - Accent1 19 2" xfId="1390"/>
    <cellStyle name="20% - Accent1 2" xfId="5"/>
    <cellStyle name="20% - Accent1 2 2" xfId="1077"/>
    <cellStyle name="20% - Accent1 2 3" xfId="1588"/>
    <cellStyle name="20% - Accent1 2 4" xfId="1645"/>
    <cellStyle name="20% - Accent1 2 5" xfId="1788"/>
    <cellStyle name="20% - Accent1 20" xfId="1007"/>
    <cellStyle name="20% - Accent1 20 2" xfId="1408"/>
    <cellStyle name="20% - Accent1 21" xfId="1049"/>
    <cellStyle name="20% - Accent1 22" xfId="1073"/>
    <cellStyle name="20% - Accent1 23" xfId="1428"/>
    <cellStyle name="20% - Accent1 24" xfId="1473"/>
    <cellStyle name="20% - Accent1 25" xfId="1565"/>
    <cellStyle name="20% - Accent1 26" xfId="1670"/>
    <cellStyle name="20% - Accent1 27" xfId="1728"/>
    <cellStyle name="20% - Accent1 28" xfId="1769"/>
    <cellStyle name="20% - Accent1 29" xfId="1818"/>
    <cellStyle name="20% - Accent1 3" xfId="6"/>
    <cellStyle name="20% - Accent1 3 2" xfId="1078"/>
    <cellStyle name="20% - Accent1 4" xfId="7"/>
    <cellStyle name="20% - Accent1 4 2" xfId="1079"/>
    <cellStyle name="20% - Accent1 5" xfId="8"/>
    <cellStyle name="20% - Accent1 5 2" xfId="1080"/>
    <cellStyle name="20% - Accent1 6" xfId="9"/>
    <cellStyle name="20% - Accent1 6 2" xfId="1081"/>
    <cellStyle name="20% - Accent1 7" xfId="10"/>
    <cellStyle name="20% - Accent1 7 2" xfId="1082"/>
    <cellStyle name="20% - Accent1 8" xfId="11"/>
    <cellStyle name="20% - Accent1 8 2" xfId="1083"/>
    <cellStyle name="20% - Accent1 9" xfId="12"/>
    <cellStyle name="20% - Accent1 9 2" xfId="1084"/>
    <cellStyle name="20% - Accent2" xfId="13" builtinId="34" customBuiltin="1"/>
    <cellStyle name="20% - Accent2 10" xfId="14"/>
    <cellStyle name="20% - Accent2 10 2" xfId="1086"/>
    <cellStyle name="20% - Accent2 11" xfId="15"/>
    <cellStyle name="20% - Accent2 11 2" xfId="1087"/>
    <cellStyle name="20% - Accent2 12" xfId="16"/>
    <cellStyle name="20% - Accent2 12 2" xfId="1088"/>
    <cellStyle name="20% - Accent2 13" xfId="615"/>
    <cellStyle name="20% - Accent2 13 2" xfId="1276"/>
    <cellStyle name="20% - Accent2 14" xfId="648"/>
    <cellStyle name="20% - Accent2 14 2" xfId="1293"/>
    <cellStyle name="20% - Accent2 15" xfId="702"/>
    <cellStyle name="20% - Accent2 15 2" xfId="1313"/>
    <cellStyle name="20% - Accent2 16" xfId="802"/>
    <cellStyle name="20% - Accent2 16 2" xfId="1339"/>
    <cellStyle name="20% - Accent2 17" xfId="868"/>
    <cellStyle name="20% - Accent2 17 2" xfId="1357"/>
    <cellStyle name="20% - Accent2 18" xfId="921"/>
    <cellStyle name="20% - Accent2 18 2" xfId="1375"/>
    <cellStyle name="20% - Accent2 19" xfId="970"/>
    <cellStyle name="20% - Accent2 19 2" xfId="1392"/>
    <cellStyle name="20% - Accent2 2" xfId="17"/>
    <cellStyle name="20% - Accent2 2 2" xfId="1089"/>
    <cellStyle name="20% - Accent2 2 3" xfId="1589"/>
    <cellStyle name="20% - Accent2 2 4" xfId="1646"/>
    <cellStyle name="20% - Accent2 2 5" xfId="1763"/>
    <cellStyle name="20% - Accent2 20" xfId="1011"/>
    <cellStyle name="20% - Accent2 20 2" xfId="1410"/>
    <cellStyle name="20% - Accent2 21" xfId="1052"/>
    <cellStyle name="20% - Accent2 22" xfId="1085"/>
    <cellStyle name="20% - Accent2 23" xfId="1431"/>
    <cellStyle name="20% - Accent2 24" xfId="1477"/>
    <cellStyle name="20% - Accent2 25" xfId="1568"/>
    <cellStyle name="20% - Accent2 26" xfId="1674"/>
    <cellStyle name="20% - Accent2 27" xfId="1731"/>
    <cellStyle name="20% - Accent2 28" xfId="1772"/>
    <cellStyle name="20% - Accent2 29" xfId="1821"/>
    <cellStyle name="20% - Accent2 3" xfId="18"/>
    <cellStyle name="20% - Accent2 3 2" xfId="1090"/>
    <cellStyle name="20% - Accent2 4" xfId="19"/>
    <cellStyle name="20% - Accent2 4 2" xfId="1091"/>
    <cellStyle name="20% - Accent2 5" xfId="20"/>
    <cellStyle name="20% - Accent2 5 2" xfId="1092"/>
    <cellStyle name="20% - Accent2 6" xfId="21"/>
    <cellStyle name="20% - Accent2 6 2" xfId="1093"/>
    <cellStyle name="20% - Accent2 7" xfId="22"/>
    <cellStyle name="20% - Accent2 7 2" xfId="1094"/>
    <cellStyle name="20% - Accent2 8" xfId="23"/>
    <cellStyle name="20% - Accent2 8 2" xfId="1095"/>
    <cellStyle name="20% - Accent2 9" xfId="24"/>
    <cellStyle name="20% - Accent2 9 2" xfId="1096"/>
    <cellStyle name="20% - Accent3" xfId="25" builtinId="38" customBuiltin="1"/>
    <cellStyle name="20% - Accent3 10" xfId="26"/>
    <cellStyle name="20% - Accent3 10 2" xfId="1098"/>
    <cellStyle name="20% - Accent3 11" xfId="27"/>
    <cellStyle name="20% - Accent3 11 2" xfId="1099"/>
    <cellStyle name="20% - Accent3 12" xfId="28"/>
    <cellStyle name="20% - Accent3 12 2" xfId="1100"/>
    <cellStyle name="20% - Accent3 13" xfId="619"/>
    <cellStyle name="20% - Accent3 13 2" xfId="1278"/>
    <cellStyle name="20% - Accent3 14" xfId="652"/>
    <cellStyle name="20% - Accent3 14 2" xfId="1295"/>
    <cellStyle name="20% - Accent3 15" xfId="706"/>
    <cellStyle name="20% - Accent3 15 2" xfId="1315"/>
    <cellStyle name="20% - Accent3 16" xfId="806"/>
    <cellStyle name="20% - Accent3 16 2" xfId="1341"/>
    <cellStyle name="20% - Accent3 17" xfId="871"/>
    <cellStyle name="20% - Accent3 17 2" xfId="1359"/>
    <cellStyle name="20% - Accent3 18" xfId="924"/>
    <cellStyle name="20% - Accent3 18 2" xfId="1377"/>
    <cellStyle name="20% - Accent3 19" xfId="974"/>
    <cellStyle name="20% - Accent3 19 2" xfId="1394"/>
    <cellStyle name="20% - Accent3 2" xfId="29"/>
    <cellStyle name="20% - Accent3 2 2" xfId="1101"/>
    <cellStyle name="20% - Accent3 2 3" xfId="1590"/>
    <cellStyle name="20% - Accent3 2 4" xfId="1647"/>
    <cellStyle name="20% - Accent3 2 5" xfId="1761"/>
    <cellStyle name="20% - Accent3 20" xfId="1015"/>
    <cellStyle name="20% - Accent3 20 2" xfId="1412"/>
    <cellStyle name="20% - Accent3 21" xfId="1055"/>
    <cellStyle name="20% - Accent3 22" xfId="1097"/>
    <cellStyle name="20% - Accent3 23" xfId="1434"/>
    <cellStyle name="20% - Accent3 24" xfId="1481"/>
    <cellStyle name="20% - Accent3 25" xfId="1571"/>
    <cellStyle name="20% - Accent3 26" xfId="1678"/>
    <cellStyle name="20% - Accent3 27" xfId="1734"/>
    <cellStyle name="20% - Accent3 28" xfId="1775"/>
    <cellStyle name="20% - Accent3 29" xfId="1824"/>
    <cellStyle name="20% - Accent3 3" xfId="30"/>
    <cellStyle name="20% - Accent3 3 2" xfId="1102"/>
    <cellStyle name="20% - Accent3 4" xfId="31"/>
    <cellStyle name="20% - Accent3 4 2" xfId="1103"/>
    <cellStyle name="20% - Accent3 5" xfId="32"/>
    <cellStyle name="20% - Accent3 5 2" xfId="1104"/>
    <cellStyle name="20% - Accent3 6" xfId="33"/>
    <cellStyle name="20% - Accent3 6 2" xfId="1105"/>
    <cellStyle name="20% - Accent3 7" xfId="34"/>
    <cellStyle name="20% - Accent3 7 2" xfId="1106"/>
    <cellStyle name="20% - Accent3 8" xfId="35"/>
    <cellStyle name="20% - Accent3 8 2" xfId="1107"/>
    <cellStyle name="20% - Accent3 9" xfId="36"/>
    <cellStyle name="20% - Accent3 9 2" xfId="1108"/>
    <cellStyle name="20% - Accent4" xfId="37" builtinId="42" customBuiltin="1"/>
    <cellStyle name="20% - Accent4 10" xfId="38"/>
    <cellStyle name="20% - Accent4 10 2" xfId="1110"/>
    <cellStyle name="20% - Accent4 11" xfId="39"/>
    <cellStyle name="20% - Accent4 11 2" xfId="1111"/>
    <cellStyle name="20% - Accent4 12" xfId="40"/>
    <cellStyle name="20% - Accent4 12 2" xfId="1112"/>
    <cellStyle name="20% - Accent4 13" xfId="622"/>
    <cellStyle name="20% - Accent4 13 2" xfId="1280"/>
    <cellStyle name="20% - Accent4 14" xfId="655"/>
    <cellStyle name="20% - Accent4 14 2" xfId="1297"/>
    <cellStyle name="20% - Accent4 15" xfId="710"/>
    <cellStyle name="20% - Accent4 15 2" xfId="1317"/>
    <cellStyle name="20% - Accent4 16" xfId="810"/>
    <cellStyle name="20% - Accent4 16 2" xfId="1343"/>
    <cellStyle name="20% - Accent4 17" xfId="875"/>
    <cellStyle name="20% - Accent4 17 2" xfId="1361"/>
    <cellStyle name="20% - Accent4 18" xfId="928"/>
    <cellStyle name="20% - Accent4 18 2" xfId="1380"/>
    <cellStyle name="20% - Accent4 19" xfId="977"/>
    <cellStyle name="20% - Accent4 19 2" xfId="1396"/>
    <cellStyle name="20% - Accent4 2" xfId="41"/>
    <cellStyle name="20% - Accent4 2 2" xfId="1113"/>
    <cellStyle name="20% - Accent4 2 3" xfId="1591"/>
    <cellStyle name="20% - Accent4 2 4" xfId="1648"/>
    <cellStyle name="20% - Accent4 2 5" xfId="1759"/>
    <cellStyle name="20% - Accent4 20" xfId="1018"/>
    <cellStyle name="20% - Accent4 20 2" xfId="1414"/>
    <cellStyle name="20% - Accent4 21" xfId="1058"/>
    <cellStyle name="20% - Accent4 22" xfId="1109"/>
    <cellStyle name="20% - Accent4 23" xfId="1438"/>
    <cellStyle name="20% - Accent4 24" xfId="1485"/>
    <cellStyle name="20% - Accent4 25" xfId="1575"/>
    <cellStyle name="20% - Accent4 26" xfId="1682"/>
    <cellStyle name="20% - Accent4 27" xfId="1738"/>
    <cellStyle name="20% - Accent4 28" xfId="1779"/>
    <cellStyle name="20% - Accent4 29" xfId="1828"/>
    <cellStyle name="20% - Accent4 3" xfId="42"/>
    <cellStyle name="20% - Accent4 3 2" xfId="1114"/>
    <cellStyle name="20% - Accent4 4" xfId="43"/>
    <cellStyle name="20% - Accent4 4 2" xfId="1115"/>
    <cellStyle name="20% - Accent4 5" xfId="44"/>
    <cellStyle name="20% - Accent4 5 2" xfId="1116"/>
    <cellStyle name="20% - Accent4 6" xfId="45"/>
    <cellStyle name="20% - Accent4 6 2" xfId="1117"/>
    <cellStyle name="20% - Accent4 7" xfId="46"/>
    <cellStyle name="20% - Accent4 7 2" xfId="1118"/>
    <cellStyle name="20% - Accent4 8" xfId="47"/>
    <cellStyle name="20% - Accent4 8 2" xfId="1119"/>
    <cellStyle name="20% - Accent4 9" xfId="48"/>
    <cellStyle name="20% - Accent4 9 2" xfId="1120"/>
    <cellStyle name="20% - Accent5" xfId="49" builtinId="46" customBuiltin="1"/>
    <cellStyle name="20% - Accent5 10" xfId="50"/>
    <cellStyle name="20% - Accent5 10 2" xfId="1122"/>
    <cellStyle name="20% - Accent5 11" xfId="51"/>
    <cellStyle name="20% - Accent5 11 2" xfId="1123"/>
    <cellStyle name="20% - Accent5 12" xfId="52"/>
    <cellStyle name="20% - Accent5 12 2" xfId="1124"/>
    <cellStyle name="20% - Accent5 13" xfId="625"/>
    <cellStyle name="20% - Accent5 13 2" xfId="1282"/>
    <cellStyle name="20% - Accent5 14" xfId="658"/>
    <cellStyle name="20% - Accent5 14 2" xfId="1299"/>
    <cellStyle name="20% - Accent5 15" xfId="714"/>
    <cellStyle name="20% - Accent5 15 2" xfId="1320"/>
    <cellStyle name="20% - Accent5 16" xfId="813"/>
    <cellStyle name="20% - Accent5 16 2" xfId="1345"/>
    <cellStyle name="20% - Accent5 17" xfId="878"/>
    <cellStyle name="20% - Accent5 17 2" xfId="1363"/>
    <cellStyle name="20% - Accent5 18" xfId="931"/>
    <cellStyle name="20% - Accent5 18 2" xfId="1382"/>
    <cellStyle name="20% - Accent5 19" xfId="980"/>
    <cellStyle name="20% - Accent5 19 2" xfId="1398"/>
    <cellStyle name="20% - Accent5 2" xfId="53"/>
    <cellStyle name="20% - Accent5 2 2" xfId="1125"/>
    <cellStyle name="20% - Accent5 2 3" xfId="1592"/>
    <cellStyle name="20% - Accent5 2 4" xfId="1649"/>
    <cellStyle name="20% - Accent5 2 5" xfId="1784"/>
    <cellStyle name="20% - Accent5 20" xfId="1021"/>
    <cellStyle name="20% - Accent5 20 2" xfId="1416"/>
    <cellStyle name="20% - Accent5 21" xfId="1061"/>
    <cellStyle name="20% - Accent5 22" xfId="1121"/>
    <cellStyle name="20% - Accent5 23" xfId="1441"/>
    <cellStyle name="20% - Accent5 24" xfId="1489"/>
    <cellStyle name="20% - Accent5 25" xfId="1578"/>
    <cellStyle name="20% - Accent5 26" xfId="1686"/>
    <cellStyle name="20% - Accent5 27" xfId="1741"/>
    <cellStyle name="20% - Accent5 28" xfId="1782"/>
    <cellStyle name="20% - Accent5 29" xfId="1831"/>
    <cellStyle name="20% - Accent5 3" xfId="54"/>
    <cellStyle name="20% - Accent5 3 2" xfId="1126"/>
    <cellStyle name="20% - Accent5 4" xfId="55"/>
    <cellStyle name="20% - Accent5 4 2" xfId="1127"/>
    <cellStyle name="20% - Accent5 5" xfId="56"/>
    <cellStyle name="20% - Accent5 5 2" xfId="1128"/>
    <cellStyle name="20% - Accent5 6" xfId="57"/>
    <cellStyle name="20% - Accent5 6 2" xfId="1129"/>
    <cellStyle name="20% - Accent5 7" xfId="58"/>
    <cellStyle name="20% - Accent5 7 2" xfId="1130"/>
    <cellStyle name="20% - Accent5 8" xfId="59"/>
    <cellStyle name="20% - Accent5 8 2" xfId="1131"/>
    <cellStyle name="20% - Accent5 9" xfId="60"/>
    <cellStyle name="20% - Accent5 9 2" xfId="1132"/>
    <cellStyle name="20% - Accent6" xfId="61" builtinId="50" customBuiltin="1"/>
    <cellStyle name="20% - Accent6 10" xfId="62"/>
    <cellStyle name="20% - Accent6 10 2" xfId="1134"/>
    <cellStyle name="20% - Accent6 11" xfId="63"/>
    <cellStyle name="20% - Accent6 11 2" xfId="1135"/>
    <cellStyle name="20% - Accent6 12" xfId="64"/>
    <cellStyle name="20% - Accent6 12 2" xfId="1136"/>
    <cellStyle name="20% - Accent6 13" xfId="628"/>
    <cellStyle name="20% - Accent6 13 2" xfId="1284"/>
    <cellStyle name="20% - Accent6 14" xfId="661"/>
    <cellStyle name="20% - Accent6 14 2" xfId="1301"/>
    <cellStyle name="20% - Accent6 15" xfId="717"/>
    <cellStyle name="20% - Accent6 15 2" xfId="1322"/>
    <cellStyle name="20% - Accent6 16" xfId="817"/>
    <cellStyle name="20% - Accent6 16 2" xfId="1348"/>
    <cellStyle name="20% - Accent6 17" xfId="881"/>
    <cellStyle name="20% - Accent6 17 2" xfId="1365"/>
    <cellStyle name="20% - Accent6 18" xfId="935"/>
    <cellStyle name="20% - Accent6 18 2" xfId="1385"/>
    <cellStyle name="20% - Accent6 19" xfId="983"/>
    <cellStyle name="20% - Accent6 19 2" xfId="1400"/>
    <cellStyle name="20% - Accent6 2" xfId="65"/>
    <cellStyle name="20% - Accent6 2 2" xfId="1137"/>
    <cellStyle name="20% - Accent6 2 3" xfId="1593"/>
    <cellStyle name="20% - Accent6 2 4" xfId="1650"/>
    <cellStyle name="20% - Accent6 2 5" xfId="1766"/>
    <cellStyle name="20% - Accent6 20" xfId="1024"/>
    <cellStyle name="20% - Accent6 20 2" xfId="1418"/>
    <cellStyle name="20% - Accent6 21" xfId="1064"/>
    <cellStyle name="20% - Accent6 22" xfId="1133"/>
    <cellStyle name="20% - Accent6 23" xfId="1444"/>
    <cellStyle name="20% - Accent6 24" xfId="1492"/>
    <cellStyle name="20% - Accent6 25" xfId="1581"/>
    <cellStyle name="20% - Accent6 26" xfId="1690"/>
    <cellStyle name="20% - Accent6 27" xfId="1744"/>
    <cellStyle name="20% - Accent6 28" xfId="1786"/>
    <cellStyle name="20% - Accent6 29" xfId="1834"/>
    <cellStyle name="20% - Accent6 3" xfId="66"/>
    <cellStyle name="20% - Accent6 3 2" xfId="1138"/>
    <cellStyle name="20% - Accent6 4" xfId="67"/>
    <cellStyle name="20% - Accent6 4 2" xfId="1139"/>
    <cellStyle name="20% - Accent6 5" xfId="68"/>
    <cellStyle name="20% - Accent6 5 2" xfId="1140"/>
    <cellStyle name="20% - Accent6 6" xfId="69"/>
    <cellStyle name="20% - Accent6 6 2" xfId="1141"/>
    <cellStyle name="20% - Accent6 7" xfId="70"/>
    <cellStyle name="20% - Accent6 7 2" xfId="1142"/>
    <cellStyle name="20% - Accent6 8" xfId="71"/>
    <cellStyle name="20% - Accent6 8 2" xfId="1143"/>
    <cellStyle name="20% - Accent6 9" xfId="72"/>
    <cellStyle name="20% - Accent6 9 2" xfId="1144"/>
    <cellStyle name="40% - Accent1" xfId="73" builtinId="31" customBuiltin="1"/>
    <cellStyle name="40% - Accent1 10" xfId="74"/>
    <cellStyle name="40% - Accent1 10 2" xfId="1146"/>
    <cellStyle name="40% - Accent1 11" xfId="75"/>
    <cellStyle name="40% - Accent1 11 2" xfId="1147"/>
    <cellStyle name="40% - Accent1 12" xfId="76"/>
    <cellStyle name="40% - Accent1 12 2" xfId="1148"/>
    <cellStyle name="40% - Accent1 13" xfId="613"/>
    <cellStyle name="40% - Accent1 13 2" xfId="1275"/>
    <cellStyle name="40% - Accent1 14" xfId="646"/>
    <cellStyle name="40% - Accent1 14 2" xfId="1292"/>
    <cellStyle name="40% - Accent1 15" xfId="699"/>
    <cellStyle name="40% - Accent1 15 2" xfId="1312"/>
    <cellStyle name="40% - Accent1 16" xfId="799"/>
    <cellStyle name="40% - Accent1 16 2" xfId="1338"/>
    <cellStyle name="40% - Accent1 17" xfId="865"/>
    <cellStyle name="40% - Accent1 17 2" xfId="1356"/>
    <cellStyle name="40% - Accent1 18" xfId="918"/>
    <cellStyle name="40% - Accent1 18 2" xfId="1374"/>
    <cellStyle name="40% - Accent1 19" xfId="968"/>
    <cellStyle name="40% - Accent1 19 2" xfId="1391"/>
    <cellStyle name="40% - Accent1 2" xfId="77"/>
    <cellStyle name="40% - Accent1 2 2" xfId="1149"/>
    <cellStyle name="40% - Accent1 2 3" xfId="1594"/>
    <cellStyle name="40% - Accent1 2 4" xfId="1651"/>
    <cellStyle name="40% - Accent1 2 5" xfId="1799"/>
    <cellStyle name="40% - Accent1 20" xfId="1008"/>
    <cellStyle name="40% - Accent1 20 2" xfId="1409"/>
    <cellStyle name="40% - Accent1 21" xfId="1050"/>
    <cellStyle name="40% - Accent1 22" xfId="1145"/>
    <cellStyle name="40% - Accent1 23" xfId="1429"/>
    <cellStyle name="40% - Accent1 24" xfId="1474"/>
    <cellStyle name="40% - Accent1 25" xfId="1566"/>
    <cellStyle name="40% - Accent1 26" xfId="1671"/>
    <cellStyle name="40% - Accent1 27" xfId="1729"/>
    <cellStyle name="40% - Accent1 28" xfId="1770"/>
    <cellStyle name="40% - Accent1 29" xfId="1819"/>
    <cellStyle name="40% - Accent1 3" xfId="78"/>
    <cellStyle name="40% - Accent1 3 2" xfId="1150"/>
    <cellStyle name="40% - Accent1 4" xfId="79"/>
    <cellStyle name="40% - Accent1 4 2" xfId="1151"/>
    <cellStyle name="40% - Accent1 5" xfId="80"/>
    <cellStyle name="40% - Accent1 5 2" xfId="1152"/>
    <cellStyle name="40% - Accent1 6" xfId="81"/>
    <cellStyle name="40% - Accent1 6 2" xfId="1153"/>
    <cellStyle name="40% - Accent1 7" xfId="82"/>
    <cellStyle name="40% - Accent1 7 2" xfId="1154"/>
    <cellStyle name="40% - Accent1 8" xfId="83"/>
    <cellStyle name="40% - Accent1 8 2" xfId="1155"/>
    <cellStyle name="40% - Accent1 9" xfId="84"/>
    <cellStyle name="40% - Accent1 9 2" xfId="1156"/>
    <cellStyle name="40% - Accent2" xfId="85" builtinId="35" customBuiltin="1"/>
    <cellStyle name="40% - Accent2 10" xfId="86"/>
    <cellStyle name="40% - Accent2 10 2" xfId="1158"/>
    <cellStyle name="40% - Accent2 11" xfId="87"/>
    <cellStyle name="40% - Accent2 11 2" xfId="1159"/>
    <cellStyle name="40% - Accent2 12" xfId="88"/>
    <cellStyle name="40% - Accent2 12 2" xfId="1160"/>
    <cellStyle name="40% - Accent2 13" xfId="616"/>
    <cellStyle name="40% - Accent2 13 2" xfId="1277"/>
    <cellStyle name="40% - Accent2 14" xfId="649"/>
    <cellStyle name="40% - Accent2 14 2" xfId="1294"/>
    <cellStyle name="40% - Accent2 15" xfId="703"/>
    <cellStyle name="40% - Accent2 15 2" xfId="1314"/>
    <cellStyle name="40% - Accent2 16" xfId="803"/>
    <cellStyle name="40% - Accent2 16 2" xfId="1340"/>
    <cellStyle name="40% - Accent2 17" xfId="869"/>
    <cellStyle name="40% - Accent2 17 2" xfId="1358"/>
    <cellStyle name="40% - Accent2 18" xfId="922"/>
    <cellStyle name="40% - Accent2 18 2" xfId="1376"/>
    <cellStyle name="40% - Accent2 19" xfId="971"/>
    <cellStyle name="40% - Accent2 19 2" xfId="1393"/>
    <cellStyle name="40% - Accent2 2" xfId="89"/>
    <cellStyle name="40% - Accent2 2 2" xfId="1161"/>
    <cellStyle name="40% - Accent2 2 3" xfId="1595"/>
    <cellStyle name="40% - Accent2 2 4" xfId="1652"/>
    <cellStyle name="40% - Accent2 2 5" xfId="1795"/>
    <cellStyle name="40% - Accent2 20" xfId="1012"/>
    <cellStyle name="40% - Accent2 20 2" xfId="1411"/>
    <cellStyle name="40% - Accent2 21" xfId="1053"/>
    <cellStyle name="40% - Accent2 22" xfId="1157"/>
    <cellStyle name="40% - Accent2 23" xfId="1432"/>
    <cellStyle name="40% - Accent2 24" xfId="1478"/>
    <cellStyle name="40% - Accent2 25" xfId="1569"/>
    <cellStyle name="40% - Accent2 26" xfId="1675"/>
    <cellStyle name="40% - Accent2 27" xfId="1732"/>
    <cellStyle name="40% - Accent2 28" xfId="1773"/>
    <cellStyle name="40% - Accent2 29" xfId="1822"/>
    <cellStyle name="40% - Accent2 3" xfId="90"/>
    <cellStyle name="40% - Accent2 3 2" xfId="1162"/>
    <cellStyle name="40% - Accent2 4" xfId="91"/>
    <cellStyle name="40% - Accent2 4 2" xfId="1163"/>
    <cellStyle name="40% - Accent2 5" xfId="92"/>
    <cellStyle name="40% - Accent2 5 2" xfId="1164"/>
    <cellStyle name="40% - Accent2 6" xfId="93"/>
    <cellStyle name="40% - Accent2 6 2" xfId="1165"/>
    <cellStyle name="40% - Accent2 7" xfId="94"/>
    <cellStyle name="40% - Accent2 7 2" xfId="1166"/>
    <cellStyle name="40% - Accent2 8" xfId="95"/>
    <cellStyle name="40% - Accent2 8 2" xfId="1167"/>
    <cellStyle name="40% - Accent2 9" xfId="96"/>
    <cellStyle name="40% - Accent2 9 2" xfId="1168"/>
    <cellStyle name="40% - Accent3" xfId="97" builtinId="39" customBuiltin="1"/>
    <cellStyle name="40% - Accent3 10" xfId="98"/>
    <cellStyle name="40% - Accent3 10 2" xfId="1170"/>
    <cellStyle name="40% - Accent3 11" xfId="99"/>
    <cellStyle name="40% - Accent3 11 2" xfId="1171"/>
    <cellStyle name="40% - Accent3 12" xfId="100"/>
    <cellStyle name="40% - Accent3 12 2" xfId="1172"/>
    <cellStyle name="40% - Accent3 13" xfId="620"/>
    <cellStyle name="40% - Accent3 13 2" xfId="1279"/>
    <cellStyle name="40% - Accent3 14" xfId="653"/>
    <cellStyle name="40% - Accent3 14 2" xfId="1296"/>
    <cellStyle name="40% - Accent3 15" xfId="707"/>
    <cellStyle name="40% - Accent3 15 2" xfId="1316"/>
    <cellStyle name="40% - Accent3 16" xfId="807"/>
    <cellStyle name="40% - Accent3 16 2" xfId="1342"/>
    <cellStyle name="40% - Accent3 17" xfId="872"/>
    <cellStyle name="40% - Accent3 17 2" xfId="1360"/>
    <cellStyle name="40% - Accent3 18" xfId="925"/>
    <cellStyle name="40% - Accent3 18 2" xfId="1378"/>
    <cellStyle name="40% - Accent3 19" xfId="975"/>
    <cellStyle name="40% - Accent3 19 2" xfId="1395"/>
    <cellStyle name="40% - Accent3 2" xfId="101"/>
    <cellStyle name="40% - Accent3 2 2" xfId="1173"/>
    <cellStyle name="40% - Accent3 2 3" xfId="1596"/>
    <cellStyle name="40% - Accent3 2 4" xfId="1653"/>
    <cellStyle name="40% - Accent3 2 5" xfId="1791"/>
    <cellStyle name="40% - Accent3 20" xfId="1016"/>
    <cellStyle name="40% - Accent3 20 2" xfId="1413"/>
    <cellStyle name="40% - Accent3 21" xfId="1056"/>
    <cellStyle name="40% - Accent3 22" xfId="1169"/>
    <cellStyle name="40% - Accent3 23" xfId="1435"/>
    <cellStyle name="40% - Accent3 24" xfId="1482"/>
    <cellStyle name="40% - Accent3 25" xfId="1572"/>
    <cellStyle name="40% - Accent3 26" xfId="1679"/>
    <cellStyle name="40% - Accent3 27" xfId="1735"/>
    <cellStyle name="40% - Accent3 28" xfId="1776"/>
    <cellStyle name="40% - Accent3 29" xfId="1825"/>
    <cellStyle name="40% - Accent3 3" xfId="102"/>
    <cellStyle name="40% - Accent3 3 2" xfId="1174"/>
    <cellStyle name="40% - Accent3 4" xfId="103"/>
    <cellStyle name="40% - Accent3 4 2" xfId="1175"/>
    <cellStyle name="40% - Accent3 5" xfId="104"/>
    <cellStyle name="40% - Accent3 5 2" xfId="1176"/>
    <cellStyle name="40% - Accent3 6" xfId="105"/>
    <cellStyle name="40% - Accent3 6 2" xfId="1177"/>
    <cellStyle name="40% - Accent3 7" xfId="106"/>
    <cellStyle name="40% - Accent3 7 2" xfId="1178"/>
    <cellStyle name="40% - Accent3 8" xfId="107"/>
    <cellStyle name="40% - Accent3 8 2" xfId="1179"/>
    <cellStyle name="40% - Accent3 9" xfId="108"/>
    <cellStyle name="40% - Accent3 9 2" xfId="1180"/>
    <cellStyle name="40% - Accent4" xfId="109" builtinId="43" customBuiltin="1"/>
    <cellStyle name="40% - Accent4 10" xfId="110"/>
    <cellStyle name="40% - Accent4 10 2" xfId="1182"/>
    <cellStyle name="40% - Accent4 11" xfId="111"/>
    <cellStyle name="40% - Accent4 11 2" xfId="1183"/>
    <cellStyle name="40% - Accent4 12" xfId="112"/>
    <cellStyle name="40% - Accent4 12 2" xfId="1184"/>
    <cellStyle name="40% - Accent4 13" xfId="623"/>
    <cellStyle name="40% - Accent4 13 2" xfId="1281"/>
    <cellStyle name="40% - Accent4 14" xfId="656"/>
    <cellStyle name="40% - Accent4 14 2" xfId="1298"/>
    <cellStyle name="40% - Accent4 15" xfId="711"/>
    <cellStyle name="40% - Accent4 15 2" xfId="1318"/>
    <cellStyle name="40% - Accent4 16" xfId="811"/>
    <cellStyle name="40% - Accent4 16 2" xfId="1344"/>
    <cellStyle name="40% - Accent4 17" xfId="876"/>
    <cellStyle name="40% - Accent4 17 2" xfId="1362"/>
    <cellStyle name="40% - Accent4 18" xfId="929"/>
    <cellStyle name="40% - Accent4 18 2" xfId="1381"/>
    <cellStyle name="40% - Accent4 19" xfId="978"/>
    <cellStyle name="40% - Accent4 19 2" xfId="1397"/>
    <cellStyle name="40% - Accent4 2" xfId="113"/>
    <cellStyle name="40% - Accent4 2 2" xfId="1185"/>
    <cellStyle name="40% - Accent4 2 3" xfId="1597"/>
    <cellStyle name="40% - Accent4 2 4" xfId="1654"/>
    <cellStyle name="40% - Accent4 2 5" xfId="1798"/>
    <cellStyle name="40% - Accent4 20" xfId="1019"/>
    <cellStyle name="40% - Accent4 20 2" xfId="1415"/>
    <cellStyle name="40% - Accent4 21" xfId="1059"/>
    <cellStyle name="40% - Accent4 22" xfId="1181"/>
    <cellStyle name="40% - Accent4 23" xfId="1439"/>
    <cellStyle name="40% - Accent4 24" xfId="1486"/>
    <cellStyle name="40% - Accent4 25" xfId="1576"/>
    <cellStyle name="40% - Accent4 26" xfId="1683"/>
    <cellStyle name="40% - Accent4 27" xfId="1739"/>
    <cellStyle name="40% - Accent4 28" xfId="1780"/>
    <cellStyle name="40% - Accent4 29" xfId="1829"/>
    <cellStyle name="40% - Accent4 3" xfId="114"/>
    <cellStyle name="40% - Accent4 3 2" xfId="1186"/>
    <cellStyle name="40% - Accent4 4" xfId="115"/>
    <cellStyle name="40% - Accent4 4 2" xfId="1187"/>
    <cellStyle name="40% - Accent4 5" xfId="116"/>
    <cellStyle name="40% - Accent4 5 2" xfId="1188"/>
    <cellStyle name="40% - Accent4 6" xfId="117"/>
    <cellStyle name="40% - Accent4 6 2" xfId="1189"/>
    <cellStyle name="40% - Accent4 7" xfId="118"/>
    <cellStyle name="40% - Accent4 7 2" xfId="1190"/>
    <cellStyle name="40% - Accent4 8" xfId="119"/>
    <cellStyle name="40% - Accent4 8 2" xfId="1191"/>
    <cellStyle name="40% - Accent4 9" xfId="120"/>
    <cellStyle name="40% - Accent4 9 2" xfId="1192"/>
    <cellStyle name="40% - Accent5" xfId="121" builtinId="47" customBuiltin="1"/>
    <cellStyle name="40% - Accent5 10" xfId="122"/>
    <cellStyle name="40% - Accent5 10 2" xfId="1194"/>
    <cellStyle name="40% - Accent5 11" xfId="123"/>
    <cellStyle name="40% - Accent5 11 2" xfId="1195"/>
    <cellStyle name="40% - Accent5 12" xfId="124"/>
    <cellStyle name="40% - Accent5 12 2" xfId="1196"/>
    <cellStyle name="40% - Accent5 13" xfId="626"/>
    <cellStyle name="40% - Accent5 13 2" xfId="1283"/>
    <cellStyle name="40% - Accent5 14" xfId="659"/>
    <cellStyle name="40% - Accent5 14 2" xfId="1300"/>
    <cellStyle name="40% - Accent5 15" xfId="715"/>
    <cellStyle name="40% - Accent5 15 2" xfId="1321"/>
    <cellStyle name="40% - Accent5 16" xfId="814"/>
    <cellStyle name="40% - Accent5 16 2" xfId="1346"/>
    <cellStyle name="40% - Accent5 17" xfId="879"/>
    <cellStyle name="40% - Accent5 17 2" xfId="1364"/>
    <cellStyle name="40% - Accent5 18" xfId="932"/>
    <cellStyle name="40% - Accent5 18 2" xfId="1383"/>
    <cellStyle name="40% - Accent5 19" xfId="981"/>
    <cellStyle name="40% - Accent5 19 2" xfId="1399"/>
    <cellStyle name="40% - Accent5 2" xfId="125"/>
    <cellStyle name="40% - Accent5 2 2" xfId="1197"/>
    <cellStyle name="40% - Accent5 2 3" xfId="1598"/>
    <cellStyle name="40% - Accent5 2 4" xfId="1655"/>
    <cellStyle name="40% - Accent5 2 5" xfId="1794"/>
    <cellStyle name="40% - Accent5 20" xfId="1022"/>
    <cellStyle name="40% - Accent5 20 2" xfId="1417"/>
    <cellStyle name="40% - Accent5 21" xfId="1062"/>
    <cellStyle name="40% - Accent5 22" xfId="1193"/>
    <cellStyle name="40% - Accent5 23" xfId="1442"/>
    <cellStyle name="40% - Accent5 24" xfId="1490"/>
    <cellStyle name="40% - Accent5 25" xfId="1579"/>
    <cellStyle name="40% - Accent5 26" xfId="1687"/>
    <cellStyle name="40% - Accent5 27" xfId="1742"/>
    <cellStyle name="40% - Accent5 28" xfId="1783"/>
    <cellStyle name="40% - Accent5 29" xfId="1832"/>
    <cellStyle name="40% - Accent5 3" xfId="126"/>
    <cellStyle name="40% - Accent5 3 2" xfId="1198"/>
    <cellStyle name="40% - Accent5 4" xfId="127"/>
    <cellStyle name="40% - Accent5 4 2" xfId="1199"/>
    <cellStyle name="40% - Accent5 5" xfId="128"/>
    <cellStyle name="40% - Accent5 5 2" xfId="1200"/>
    <cellStyle name="40% - Accent5 6" xfId="129"/>
    <cellStyle name="40% - Accent5 6 2" xfId="1201"/>
    <cellStyle name="40% - Accent5 7" xfId="130"/>
    <cellStyle name="40% - Accent5 7 2" xfId="1202"/>
    <cellStyle name="40% - Accent5 8" xfId="131"/>
    <cellStyle name="40% - Accent5 8 2" xfId="1203"/>
    <cellStyle name="40% - Accent5 9" xfId="132"/>
    <cellStyle name="40% - Accent5 9 2" xfId="1204"/>
    <cellStyle name="40% - Accent6" xfId="133" builtinId="51" customBuiltin="1"/>
    <cellStyle name="40% - Accent6 10" xfId="134"/>
    <cellStyle name="40% - Accent6 10 2" xfId="1206"/>
    <cellStyle name="40% - Accent6 11" xfId="135"/>
    <cellStyle name="40% - Accent6 11 2" xfId="1207"/>
    <cellStyle name="40% - Accent6 12" xfId="136"/>
    <cellStyle name="40% - Accent6 12 2" xfId="1208"/>
    <cellStyle name="40% - Accent6 13" xfId="629"/>
    <cellStyle name="40% - Accent6 13 2" xfId="1285"/>
    <cellStyle name="40% - Accent6 14" xfId="662"/>
    <cellStyle name="40% - Accent6 14 2" xfId="1302"/>
    <cellStyle name="40% - Accent6 15" xfId="718"/>
    <cellStyle name="40% - Accent6 15 2" xfId="1323"/>
    <cellStyle name="40% - Accent6 16" xfId="818"/>
    <cellStyle name="40% - Accent6 16 2" xfId="1349"/>
    <cellStyle name="40% - Accent6 17" xfId="882"/>
    <cellStyle name="40% - Accent6 17 2" xfId="1366"/>
    <cellStyle name="40% - Accent6 18" xfId="936"/>
    <cellStyle name="40% - Accent6 18 2" xfId="1386"/>
    <cellStyle name="40% - Accent6 19" xfId="984"/>
    <cellStyle name="40% - Accent6 19 2" xfId="1401"/>
    <cellStyle name="40% - Accent6 2" xfId="137"/>
    <cellStyle name="40% - Accent6 2 2" xfId="1209"/>
    <cellStyle name="40% - Accent6 2 3" xfId="1599"/>
    <cellStyle name="40% - Accent6 2 4" xfId="1656"/>
    <cellStyle name="40% - Accent6 2 5" xfId="1790"/>
    <cellStyle name="40% - Accent6 20" xfId="1025"/>
    <cellStyle name="40% - Accent6 20 2" xfId="1419"/>
    <cellStyle name="40% - Accent6 21" xfId="1065"/>
    <cellStyle name="40% - Accent6 22" xfId="1205"/>
    <cellStyle name="40% - Accent6 23" xfId="1445"/>
    <cellStyle name="40% - Accent6 24" xfId="1493"/>
    <cellStyle name="40% - Accent6 25" xfId="1582"/>
    <cellStyle name="40% - Accent6 26" xfId="1691"/>
    <cellStyle name="40% - Accent6 27" xfId="1745"/>
    <cellStyle name="40% - Accent6 28" xfId="1787"/>
    <cellStyle name="40% - Accent6 29" xfId="1835"/>
    <cellStyle name="40% - Accent6 3" xfId="138"/>
    <cellStyle name="40% - Accent6 3 2" xfId="1210"/>
    <cellStyle name="40% - Accent6 4" xfId="139"/>
    <cellStyle name="40% - Accent6 4 2" xfId="1211"/>
    <cellStyle name="40% - Accent6 5" xfId="140"/>
    <cellStyle name="40% - Accent6 5 2" xfId="1212"/>
    <cellStyle name="40% - Accent6 6" xfId="141"/>
    <cellStyle name="40% - Accent6 6 2" xfId="1213"/>
    <cellStyle name="40% - Accent6 7" xfId="142"/>
    <cellStyle name="40% - Accent6 7 2" xfId="1214"/>
    <cellStyle name="40% - Accent6 8" xfId="143"/>
    <cellStyle name="40% - Accent6 8 2" xfId="1215"/>
    <cellStyle name="40% - Accent6 9" xfId="144"/>
    <cellStyle name="40% - Accent6 9 2" xfId="1216"/>
    <cellStyle name="60% - Accent1" xfId="145" builtinId="32" customBuiltin="1"/>
    <cellStyle name="60% - Accent1 10" xfId="146"/>
    <cellStyle name="60% - Accent1 11" xfId="147"/>
    <cellStyle name="60% - Accent1 12" xfId="148"/>
    <cellStyle name="60% - Accent1 13" xfId="1217"/>
    <cellStyle name="60% - Accent1 2" xfId="149"/>
    <cellStyle name="60% - Accent1 3" xfId="150"/>
    <cellStyle name="60% - Accent1 4" xfId="151"/>
    <cellStyle name="60% - Accent1 5" xfId="152"/>
    <cellStyle name="60% - Accent1 6" xfId="153"/>
    <cellStyle name="60% - Accent1 7" xfId="154"/>
    <cellStyle name="60% - Accent1 8" xfId="155"/>
    <cellStyle name="60% - Accent1 9" xfId="156"/>
    <cellStyle name="60% - Accent2" xfId="157" builtinId="36" customBuiltin="1"/>
    <cellStyle name="60% - Accent2 10" xfId="158"/>
    <cellStyle name="60% - Accent2 11" xfId="159"/>
    <cellStyle name="60% - Accent2 12" xfId="160"/>
    <cellStyle name="60% - Accent2 13" xfId="1218"/>
    <cellStyle name="60% - Accent2 2" xfId="161"/>
    <cellStyle name="60% - Accent2 3" xfId="162"/>
    <cellStyle name="60% - Accent2 4" xfId="163"/>
    <cellStyle name="60% - Accent2 5" xfId="164"/>
    <cellStyle name="60% - Accent2 6" xfId="165"/>
    <cellStyle name="60% - Accent2 7" xfId="166"/>
    <cellStyle name="60% - Accent2 8" xfId="167"/>
    <cellStyle name="60% - Accent2 9" xfId="168"/>
    <cellStyle name="60% - Accent3" xfId="169" builtinId="40" customBuiltin="1"/>
    <cellStyle name="60% - Accent3 10" xfId="170"/>
    <cellStyle name="60% - Accent3 11" xfId="171"/>
    <cellStyle name="60% - Accent3 12" xfId="172"/>
    <cellStyle name="60% - Accent3 13" xfId="1219"/>
    <cellStyle name="60% - Accent3 2" xfId="173"/>
    <cellStyle name="60% - Accent3 3" xfId="174"/>
    <cellStyle name="60% - Accent3 4" xfId="175"/>
    <cellStyle name="60% - Accent3 5" xfId="176"/>
    <cellStyle name="60% - Accent3 6" xfId="177"/>
    <cellStyle name="60% - Accent3 7" xfId="178"/>
    <cellStyle name="60% - Accent3 8" xfId="179"/>
    <cellStyle name="60% - Accent3 9" xfId="180"/>
    <cellStyle name="60% - Accent4" xfId="181" builtinId="44" customBuiltin="1"/>
    <cellStyle name="60% - Accent4 10" xfId="182"/>
    <cellStyle name="60% - Accent4 11" xfId="183"/>
    <cellStyle name="60% - Accent4 12" xfId="184"/>
    <cellStyle name="60% - Accent4 13" xfId="1220"/>
    <cellStyle name="60% - Accent4 2" xfId="185"/>
    <cellStyle name="60% - Accent4 3" xfId="186"/>
    <cellStyle name="60% - Accent4 4" xfId="187"/>
    <cellStyle name="60% - Accent4 5" xfId="188"/>
    <cellStyle name="60% - Accent4 6" xfId="189"/>
    <cellStyle name="60% - Accent4 7" xfId="190"/>
    <cellStyle name="60% - Accent4 8" xfId="191"/>
    <cellStyle name="60% - Accent4 9" xfId="192"/>
    <cellStyle name="60% - Accent5" xfId="193" builtinId="48" customBuiltin="1"/>
    <cellStyle name="60% - Accent5 10" xfId="194"/>
    <cellStyle name="60% - Accent5 11" xfId="195"/>
    <cellStyle name="60% - Accent5 12" xfId="196"/>
    <cellStyle name="60% - Accent5 13" xfId="1221"/>
    <cellStyle name="60% - Accent5 2" xfId="197"/>
    <cellStyle name="60% - Accent5 3" xfId="198"/>
    <cellStyle name="60% - Accent5 4" xfId="199"/>
    <cellStyle name="60% - Accent5 5" xfId="200"/>
    <cellStyle name="60% - Accent5 6" xfId="201"/>
    <cellStyle name="60% - Accent5 7" xfId="202"/>
    <cellStyle name="60% - Accent5 8" xfId="203"/>
    <cellStyle name="60% - Accent5 9" xfId="204"/>
    <cellStyle name="60% - Accent6" xfId="205" builtinId="52" customBuiltin="1"/>
    <cellStyle name="60% - Accent6 10" xfId="206"/>
    <cellStyle name="60% - Accent6 11" xfId="207"/>
    <cellStyle name="60% - Accent6 12" xfId="208"/>
    <cellStyle name="60% - Accent6 13" xfId="1222"/>
    <cellStyle name="60% - Accent6 2" xfId="209"/>
    <cellStyle name="60% - Accent6 3" xfId="210"/>
    <cellStyle name="60% - Accent6 4" xfId="211"/>
    <cellStyle name="60% - Accent6 5" xfId="212"/>
    <cellStyle name="60% - Accent6 6" xfId="213"/>
    <cellStyle name="60% - Accent6 7" xfId="214"/>
    <cellStyle name="60% - Accent6 8" xfId="215"/>
    <cellStyle name="60% - Accent6 9" xfId="216"/>
    <cellStyle name="Accent1" xfId="217" builtinId="29" customBuiltin="1"/>
    <cellStyle name="Accent1 - 20%" xfId="218"/>
    <cellStyle name="Accent1 - 40%" xfId="219"/>
    <cellStyle name="Accent1 - 60%" xfId="220"/>
    <cellStyle name="Accent1 10" xfId="221"/>
    <cellStyle name="Accent1 11" xfId="222"/>
    <cellStyle name="Accent1 12" xfId="223"/>
    <cellStyle name="Accent1 13" xfId="224"/>
    <cellStyle name="Accent1 14" xfId="225"/>
    <cellStyle name="Accent1 15" xfId="599"/>
    <cellStyle name="Accent1 16" xfId="611"/>
    <cellStyle name="Accent1 17" xfId="617"/>
    <cellStyle name="Accent1 18" xfId="644"/>
    <cellStyle name="Accent1 19" xfId="650"/>
    <cellStyle name="Accent1 2" xfId="226"/>
    <cellStyle name="Accent1 20" xfId="671"/>
    <cellStyle name="Accent1 21" xfId="677"/>
    <cellStyle name="Accent1 22" xfId="697"/>
    <cellStyle name="Accent1 23" xfId="704"/>
    <cellStyle name="Accent1 24" xfId="733"/>
    <cellStyle name="Accent1 25" xfId="700"/>
    <cellStyle name="Accent1 26" xfId="729"/>
    <cellStyle name="Accent1 27" xfId="735"/>
    <cellStyle name="Accent1 28" xfId="743"/>
    <cellStyle name="Accent1 29" xfId="767"/>
    <cellStyle name="Accent1 3" xfId="227"/>
    <cellStyle name="Accent1 30" xfId="759"/>
    <cellStyle name="Accent1 31" xfId="769"/>
    <cellStyle name="Accent1 32" xfId="777"/>
    <cellStyle name="Accent1 33" xfId="797"/>
    <cellStyle name="Accent1 34" xfId="808"/>
    <cellStyle name="Accent1 35" xfId="829"/>
    <cellStyle name="Accent1 36" xfId="804"/>
    <cellStyle name="Accent1 37" xfId="825"/>
    <cellStyle name="Accent1 38" xfId="831"/>
    <cellStyle name="Accent1 39" xfId="845"/>
    <cellStyle name="Accent1 4" xfId="228"/>
    <cellStyle name="Accent1 40" xfId="863"/>
    <cellStyle name="Accent1 41" xfId="873"/>
    <cellStyle name="Accent1 42" xfId="889"/>
    <cellStyle name="Accent1 43" xfId="891"/>
    <cellStyle name="Accent1 44" xfId="900"/>
    <cellStyle name="Accent1 45" xfId="916"/>
    <cellStyle name="Accent1 46" xfId="919"/>
    <cellStyle name="Accent1 47" xfId="945"/>
    <cellStyle name="Accent1 48" xfId="951"/>
    <cellStyle name="Accent1 49" xfId="941"/>
    <cellStyle name="Accent1 5" xfId="229"/>
    <cellStyle name="Accent1 50" xfId="966"/>
    <cellStyle name="Accent1 51" xfId="972"/>
    <cellStyle name="Accent1 52" xfId="991"/>
    <cellStyle name="Accent1 53" xfId="1006"/>
    <cellStyle name="Accent1 54" xfId="1013"/>
    <cellStyle name="Accent1 55" xfId="1034"/>
    <cellStyle name="Accent1 56" xfId="1009"/>
    <cellStyle name="Accent1 57" xfId="1048"/>
    <cellStyle name="Accent1 58" xfId="1223"/>
    <cellStyle name="Accent1 59" xfId="1066"/>
    <cellStyle name="Accent1 6" xfId="230"/>
    <cellStyle name="Accent1 60" xfId="1427"/>
    <cellStyle name="Accent1 61" xfId="1446"/>
    <cellStyle name="Accent1 62" xfId="1452"/>
    <cellStyle name="Accent1 63" xfId="1472"/>
    <cellStyle name="Accent1 64" xfId="1483"/>
    <cellStyle name="Accent1 65" xfId="1506"/>
    <cellStyle name="Accent1 66" xfId="1479"/>
    <cellStyle name="Accent1 67" xfId="1496"/>
    <cellStyle name="Accent1 68" xfId="1526"/>
    <cellStyle name="Accent1 69" xfId="1537"/>
    <cellStyle name="Accent1 7" xfId="231"/>
    <cellStyle name="Accent1 70" xfId="1508"/>
    <cellStyle name="Accent1 71" xfId="1528"/>
    <cellStyle name="Accent1 72" xfId="1539"/>
    <cellStyle name="Accent1 73" xfId="1544"/>
    <cellStyle name="Accent1 74" xfId="1564"/>
    <cellStyle name="Accent1 75" xfId="1573"/>
    <cellStyle name="Accent1 76" xfId="1669"/>
    <cellStyle name="Accent1 77" xfId="1680"/>
    <cellStyle name="Accent1 78" xfId="1700"/>
    <cellStyle name="Accent1 79" xfId="1708"/>
    <cellStyle name="Accent1 8" xfId="232"/>
    <cellStyle name="Accent1 80" xfId="1696"/>
    <cellStyle name="Accent1 81" xfId="1702"/>
    <cellStyle name="Accent1 82" xfId="1727"/>
    <cellStyle name="Accent1 83" xfId="1736"/>
    <cellStyle name="Accent1 84" xfId="1751"/>
    <cellStyle name="Accent1 85" xfId="1768"/>
    <cellStyle name="Accent1 86" xfId="1777"/>
    <cellStyle name="Accent1 87" xfId="1817"/>
    <cellStyle name="Accent1 88" xfId="1826"/>
    <cellStyle name="Accent1 9" xfId="233"/>
    <cellStyle name="Accent2" xfId="234" builtinId="33" customBuiltin="1"/>
    <cellStyle name="Accent2 - 20%" xfId="235"/>
    <cellStyle name="Accent2 - 40%" xfId="236"/>
    <cellStyle name="Accent2 - 60%" xfId="237"/>
    <cellStyle name="Accent2 10" xfId="238"/>
    <cellStyle name="Accent2 11" xfId="239"/>
    <cellStyle name="Accent2 12" xfId="240"/>
    <cellStyle name="Accent2 13" xfId="241"/>
    <cellStyle name="Accent2 14" xfId="242"/>
    <cellStyle name="Accent2 15" xfId="600"/>
    <cellStyle name="Accent2 16" xfId="614"/>
    <cellStyle name="Accent2 17" xfId="630"/>
    <cellStyle name="Accent2 18" xfId="647"/>
    <cellStyle name="Accent2 19" xfId="664"/>
    <cellStyle name="Accent2 2" xfId="243"/>
    <cellStyle name="Accent2 20" xfId="674"/>
    <cellStyle name="Accent2 21" xfId="670"/>
    <cellStyle name="Accent2 22" xfId="701"/>
    <cellStyle name="Accent2 23" xfId="722"/>
    <cellStyle name="Accent2 24" xfId="740"/>
    <cellStyle name="Accent2 25" xfId="746"/>
    <cellStyle name="Accent2 26" xfId="750"/>
    <cellStyle name="Accent2 27" xfId="756"/>
    <cellStyle name="Accent2 28" xfId="763"/>
    <cellStyle name="Accent2 29" xfId="721"/>
    <cellStyle name="Accent2 3" xfId="244"/>
    <cellStyle name="Accent2 30" xfId="773"/>
    <cellStyle name="Accent2 31" xfId="775"/>
    <cellStyle name="Accent2 32" xfId="780"/>
    <cellStyle name="Accent2 33" xfId="801"/>
    <cellStyle name="Accent2 34" xfId="819"/>
    <cellStyle name="Accent2 35" xfId="835"/>
    <cellStyle name="Accent2 36" xfId="840"/>
    <cellStyle name="Accent2 37" xfId="843"/>
    <cellStyle name="Accent2 38" xfId="847"/>
    <cellStyle name="Accent2 39" xfId="849"/>
    <cellStyle name="Accent2 4" xfId="245"/>
    <cellStyle name="Accent2 40" xfId="867"/>
    <cellStyle name="Accent2 41" xfId="883"/>
    <cellStyle name="Accent2 42" xfId="896"/>
    <cellStyle name="Accent2 43" xfId="898"/>
    <cellStyle name="Accent2 44" xfId="903"/>
    <cellStyle name="Accent2 45" xfId="920"/>
    <cellStyle name="Accent2 46" xfId="939"/>
    <cellStyle name="Accent2 47" xfId="948"/>
    <cellStyle name="Accent2 48" xfId="954"/>
    <cellStyle name="Accent2 49" xfId="957"/>
    <cellStyle name="Accent2 5" xfId="246"/>
    <cellStyle name="Accent2 50" xfId="969"/>
    <cellStyle name="Accent2 51" xfId="986"/>
    <cellStyle name="Accent2 52" xfId="994"/>
    <cellStyle name="Accent2 53" xfId="1010"/>
    <cellStyle name="Accent2 54" xfId="1027"/>
    <cellStyle name="Accent2 55" xfId="1037"/>
    <cellStyle name="Accent2 56" xfId="1040"/>
    <cellStyle name="Accent2 57" xfId="1051"/>
    <cellStyle name="Accent2 58" xfId="1224"/>
    <cellStyle name="Accent2 59" xfId="1067"/>
    <cellStyle name="Accent2 6" xfId="247"/>
    <cellStyle name="Accent2 60" xfId="1430"/>
    <cellStyle name="Accent2 61" xfId="1447"/>
    <cellStyle name="Accent2 62" xfId="1455"/>
    <cellStyle name="Accent2 63" xfId="1476"/>
    <cellStyle name="Accent2 64" xfId="1495"/>
    <cellStyle name="Accent2 65" xfId="1511"/>
    <cellStyle name="Accent2 66" xfId="1516"/>
    <cellStyle name="Accent2 67" xfId="1475"/>
    <cellStyle name="Accent2 68" xfId="1533"/>
    <cellStyle name="Accent2 69" xfId="1542"/>
    <cellStyle name="Accent2 7" xfId="248"/>
    <cellStyle name="Accent2 70" xfId="1547"/>
    <cellStyle name="Accent2 71" xfId="1550"/>
    <cellStyle name="Accent2 72" xfId="1553"/>
    <cellStyle name="Accent2 73" xfId="1556"/>
    <cellStyle name="Accent2 74" xfId="1567"/>
    <cellStyle name="Accent2 75" xfId="1583"/>
    <cellStyle name="Accent2 76" xfId="1673"/>
    <cellStyle name="Accent2 77" xfId="1694"/>
    <cellStyle name="Accent2 78" xfId="1705"/>
    <cellStyle name="Accent2 79" xfId="1711"/>
    <cellStyle name="Accent2 8" xfId="249"/>
    <cellStyle name="Accent2 80" xfId="1714"/>
    <cellStyle name="Accent2 81" xfId="1717"/>
    <cellStyle name="Accent2 82" xfId="1730"/>
    <cellStyle name="Accent2 83" xfId="1746"/>
    <cellStyle name="Accent2 84" xfId="1754"/>
    <cellStyle name="Accent2 85" xfId="1771"/>
    <cellStyle name="Accent2 86" xfId="1789"/>
    <cellStyle name="Accent2 87" xfId="1820"/>
    <cellStyle name="Accent2 88" xfId="1836"/>
    <cellStyle name="Accent2 9" xfId="250"/>
    <cellStyle name="Accent3" xfId="251" builtinId="37" customBuiltin="1"/>
    <cellStyle name="Accent3 - 20%" xfId="252"/>
    <cellStyle name="Accent3 - 40%" xfId="253"/>
    <cellStyle name="Accent3 - 60%" xfId="254"/>
    <cellStyle name="Accent3 10" xfId="255"/>
    <cellStyle name="Accent3 11" xfId="256"/>
    <cellStyle name="Accent3 12" xfId="257"/>
    <cellStyle name="Accent3 13" xfId="258"/>
    <cellStyle name="Accent3 14" xfId="259"/>
    <cellStyle name="Accent3 15" xfId="601"/>
    <cellStyle name="Accent3 16" xfId="618"/>
    <cellStyle name="Accent3 17" xfId="631"/>
    <cellStyle name="Accent3 18" xfId="651"/>
    <cellStyle name="Accent3 19" xfId="666"/>
    <cellStyle name="Accent3 2" xfId="260"/>
    <cellStyle name="Accent3 20" xfId="665"/>
    <cellStyle name="Accent3 21" xfId="667"/>
    <cellStyle name="Accent3 22" xfId="705"/>
    <cellStyle name="Accent3 23" xfId="726"/>
    <cellStyle name="Accent3 24" xfId="724"/>
    <cellStyle name="Accent3 25" xfId="732"/>
    <cellStyle name="Accent3 26" xfId="723"/>
    <cellStyle name="Accent3 27" xfId="736"/>
    <cellStyle name="Accent3 28" xfId="744"/>
    <cellStyle name="Accent3 29" xfId="762"/>
    <cellStyle name="Accent3 3" xfId="261"/>
    <cellStyle name="Accent3 30" xfId="766"/>
    <cellStyle name="Accent3 31" xfId="754"/>
    <cellStyle name="Accent3 32" xfId="772"/>
    <cellStyle name="Accent3 33" xfId="805"/>
    <cellStyle name="Accent3 34" xfId="823"/>
    <cellStyle name="Accent3 35" xfId="821"/>
    <cellStyle name="Accent3 36" xfId="828"/>
    <cellStyle name="Accent3 37" xfId="820"/>
    <cellStyle name="Accent3 38" xfId="832"/>
    <cellStyle name="Accent3 39" xfId="839"/>
    <cellStyle name="Accent3 4" xfId="262"/>
    <cellStyle name="Accent3 40" xfId="870"/>
    <cellStyle name="Accent3 41" xfId="886"/>
    <cellStyle name="Accent3 42" xfId="884"/>
    <cellStyle name="Accent3 43" xfId="885"/>
    <cellStyle name="Accent3 44" xfId="895"/>
    <cellStyle name="Accent3 45" xfId="923"/>
    <cellStyle name="Accent3 46" xfId="942"/>
    <cellStyle name="Accent3 47" xfId="938"/>
    <cellStyle name="Accent3 48" xfId="944"/>
    <cellStyle name="Accent3 49" xfId="937"/>
    <cellStyle name="Accent3 5" xfId="263"/>
    <cellStyle name="Accent3 50" xfId="973"/>
    <cellStyle name="Accent3 51" xfId="988"/>
    <cellStyle name="Accent3 52" xfId="987"/>
    <cellStyle name="Accent3 53" xfId="1014"/>
    <cellStyle name="Accent3 54" xfId="1029"/>
    <cellStyle name="Accent3 55" xfId="1028"/>
    <cellStyle name="Accent3 56" xfId="1033"/>
    <cellStyle name="Accent3 57" xfId="1054"/>
    <cellStyle name="Accent3 58" xfId="1225"/>
    <cellStyle name="Accent3 59" xfId="1068"/>
    <cellStyle name="Accent3 6" xfId="264"/>
    <cellStyle name="Accent3 60" xfId="1433"/>
    <cellStyle name="Accent3 61" xfId="1449"/>
    <cellStyle name="Accent3 62" xfId="1448"/>
    <cellStyle name="Accent3 63" xfId="1480"/>
    <cellStyle name="Accent3 64" xfId="1499"/>
    <cellStyle name="Accent3 65" xfId="1497"/>
    <cellStyle name="Accent3 66" xfId="1505"/>
    <cellStyle name="Accent3 67" xfId="1523"/>
    <cellStyle name="Accent3 68" xfId="1522"/>
    <cellStyle name="Accent3 69" xfId="1525"/>
    <cellStyle name="Accent3 7" xfId="265"/>
    <cellStyle name="Accent3 70" xfId="1501"/>
    <cellStyle name="Accent3 71" xfId="1529"/>
    <cellStyle name="Accent3 72" xfId="1540"/>
    <cellStyle name="Accent3 73" xfId="1545"/>
    <cellStyle name="Accent3 74" xfId="1570"/>
    <cellStyle name="Accent3 75" xfId="1584"/>
    <cellStyle name="Accent3 76" xfId="1677"/>
    <cellStyle name="Accent3 77" xfId="1697"/>
    <cellStyle name="Accent3 78" xfId="1672"/>
    <cellStyle name="Accent3 79" xfId="1699"/>
    <cellStyle name="Accent3 8" xfId="266"/>
    <cellStyle name="Accent3 80" xfId="1676"/>
    <cellStyle name="Accent3 81" xfId="1703"/>
    <cellStyle name="Accent3 82" xfId="1733"/>
    <cellStyle name="Accent3 83" xfId="1748"/>
    <cellStyle name="Accent3 84" xfId="1747"/>
    <cellStyle name="Accent3 85" xfId="1774"/>
    <cellStyle name="Accent3 86" xfId="1792"/>
    <cellStyle name="Accent3 87" xfId="1823"/>
    <cellStyle name="Accent3 88" xfId="1837"/>
    <cellStyle name="Accent3 9" xfId="267"/>
    <cellStyle name="Accent4" xfId="268" builtinId="41" customBuiltin="1"/>
    <cellStyle name="Accent4 - 20%" xfId="269"/>
    <cellStyle name="Accent4 - 40%" xfId="270"/>
    <cellStyle name="Accent4 - 60%" xfId="271"/>
    <cellStyle name="Accent4 10" xfId="272"/>
    <cellStyle name="Accent4 11" xfId="273"/>
    <cellStyle name="Accent4 12" xfId="274"/>
    <cellStyle name="Accent4 13" xfId="275"/>
    <cellStyle name="Accent4 14" xfId="276"/>
    <cellStyle name="Accent4 15" xfId="602"/>
    <cellStyle name="Accent4 16" xfId="621"/>
    <cellStyle name="Accent4 17" xfId="632"/>
    <cellStyle name="Accent4 18" xfId="654"/>
    <cellStyle name="Accent4 19" xfId="668"/>
    <cellStyle name="Accent4 2" xfId="277"/>
    <cellStyle name="Accent4 20" xfId="669"/>
    <cellStyle name="Accent4 21" xfId="678"/>
    <cellStyle name="Accent4 22" xfId="709"/>
    <cellStyle name="Accent4 23" xfId="730"/>
    <cellStyle name="Accent4 24" xfId="731"/>
    <cellStyle name="Accent4 25" xfId="727"/>
    <cellStyle name="Accent4 26" xfId="720"/>
    <cellStyle name="Accent4 27" xfId="725"/>
    <cellStyle name="Accent4 28" xfId="728"/>
    <cellStyle name="Accent4 29" xfId="765"/>
    <cellStyle name="Accent4 3" xfId="278"/>
    <cellStyle name="Accent4 30" xfId="739"/>
    <cellStyle name="Accent4 31" xfId="758"/>
    <cellStyle name="Accent4 32" xfId="770"/>
    <cellStyle name="Accent4 33" xfId="809"/>
    <cellStyle name="Accent4 34" xfId="826"/>
    <cellStyle name="Accent4 35" xfId="827"/>
    <cellStyle name="Accent4 36" xfId="824"/>
    <cellStyle name="Accent4 37" xfId="800"/>
    <cellStyle name="Accent4 38" xfId="822"/>
    <cellStyle name="Accent4 39" xfId="834"/>
    <cellStyle name="Accent4 4" xfId="279"/>
    <cellStyle name="Accent4 40" xfId="874"/>
    <cellStyle name="Accent4 41" xfId="887"/>
    <cellStyle name="Accent4 42" xfId="888"/>
    <cellStyle name="Accent4 43" xfId="866"/>
    <cellStyle name="Accent4 44" xfId="892"/>
    <cellStyle name="Accent4 45" xfId="927"/>
    <cellStyle name="Accent4 46" xfId="946"/>
    <cellStyle name="Accent4 47" xfId="943"/>
    <cellStyle name="Accent4 48" xfId="940"/>
    <cellStyle name="Accent4 49" xfId="950"/>
    <cellStyle name="Accent4 5" xfId="280"/>
    <cellStyle name="Accent4 50" xfId="976"/>
    <cellStyle name="Accent4 51" xfId="989"/>
    <cellStyle name="Accent4 52" xfId="990"/>
    <cellStyle name="Accent4 53" xfId="1017"/>
    <cellStyle name="Accent4 54" xfId="1031"/>
    <cellStyle name="Accent4 55" xfId="1032"/>
    <cellStyle name="Accent4 56" xfId="1030"/>
    <cellStyle name="Accent4 57" xfId="1057"/>
    <cellStyle name="Accent4 58" xfId="1226"/>
    <cellStyle name="Accent4 59" xfId="1069"/>
    <cellStyle name="Accent4 6" xfId="281"/>
    <cellStyle name="Accent4 60" xfId="1437"/>
    <cellStyle name="Accent4 61" xfId="1450"/>
    <cellStyle name="Accent4 62" xfId="1451"/>
    <cellStyle name="Accent4 63" xfId="1484"/>
    <cellStyle name="Accent4 64" xfId="1503"/>
    <cellStyle name="Accent4 65" xfId="1504"/>
    <cellStyle name="Accent4 66" xfId="1500"/>
    <cellStyle name="Accent4 67" xfId="1527"/>
    <cellStyle name="Accent4 68" xfId="1524"/>
    <cellStyle name="Accent4 69" xfId="1498"/>
    <cellStyle name="Accent4 7" xfId="282"/>
    <cellStyle name="Accent4 70" xfId="1536"/>
    <cellStyle name="Accent4 71" xfId="1518"/>
    <cellStyle name="Accent4 72" xfId="1513"/>
    <cellStyle name="Accent4 73" xfId="1532"/>
    <cellStyle name="Accent4 74" xfId="1574"/>
    <cellStyle name="Accent4 75" xfId="1585"/>
    <cellStyle name="Accent4 76" xfId="1681"/>
    <cellStyle name="Accent4 77" xfId="1701"/>
    <cellStyle name="Accent4 78" xfId="1698"/>
    <cellStyle name="Accent4 79" xfId="1695"/>
    <cellStyle name="Accent4 8" xfId="283"/>
    <cellStyle name="Accent4 80" xfId="1707"/>
    <cellStyle name="Accent4 81" xfId="1693"/>
    <cellStyle name="Accent4 82" xfId="1737"/>
    <cellStyle name="Accent4 83" xfId="1749"/>
    <cellStyle name="Accent4 84" xfId="1750"/>
    <cellStyle name="Accent4 85" xfId="1778"/>
    <cellStyle name="Accent4 86" xfId="1793"/>
    <cellStyle name="Accent4 87" xfId="1827"/>
    <cellStyle name="Accent4 88" xfId="1838"/>
    <cellStyle name="Accent4 9" xfId="284"/>
    <cellStyle name="Accent5" xfId="285" builtinId="45" customBuiltin="1"/>
    <cellStyle name="Accent5 - 20%" xfId="286"/>
    <cellStyle name="Accent5 - 40%" xfId="287"/>
    <cellStyle name="Accent5 - 60%" xfId="288"/>
    <cellStyle name="Accent5 10" xfId="289"/>
    <cellStyle name="Accent5 11" xfId="290"/>
    <cellStyle name="Accent5 12" xfId="291"/>
    <cellStyle name="Accent5 13" xfId="292"/>
    <cellStyle name="Accent5 14" xfId="293"/>
    <cellStyle name="Accent5 15" xfId="603"/>
    <cellStyle name="Accent5 16" xfId="624"/>
    <cellStyle name="Accent5 17" xfId="633"/>
    <cellStyle name="Accent5 18" xfId="657"/>
    <cellStyle name="Accent5 19" xfId="672"/>
    <cellStyle name="Accent5 2" xfId="294"/>
    <cellStyle name="Accent5 20" xfId="675"/>
    <cellStyle name="Accent5 21" xfId="679"/>
    <cellStyle name="Accent5 22" xfId="713"/>
    <cellStyle name="Accent5 23" xfId="734"/>
    <cellStyle name="Accent5 24" xfId="742"/>
    <cellStyle name="Accent5 25" xfId="748"/>
    <cellStyle name="Accent5 26" xfId="752"/>
    <cellStyle name="Accent5 27" xfId="757"/>
    <cellStyle name="Accent5 28" xfId="764"/>
    <cellStyle name="Accent5 29" xfId="753"/>
    <cellStyle name="Accent5 3" xfId="295"/>
    <cellStyle name="Accent5 30" xfId="774"/>
    <cellStyle name="Accent5 31" xfId="778"/>
    <cellStyle name="Accent5 32" xfId="781"/>
    <cellStyle name="Accent5 33" xfId="812"/>
    <cellStyle name="Accent5 34" xfId="830"/>
    <cellStyle name="Accent5 35" xfId="836"/>
    <cellStyle name="Accent5 36" xfId="841"/>
    <cellStyle name="Accent5 37" xfId="844"/>
    <cellStyle name="Accent5 38" xfId="848"/>
    <cellStyle name="Accent5 39" xfId="851"/>
    <cellStyle name="Accent5 4" xfId="296"/>
    <cellStyle name="Accent5 40" xfId="877"/>
    <cellStyle name="Accent5 41" xfId="890"/>
    <cellStyle name="Accent5 42" xfId="897"/>
    <cellStyle name="Accent5 43" xfId="901"/>
    <cellStyle name="Accent5 44" xfId="904"/>
    <cellStyle name="Accent5 45" xfId="930"/>
    <cellStyle name="Accent5 46" xfId="947"/>
    <cellStyle name="Accent5 47" xfId="952"/>
    <cellStyle name="Accent5 48" xfId="955"/>
    <cellStyle name="Accent5 49" xfId="958"/>
    <cellStyle name="Accent5 5" xfId="297"/>
    <cellStyle name="Accent5 50" xfId="979"/>
    <cellStyle name="Accent5 51" xfId="992"/>
    <cellStyle name="Accent5 52" xfId="995"/>
    <cellStyle name="Accent5 53" xfId="1020"/>
    <cellStyle name="Accent5 54" xfId="1035"/>
    <cellStyle name="Accent5 55" xfId="1038"/>
    <cellStyle name="Accent5 56" xfId="1041"/>
    <cellStyle name="Accent5 57" xfId="1060"/>
    <cellStyle name="Accent5 58" xfId="1227"/>
    <cellStyle name="Accent5 59" xfId="1070"/>
    <cellStyle name="Accent5 6" xfId="298"/>
    <cellStyle name="Accent5 60" xfId="1440"/>
    <cellStyle name="Accent5 61" xfId="1453"/>
    <cellStyle name="Accent5 62" xfId="1456"/>
    <cellStyle name="Accent5 63" xfId="1488"/>
    <cellStyle name="Accent5 64" xfId="1507"/>
    <cellStyle name="Accent5 65" xfId="1512"/>
    <cellStyle name="Accent5 66" xfId="1517"/>
    <cellStyle name="Accent5 67" xfId="1531"/>
    <cellStyle name="Accent5 68" xfId="1538"/>
    <cellStyle name="Accent5 69" xfId="1543"/>
    <cellStyle name="Accent5 7" xfId="299"/>
    <cellStyle name="Accent5 70" xfId="1548"/>
    <cellStyle name="Accent5 71" xfId="1551"/>
    <cellStyle name="Accent5 72" xfId="1554"/>
    <cellStyle name="Accent5 73" xfId="1557"/>
    <cellStyle name="Accent5 74" xfId="1577"/>
    <cellStyle name="Accent5 75" xfId="1586"/>
    <cellStyle name="Accent5 76" xfId="1685"/>
    <cellStyle name="Accent5 77" xfId="1704"/>
    <cellStyle name="Accent5 78" xfId="1709"/>
    <cellStyle name="Accent5 79" xfId="1712"/>
    <cellStyle name="Accent5 8" xfId="300"/>
    <cellStyle name="Accent5 80" xfId="1715"/>
    <cellStyle name="Accent5 81" xfId="1718"/>
    <cellStyle name="Accent5 82" xfId="1740"/>
    <cellStyle name="Accent5 83" xfId="1752"/>
    <cellStyle name="Accent5 84" xfId="1755"/>
    <cellStyle name="Accent5 85" xfId="1781"/>
    <cellStyle name="Accent5 86" xfId="1796"/>
    <cellStyle name="Accent5 87" xfId="1830"/>
    <cellStyle name="Accent5 88" xfId="1839"/>
    <cellStyle name="Accent5 9" xfId="301"/>
    <cellStyle name="Accent6" xfId="302" builtinId="49" customBuiltin="1"/>
    <cellStyle name="Accent6 - 20%" xfId="303"/>
    <cellStyle name="Accent6 - 40%" xfId="304"/>
    <cellStyle name="Accent6 - 60%" xfId="305"/>
    <cellStyle name="Accent6 10" xfId="306"/>
    <cellStyle name="Accent6 11" xfId="307"/>
    <cellStyle name="Accent6 12" xfId="308"/>
    <cellStyle name="Accent6 13" xfId="309"/>
    <cellStyle name="Accent6 14" xfId="310"/>
    <cellStyle name="Accent6 15" xfId="604"/>
    <cellStyle name="Accent6 16" xfId="627"/>
    <cellStyle name="Accent6 17" xfId="634"/>
    <cellStyle name="Accent6 18" xfId="660"/>
    <cellStyle name="Accent6 19" xfId="673"/>
    <cellStyle name="Accent6 2" xfId="311"/>
    <cellStyle name="Accent6 20" xfId="676"/>
    <cellStyle name="Accent6 21" xfId="680"/>
    <cellStyle name="Accent6 22" xfId="716"/>
    <cellStyle name="Accent6 23" xfId="738"/>
    <cellStyle name="Accent6 24" xfId="745"/>
    <cellStyle name="Accent6 25" xfId="749"/>
    <cellStyle name="Accent6 26" xfId="755"/>
    <cellStyle name="Accent6 27" xfId="761"/>
    <cellStyle name="Accent6 28" xfId="768"/>
    <cellStyle name="Accent6 29" xfId="771"/>
    <cellStyle name="Accent6 3" xfId="312"/>
    <cellStyle name="Accent6 30" xfId="776"/>
    <cellStyle name="Accent6 31" xfId="779"/>
    <cellStyle name="Accent6 32" xfId="782"/>
    <cellStyle name="Accent6 33" xfId="816"/>
    <cellStyle name="Accent6 34" xfId="833"/>
    <cellStyle name="Accent6 35" xfId="838"/>
    <cellStyle name="Accent6 36" xfId="842"/>
    <cellStyle name="Accent6 37" xfId="846"/>
    <cellStyle name="Accent6 38" xfId="850"/>
    <cellStyle name="Accent6 39" xfId="852"/>
    <cellStyle name="Accent6 4" xfId="313"/>
    <cellStyle name="Accent6 40" xfId="880"/>
    <cellStyle name="Accent6 41" xfId="894"/>
    <cellStyle name="Accent6 42" xfId="899"/>
    <cellStyle name="Accent6 43" xfId="902"/>
    <cellStyle name="Accent6 44" xfId="905"/>
    <cellStyle name="Accent6 45" xfId="934"/>
    <cellStyle name="Accent6 46" xfId="949"/>
    <cellStyle name="Accent6 47" xfId="953"/>
    <cellStyle name="Accent6 48" xfId="956"/>
    <cellStyle name="Accent6 49" xfId="959"/>
    <cellStyle name="Accent6 5" xfId="314"/>
    <cellStyle name="Accent6 50" xfId="982"/>
    <cellStyle name="Accent6 51" xfId="993"/>
    <cellStyle name="Accent6 52" xfId="996"/>
    <cellStyle name="Accent6 53" xfId="1023"/>
    <cellStyle name="Accent6 54" xfId="1036"/>
    <cellStyle name="Accent6 55" xfId="1039"/>
    <cellStyle name="Accent6 56" xfId="1042"/>
    <cellStyle name="Accent6 57" xfId="1063"/>
    <cellStyle name="Accent6 58" xfId="1228"/>
    <cellStyle name="Accent6 59" xfId="1071"/>
    <cellStyle name="Accent6 6" xfId="315"/>
    <cellStyle name="Accent6 60" xfId="1443"/>
    <cellStyle name="Accent6 61" xfId="1454"/>
    <cellStyle name="Accent6 62" xfId="1457"/>
    <cellStyle name="Accent6 63" xfId="1491"/>
    <cellStyle name="Accent6 64" xfId="1510"/>
    <cellStyle name="Accent6 65" xfId="1514"/>
    <cellStyle name="Accent6 66" xfId="1521"/>
    <cellStyle name="Accent6 67" xfId="1535"/>
    <cellStyle name="Accent6 68" xfId="1541"/>
    <cellStyle name="Accent6 69" xfId="1546"/>
    <cellStyle name="Accent6 7" xfId="316"/>
    <cellStyle name="Accent6 70" xfId="1549"/>
    <cellStyle name="Accent6 71" xfId="1552"/>
    <cellStyle name="Accent6 72" xfId="1555"/>
    <cellStyle name="Accent6 73" xfId="1558"/>
    <cellStyle name="Accent6 74" xfId="1580"/>
    <cellStyle name="Accent6 75" xfId="1587"/>
    <cellStyle name="Accent6 76" xfId="1689"/>
    <cellStyle name="Accent6 77" xfId="1706"/>
    <cellStyle name="Accent6 78" xfId="1710"/>
    <cellStyle name="Accent6 79" xfId="1713"/>
    <cellStyle name="Accent6 8" xfId="317"/>
    <cellStyle name="Accent6 80" xfId="1716"/>
    <cellStyle name="Accent6 81" xfId="1719"/>
    <cellStyle name="Accent6 82" xfId="1743"/>
    <cellStyle name="Accent6 83" xfId="1753"/>
    <cellStyle name="Accent6 84" xfId="1756"/>
    <cellStyle name="Accent6 85" xfId="1785"/>
    <cellStyle name="Accent6 86" xfId="1797"/>
    <cellStyle name="Accent6 87" xfId="1833"/>
    <cellStyle name="Accent6 88" xfId="1840"/>
    <cellStyle name="Accent6 9" xfId="318"/>
    <cellStyle name="Bad" xfId="319" builtinId="27" customBuiltin="1"/>
    <cellStyle name="Bad 10" xfId="320"/>
    <cellStyle name="Bad 11" xfId="321"/>
    <cellStyle name="Bad 12" xfId="322"/>
    <cellStyle name="Bad 13" xfId="1229"/>
    <cellStyle name="Bad 2" xfId="323"/>
    <cellStyle name="Bad 3" xfId="324"/>
    <cellStyle name="Bad 4" xfId="325"/>
    <cellStyle name="Bad 5" xfId="326"/>
    <cellStyle name="Bad 6" xfId="327"/>
    <cellStyle name="Bad 7" xfId="328"/>
    <cellStyle name="Bad 8" xfId="329"/>
    <cellStyle name="Bad 9" xfId="330"/>
    <cellStyle name="Calc Currency (0)" xfId="1872"/>
    <cellStyle name="Calculation" xfId="331" builtinId="22" customBuiltin="1"/>
    <cellStyle name="Calculation 10" xfId="332"/>
    <cellStyle name="Calculation 11" xfId="333"/>
    <cellStyle name="Calculation 12" xfId="334"/>
    <cellStyle name="Calculation 13" xfId="1230"/>
    <cellStyle name="Calculation 2" xfId="335"/>
    <cellStyle name="Calculation 3" xfId="336"/>
    <cellStyle name="Calculation 4" xfId="337"/>
    <cellStyle name="Calculation 5" xfId="338"/>
    <cellStyle name="Calculation 6" xfId="339"/>
    <cellStyle name="Calculation 7" xfId="340"/>
    <cellStyle name="Calculation 8" xfId="341"/>
    <cellStyle name="Calculation 9" xfId="342"/>
    <cellStyle name="Check Cell" xfId="343" builtinId="23" customBuiltin="1"/>
    <cellStyle name="Check Cell 10" xfId="344"/>
    <cellStyle name="Check Cell 11" xfId="345"/>
    <cellStyle name="Check Cell 12" xfId="346"/>
    <cellStyle name="Check Cell 13" xfId="1231"/>
    <cellStyle name="Check Cell 2" xfId="347"/>
    <cellStyle name="Check Cell 3" xfId="348"/>
    <cellStyle name="Check Cell 4" xfId="349"/>
    <cellStyle name="Check Cell 5" xfId="350"/>
    <cellStyle name="Check Cell 6" xfId="351"/>
    <cellStyle name="Check Cell 7" xfId="352"/>
    <cellStyle name="Check Cell 8" xfId="353"/>
    <cellStyle name="Check Cell 9" xfId="354"/>
    <cellStyle name="CheckCell" xfId="1873"/>
    <cellStyle name="Comma" xfId="355" builtinId="3"/>
    <cellStyle name="Comma 10" xfId="1600"/>
    <cellStyle name="Comma 11" xfId="1758"/>
    <cellStyle name="Comma 12" xfId="1800"/>
    <cellStyle name="Comma 13" xfId="1812"/>
    <cellStyle name="Comma 2" xfId="356"/>
    <cellStyle name="Comma 2 2" xfId="1233"/>
    <cellStyle name="Comma 2 3" xfId="1601"/>
    <cellStyle name="Comma 3" xfId="606"/>
    <cellStyle name="Comma 3 2" xfId="1271"/>
    <cellStyle name="Comma 4" xfId="636"/>
    <cellStyle name="Comma 4 2" xfId="1287"/>
    <cellStyle name="Comma 5" xfId="682"/>
    <cellStyle name="Comma 5 2" xfId="1305"/>
    <cellStyle name="Comma 6" xfId="784"/>
    <cellStyle name="Comma 6 2" xfId="1330"/>
    <cellStyle name="Comma 7" xfId="907"/>
    <cellStyle name="Comma 7 2" xfId="1369"/>
    <cellStyle name="Comma 8" xfId="998"/>
    <cellStyle name="Comma 8 2" xfId="1404"/>
    <cellStyle name="Comma 9" xfId="1232"/>
    <cellStyle name="Comma0" xfId="1874"/>
    <cellStyle name="Comma0 - Style2" xfId="1875"/>
    <cellStyle name="Comma0 - Style4" xfId="1876"/>
    <cellStyle name="Comma0 - Style5" xfId="1877"/>
    <cellStyle name="Comma0_00COS Ind Allocators" xfId="1878"/>
    <cellStyle name="Comma1 - Style1" xfId="1879"/>
    <cellStyle name="Copied" xfId="1880"/>
    <cellStyle name="COST1" xfId="1881"/>
    <cellStyle name="Curren - Style1" xfId="1882"/>
    <cellStyle name="Curren - Style2" xfId="1883"/>
    <cellStyle name="Curren - Style5" xfId="1884"/>
    <cellStyle name="Curren - Style6" xfId="1885"/>
    <cellStyle name="Currency" xfId="357" builtinId="4"/>
    <cellStyle name="Currency 10" xfId="1886"/>
    <cellStyle name="Currency 2" xfId="1234"/>
    <cellStyle name="Currency 2 2" xfId="1887"/>
    <cellStyle name="Currency 3" xfId="1888"/>
    <cellStyle name="Currency 4" xfId="1889"/>
    <cellStyle name="Currency 5" xfId="1890"/>
    <cellStyle name="Currency 6" xfId="1891"/>
    <cellStyle name="Currency 7" xfId="1892"/>
    <cellStyle name="Currency 8" xfId="1893"/>
    <cellStyle name="Currency 9" xfId="1894"/>
    <cellStyle name="Currency0" xfId="1895"/>
    <cellStyle name="Date" xfId="1896"/>
    <cellStyle name="Emphasis 1" xfId="358"/>
    <cellStyle name="Emphasis 2" xfId="359"/>
    <cellStyle name="Emphasis 3" xfId="360"/>
    <cellStyle name="Entered" xfId="361"/>
    <cellStyle name="Explanatory Text" xfId="362" builtinId="53" customBuiltin="1"/>
    <cellStyle name="Explanatory Text 10" xfId="363"/>
    <cellStyle name="Explanatory Text 11" xfId="364"/>
    <cellStyle name="Explanatory Text 12" xfId="365"/>
    <cellStyle name="Explanatory Text 13" xfId="1235"/>
    <cellStyle name="Explanatory Text 2" xfId="366"/>
    <cellStyle name="Explanatory Text 3" xfId="367"/>
    <cellStyle name="Explanatory Text 4" xfId="368"/>
    <cellStyle name="Explanatory Text 5" xfId="369"/>
    <cellStyle name="Explanatory Text 6" xfId="370"/>
    <cellStyle name="Explanatory Text 7" xfId="371"/>
    <cellStyle name="Explanatory Text 8" xfId="372"/>
    <cellStyle name="Explanatory Text 9" xfId="373"/>
    <cellStyle name="Fixed" xfId="1897"/>
    <cellStyle name="Fixed3 - Style3" xfId="1898"/>
    <cellStyle name="Good" xfId="374" builtinId="26" customBuiltin="1"/>
    <cellStyle name="Good 10" xfId="375"/>
    <cellStyle name="Good 11" xfId="376"/>
    <cellStyle name="Good 12" xfId="377"/>
    <cellStyle name="Good 13" xfId="1236"/>
    <cellStyle name="Good 2" xfId="378"/>
    <cellStyle name="Good 3" xfId="379"/>
    <cellStyle name="Good 4" xfId="380"/>
    <cellStyle name="Good 5" xfId="381"/>
    <cellStyle name="Good 6" xfId="382"/>
    <cellStyle name="Good 7" xfId="383"/>
    <cellStyle name="Good 8" xfId="384"/>
    <cellStyle name="Good 9" xfId="385"/>
    <cellStyle name="Grey" xfId="386"/>
    <cellStyle name="Header1" xfId="1899"/>
    <cellStyle name="Header2" xfId="1900"/>
    <cellStyle name="Heading 1" xfId="387" builtinId="16" customBuiltin="1"/>
    <cellStyle name="Heading 1 10" xfId="388"/>
    <cellStyle name="Heading 1 11" xfId="389"/>
    <cellStyle name="Heading 1 12" xfId="390"/>
    <cellStyle name="Heading 1 13" xfId="1237"/>
    <cellStyle name="Heading 1 2" xfId="391"/>
    <cellStyle name="Heading 1 3" xfId="392"/>
    <cellStyle name="Heading 1 4" xfId="393"/>
    <cellStyle name="Heading 1 5" xfId="394"/>
    <cellStyle name="Heading 1 6" xfId="395"/>
    <cellStyle name="Heading 1 7" xfId="396"/>
    <cellStyle name="Heading 1 8" xfId="397"/>
    <cellStyle name="Heading 1 9" xfId="398"/>
    <cellStyle name="Heading 2" xfId="399" builtinId="17" customBuiltin="1"/>
    <cellStyle name="Heading 2 10" xfId="400"/>
    <cellStyle name="Heading 2 11" xfId="401"/>
    <cellStyle name="Heading 2 12" xfId="402"/>
    <cellStyle name="Heading 2 13" xfId="1238"/>
    <cellStyle name="Heading 2 2" xfId="403"/>
    <cellStyle name="Heading 2 3" xfId="404"/>
    <cellStyle name="Heading 2 4" xfId="405"/>
    <cellStyle name="Heading 2 5" xfId="406"/>
    <cellStyle name="Heading 2 6" xfId="407"/>
    <cellStyle name="Heading 2 7" xfId="408"/>
    <cellStyle name="Heading 2 8" xfId="409"/>
    <cellStyle name="Heading 2 9" xfId="410"/>
    <cellStyle name="Heading 3" xfId="411" builtinId="18" customBuiltin="1"/>
    <cellStyle name="Heading 3 10" xfId="412"/>
    <cellStyle name="Heading 3 11" xfId="413"/>
    <cellStyle name="Heading 3 12" xfId="414"/>
    <cellStyle name="Heading 3 13" xfId="1239"/>
    <cellStyle name="Heading 3 2" xfId="415"/>
    <cellStyle name="Heading 3 3" xfId="416"/>
    <cellStyle name="Heading 3 4" xfId="417"/>
    <cellStyle name="Heading 3 5" xfId="418"/>
    <cellStyle name="Heading 3 6" xfId="419"/>
    <cellStyle name="Heading 3 7" xfId="420"/>
    <cellStyle name="Heading 3 8" xfId="421"/>
    <cellStyle name="Heading 3 9" xfId="422"/>
    <cellStyle name="Heading 4" xfId="423" builtinId="19" customBuiltin="1"/>
    <cellStyle name="Heading 4 10" xfId="424"/>
    <cellStyle name="Heading 4 11" xfId="425"/>
    <cellStyle name="Heading 4 12" xfId="426"/>
    <cellStyle name="Heading 4 13" xfId="1240"/>
    <cellStyle name="Heading 4 2" xfId="427"/>
    <cellStyle name="Heading 4 3" xfId="428"/>
    <cellStyle name="Heading 4 4" xfId="429"/>
    <cellStyle name="Heading 4 5" xfId="430"/>
    <cellStyle name="Heading 4 6" xfId="431"/>
    <cellStyle name="Heading 4 7" xfId="432"/>
    <cellStyle name="Heading 4 8" xfId="433"/>
    <cellStyle name="Heading 4 9" xfId="434"/>
    <cellStyle name="Heading1" xfId="435"/>
    <cellStyle name="Heading2" xfId="436"/>
    <cellStyle name="Input" xfId="437" builtinId="20" customBuiltin="1"/>
    <cellStyle name="Input [yellow]" xfId="438"/>
    <cellStyle name="Input 10" xfId="439"/>
    <cellStyle name="Input 11" xfId="440"/>
    <cellStyle name="Input 12" xfId="441"/>
    <cellStyle name="Input 13" xfId="442"/>
    <cellStyle name="Input 14" xfId="443"/>
    <cellStyle name="Input 15" xfId="598"/>
    <cellStyle name="Input 16" xfId="608"/>
    <cellStyle name="Input 17" xfId="607"/>
    <cellStyle name="Input 18" xfId="640"/>
    <cellStyle name="Input 19" xfId="638"/>
    <cellStyle name="Input 2" xfId="444"/>
    <cellStyle name="Input 20" xfId="641"/>
    <cellStyle name="Input 21" xfId="639"/>
    <cellStyle name="Input 22" xfId="690"/>
    <cellStyle name="Input 23" xfId="687"/>
    <cellStyle name="Input 24" xfId="691"/>
    <cellStyle name="Input 25" xfId="696"/>
    <cellStyle name="Input 26" xfId="685"/>
    <cellStyle name="Input 27" xfId="686"/>
    <cellStyle name="Input 28" xfId="692"/>
    <cellStyle name="Input 29" xfId="689"/>
    <cellStyle name="Input 3" xfId="445"/>
    <cellStyle name="Input 30" xfId="708"/>
    <cellStyle name="Input 31" xfId="760"/>
    <cellStyle name="Input 32" xfId="683"/>
    <cellStyle name="Input 33" xfId="790"/>
    <cellStyle name="Input 34" xfId="786"/>
    <cellStyle name="Input 35" xfId="791"/>
    <cellStyle name="Input 36" xfId="788"/>
    <cellStyle name="Input 37" xfId="785"/>
    <cellStyle name="Input 38" xfId="796"/>
    <cellStyle name="Input 39" xfId="837"/>
    <cellStyle name="Input 4" xfId="446"/>
    <cellStyle name="Input 40" xfId="857"/>
    <cellStyle name="Input 41" xfId="854"/>
    <cellStyle name="Input 42" xfId="858"/>
    <cellStyle name="Input 43" xfId="862"/>
    <cellStyle name="Input 44" xfId="855"/>
    <cellStyle name="Input 45" xfId="911"/>
    <cellStyle name="Input 46" xfId="914"/>
    <cellStyle name="Input 47" xfId="910"/>
    <cellStyle name="Input 48" xfId="912"/>
    <cellStyle name="Input 49" xfId="909"/>
    <cellStyle name="Input 5" xfId="447"/>
    <cellStyle name="Input 50" xfId="963"/>
    <cellStyle name="Input 51" xfId="961"/>
    <cellStyle name="Input 52" xfId="962"/>
    <cellStyle name="Input 53" xfId="1000"/>
    <cellStyle name="Input 54" xfId="999"/>
    <cellStyle name="Input 55" xfId="1001"/>
    <cellStyle name="Input 56" xfId="1005"/>
    <cellStyle name="Input 57" xfId="1045"/>
    <cellStyle name="Input 58" xfId="1241"/>
    <cellStyle name="Input 59" xfId="1046"/>
    <cellStyle name="Input 6" xfId="448"/>
    <cellStyle name="Input 60" xfId="1424"/>
    <cellStyle name="Input 61" xfId="1425"/>
    <cellStyle name="Input 62" xfId="1422"/>
    <cellStyle name="Input 63" xfId="1465"/>
    <cellStyle name="Input 64" xfId="1460"/>
    <cellStyle name="Input 65" xfId="1466"/>
    <cellStyle name="Input 66" xfId="1463"/>
    <cellStyle name="Input 67" xfId="1520"/>
    <cellStyle name="Input 68" xfId="1487"/>
    <cellStyle name="Input 69" xfId="1519"/>
    <cellStyle name="Input 7" xfId="449"/>
    <cellStyle name="Input 70" xfId="1468"/>
    <cellStyle name="Input 71" xfId="1502"/>
    <cellStyle name="Input 72" xfId="1459"/>
    <cellStyle name="Input 73" xfId="1530"/>
    <cellStyle name="Input 74" xfId="1561"/>
    <cellStyle name="Input 75" xfId="1560"/>
    <cellStyle name="Input 76" xfId="1665"/>
    <cellStyle name="Input 77" xfId="1661"/>
    <cellStyle name="Input 78" xfId="1660"/>
    <cellStyle name="Input 79" xfId="1692"/>
    <cellStyle name="Input 8" xfId="450"/>
    <cellStyle name="Input 80" xfId="1663"/>
    <cellStyle name="Input 81" xfId="1664"/>
    <cellStyle name="Input 82" xfId="1723"/>
    <cellStyle name="Input 83" xfId="1721"/>
    <cellStyle name="Input 84" xfId="1724"/>
    <cellStyle name="Input 85" xfId="1762"/>
    <cellStyle name="Input 86" xfId="1760"/>
    <cellStyle name="Input 87" xfId="1814"/>
    <cellStyle name="Input 88" xfId="1813"/>
    <cellStyle name="Input 9" xfId="451"/>
    <cellStyle name="Input Cells" xfId="1901"/>
    <cellStyle name="Input Cells Percent" xfId="1902"/>
    <cellStyle name="Lines" xfId="1903"/>
    <cellStyle name="LINKED" xfId="1904"/>
    <cellStyle name="Linked Cell" xfId="452" builtinId="24" customBuiltin="1"/>
    <cellStyle name="Linked Cell 10" xfId="453"/>
    <cellStyle name="Linked Cell 11" xfId="454"/>
    <cellStyle name="Linked Cell 12" xfId="455"/>
    <cellStyle name="Linked Cell 13" xfId="1242"/>
    <cellStyle name="Linked Cell 2" xfId="456"/>
    <cellStyle name="Linked Cell 3" xfId="457"/>
    <cellStyle name="Linked Cell 4" xfId="458"/>
    <cellStyle name="Linked Cell 5" xfId="459"/>
    <cellStyle name="Linked Cell 6" xfId="460"/>
    <cellStyle name="Linked Cell 7" xfId="461"/>
    <cellStyle name="Linked Cell 8" xfId="462"/>
    <cellStyle name="Linked Cell 9" xfId="463"/>
    <cellStyle name="modified border" xfId="464"/>
    <cellStyle name="modified border1" xfId="465"/>
    <cellStyle name="Neutral" xfId="466" builtinId="28" customBuiltin="1"/>
    <cellStyle name="Neutral 10" xfId="467"/>
    <cellStyle name="Neutral 11" xfId="468"/>
    <cellStyle name="Neutral 12" xfId="469"/>
    <cellStyle name="Neutral 13" xfId="1243"/>
    <cellStyle name="Neutral 2" xfId="470"/>
    <cellStyle name="Neutral 3" xfId="471"/>
    <cellStyle name="Neutral 4" xfId="472"/>
    <cellStyle name="Neutral 5" xfId="473"/>
    <cellStyle name="Neutral 6" xfId="474"/>
    <cellStyle name="Neutral 7" xfId="475"/>
    <cellStyle name="Neutral 8" xfId="476"/>
    <cellStyle name="Neutral 9" xfId="477"/>
    <cellStyle name="no dec" xfId="1905"/>
    <cellStyle name="Normal" xfId="0" builtinId="0"/>
    <cellStyle name="Normal - Style1" xfId="478"/>
    <cellStyle name="Normal 10" xfId="479"/>
    <cellStyle name="Normal 10 2" xfId="1244"/>
    <cellStyle name="Normal 11" xfId="597"/>
    <cellStyle name="Normal 11 2" xfId="1269"/>
    <cellStyle name="Normal 12" xfId="642"/>
    <cellStyle name="Normal 12 2" xfId="1289"/>
    <cellStyle name="Normal 13" xfId="663"/>
    <cellStyle name="Normal 13 2" xfId="1303"/>
    <cellStyle name="Normal 14" xfId="637"/>
    <cellStyle name="Normal 14 2" xfId="1288"/>
    <cellStyle name="Normal 15" xfId="681"/>
    <cellStyle name="Normal 15 2" xfId="1304"/>
    <cellStyle name="Normal 16" xfId="694"/>
    <cellStyle name="Normal 16 2" xfId="1309"/>
    <cellStyle name="Normal 17" xfId="719"/>
    <cellStyle name="Normal 17 2" xfId="1324"/>
    <cellStyle name="Normal 18" xfId="693"/>
    <cellStyle name="Normal 18 2" xfId="1308"/>
    <cellStyle name="Normal 19" xfId="712"/>
    <cellStyle name="Normal 19 2" xfId="1319"/>
    <cellStyle name="Normal 2" xfId="480"/>
    <cellStyle name="Normal 2 2" xfId="1245"/>
    <cellStyle name="Normal 2 3" xfId="1602"/>
    <cellStyle name="Normal 2_Allocation Method - Working File" xfId="1906"/>
    <cellStyle name="Normal 20" xfId="741"/>
    <cellStyle name="Normal 20 2" xfId="1326"/>
    <cellStyle name="Normal 21" xfId="747"/>
    <cellStyle name="Normal 21 2" xfId="1327"/>
    <cellStyle name="Normal 22" xfId="751"/>
    <cellStyle name="Normal 22 2" xfId="1328"/>
    <cellStyle name="Normal 23" xfId="688"/>
    <cellStyle name="Normal 23 2" xfId="1307"/>
    <cellStyle name="Normal 24" xfId="737"/>
    <cellStyle name="Normal 24 2" xfId="1325"/>
    <cellStyle name="Normal 25" xfId="684"/>
    <cellStyle name="Normal 25 2" xfId="1306"/>
    <cellStyle name="Normal 26" xfId="783"/>
    <cellStyle name="Normal 26 2" xfId="1329"/>
    <cellStyle name="Normal 27" xfId="793"/>
    <cellStyle name="Normal 27 2" xfId="1334"/>
    <cellStyle name="Normal 28" xfId="789"/>
    <cellStyle name="Normal 28 2" xfId="1332"/>
    <cellStyle name="Normal 29" xfId="795"/>
    <cellStyle name="Normal 29 2" xfId="1336"/>
    <cellStyle name="Normal 3" xfId="481"/>
    <cellStyle name="Normal 3 2" xfId="1246"/>
    <cellStyle name="Normal 3 3" xfId="1603"/>
    <cellStyle name="Normal 3 4" xfId="1657"/>
    <cellStyle name="Normal 3 5" xfId="1801"/>
    <cellStyle name="Normal 30" xfId="787"/>
    <cellStyle name="Normal 30 2" xfId="1331"/>
    <cellStyle name="Normal 31" xfId="792"/>
    <cellStyle name="Normal 31 2" xfId="1333"/>
    <cellStyle name="Normal 32" xfId="815"/>
    <cellStyle name="Normal 32 2" xfId="1347"/>
    <cellStyle name="Normal 33" xfId="853"/>
    <cellStyle name="Normal 33 2" xfId="1350"/>
    <cellStyle name="Normal 34" xfId="860"/>
    <cellStyle name="Normal 34 2" xfId="1353"/>
    <cellStyle name="Normal 35" xfId="856"/>
    <cellStyle name="Normal 35 2" xfId="1351"/>
    <cellStyle name="Normal 36" xfId="893"/>
    <cellStyle name="Normal 36 2" xfId="1367"/>
    <cellStyle name="Normal 37" xfId="859"/>
    <cellStyle name="Normal 37 2" xfId="1352"/>
    <cellStyle name="Normal 38" xfId="906"/>
    <cellStyle name="Normal 38 2" xfId="1368"/>
    <cellStyle name="Normal 39" xfId="915"/>
    <cellStyle name="Normal 39 2" xfId="1372"/>
    <cellStyle name="Normal 4" xfId="482"/>
    <cellStyle name="Normal 4 2" xfId="1247"/>
    <cellStyle name="Normal 40" xfId="933"/>
    <cellStyle name="Normal 40 2" xfId="1384"/>
    <cellStyle name="Normal 41" xfId="908"/>
    <cellStyle name="Normal 41 2" xfId="1370"/>
    <cellStyle name="Normal 42" xfId="926"/>
    <cellStyle name="Normal 42 2" xfId="1379"/>
    <cellStyle name="Normal 43" xfId="960"/>
    <cellStyle name="Normal 43 2" xfId="1387"/>
    <cellStyle name="Normal 44" xfId="965"/>
    <cellStyle name="Normal 44 2" xfId="1389"/>
    <cellStyle name="Normal 45" xfId="985"/>
    <cellStyle name="Normal 45 2" xfId="1402"/>
    <cellStyle name="Normal 46" xfId="997"/>
    <cellStyle name="Normal 46 2" xfId="1403"/>
    <cellStyle name="Normal 47" xfId="1003"/>
    <cellStyle name="Normal 47 2" xfId="1406"/>
    <cellStyle name="Normal 48" xfId="1026"/>
    <cellStyle name="Normal 48 2" xfId="1420"/>
    <cellStyle name="Normal 49" xfId="1002"/>
    <cellStyle name="Normal 49 2" xfId="1405"/>
    <cellStyle name="Normal 5" xfId="483"/>
    <cellStyle name="Normal 5 2" xfId="1248"/>
    <cellStyle name="Normal 50" xfId="1043"/>
    <cellStyle name="Normal 51" xfId="1072"/>
    <cellStyle name="Normal 52" xfId="1044"/>
    <cellStyle name="Normal 53" xfId="1421"/>
    <cellStyle name="Normal 54" xfId="1423"/>
    <cellStyle name="Normal 55" xfId="1436"/>
    <cellStyle name="Normal 56" xfId="1458"/>
    <cellStyle name="Normal 57" xfId="1469"/>
    <cellStyle name="Normal 58" xfId="1464"/>
    <cellStyle name="Normal 59" xfId="1471"/>
    <cellStyle name="Normal 6" xfId="605"/>
    <cellStyle name="Normal 6 2" xfId="1270"/>
    <cellStyle name="Normal 60" xfId="1462"/>
    <cellStyle name="Normal 61" xfId="1515"/>
    <cellStyle name="Normal 62" xfId="1461"/>
    <cellStyle name="Normal 63" xfId="1509"/>
    <cellStyle name="Normal 64" xfId="1467"/>
    <cellStyle name="Normal 65" xfId="1494"/>
    <cellStyle name="Normal 66" xfId="1534"/>
    <cellStyle name="Normal 67" xfId="1559"/>
    <cellStyle name="Normal 68" xfId="1562"/>
    <cellStyle name="Normal 69" xfId="1659"/>
    <cellStyle name="Normal 7" xfId="609"/>
    <cellStyle name="Normal 7 2" xfId="1272"/>
    <cellStyle name="Normal 70" xfId="1667"/>
    <cellStyle name="Normal 71" xfId="1684"/>
    <cellStyle name="Normal 72" xfId="1662"/>
    <cellStyle name="Normal 73" xfId="1688"/>
    <cellStyle name="Normal 74" xfId="1666"/>
    <cellStyle name="Normal 75" xfId="1720"/>
    <cellStyle name="Normal 76" xfId="1725"/>
    <cellStyle name="Normal 77" xfId="1722"/>
    <cellStyle name="Normal 78" xfId="1757"/>
    <cellStyle name="Normal 79" xfId="1764"/>
    <cellStyle name="Normal 8" xfId="635"/>
    <cellStyle name="Normal 8 2" xfId="1286"/>
    <cellStyle name="Normal 80" xfId="1767"/>
    <cellStyle name="Normal 81" xfId="1811"/>
    <cellStyle name="Normal 82" xfId="1815"/>
    <cellStyle name="Normal 9" xfId="484"/>
    <cellStyle name="Normal 9 2" xfId="1249"/>
    <cellStyle name="Normal_012009 PSE Funding" xfId="485"/>
    <cellStyle name="Normal_032008 PSE Funding" xfId="486"/>
    <cellStyle name="Normal_3.01 Income Statement Ele &amp; Gas" xfId="487"/>
    <cellStyle name="Normal_Detail" xfId="488"/>
    <cellStyle name="Normal_Income Statement 12ME Sept_07" xfId="489"/>
    <cellStyle name="Normal_IS_monthly" xfId="490"/>
    <cellStyle name="Normal_UIP Detail 12ME0311" xfId="491"/>
    <cellStyle name="Note" xfId="492" builtinId="10" customBuiltin="1"/>
    <cellStyle name="Note 10" xfId="493"/>
    <cellStyle name="Note 10 2" xfId="1251"/>
    <cellStyle name="Note 11" xfId="494"/>
    <cellStyle name="Note 11 2" xfId="1252"/>
    <cellStyle name="Note 12" xfId="495"/>
    <cellStyle name="Note 12 2" xfId="1253"/>
    <cellStyle name="Note 13" xfId="610"/>
    <cellStyle name="Note 13 2" xfId="1273"/>
    <cellStyle name="Note 14" xfId="643"/>
    <cellStyle name="Note 14 2" xfId="1290"/>
    <cellStyle name="Note 15" xfId="695"/>
    <cellStyle name="Note 15 2" xfId="1310"/>
    <cellStyle name="Note 16" xfId="794"/>
    <cellStyle name="Note 16 2" xfId="1335"/>
    <cellStyle name="Note 17" xfId="861"/>
    <cellStyle name="Note 17 2" xfId="1354"/>
    <cellStyle name="Note 18" xfId="913"/>
    <cellStyle name="Note 18 2" xfId="1371"/>
    <cellStyle name="Note 19" xfId="964"/>
    <cellStyle name="Note 19 2" xfId="1388"/>
    <cellStyle name="Note 2" xfId="496"/>
    <cellStyle name="Note 2 2" xfId="1254"/>
    <cellStyle name="Note 2 3" xfId="1605"/>
    <cellStyle name="Note 2 4" xfId="1658"/>
    <cellStyle name="Note 2 5" xfId="1802"/>
    <cellStyle name="Note 20" xfId="1004"/>
    <cellStyle name="Note 20 2" xfId="1407"/>
    <cellStyle name="Note 21" xfId="1047"/>
    <cellStyle name="Note 22" xfId="1250"/>
    <cellStyle name="Note 23" xfId="1426"/>
    <cellStyle name="Note 24" xfId="1470"/>
    <cellStyle name="Note 25" xfId="1563"/>
    <cellStyle name="Note 26" xfId="1604"/>
    <cellStyle name="Note 27" xfId="1668"/>
    <cellStyle name="Note 28" xfId="1726"/>
    <cellStyle name="Note 29" xfId="1765"/>
    <cellStyle name="Note 3" xfId="497"/>
    <cellStyle name="Note 3 2" xfId="1255"/>
    <cellStyle name="Note 30" xfId="1816"/>
    <cellStyle name="Note 4" xfId="498"/>
    <cellStyle name="Note 4 2" xfId="1256"/>
    <cellStyle name="Note 5" xfId="499"/>
    <cellStyle name="Note 5 2" xfId="1257"/>
    <cellStyle name="Note 6" xfId="500"/>
    <cellStyle name="Note 6 2" xfId="1258"/>
    <cellStyle name="Note 7" xfId="501"/>
    <cellStyle name="Note 7 2" xfId="1259"/>
    <cellStyle name="Note 8" xfId="502"/>
    <cellStyle name="Note 8 2" xfId="1260"/>
    <cellStyle name="Note 9" xfId="503"/>
    <cellStyle name="Note 9 2" xfId="1261"/>
    <cellStyle name="Output" xfId="504" builtinId="21" customBuiltin="1"/>
    <cellStyle name="Output 10" xfId="505"/>
    <cellStyle name="Output 11" xfId="506"/>
    <cellStyle name="Output 12" xfId="507"/>
    <cellStyle name="Output 13" xfId="1262"/>
    <cellStyle name="Output 2" xfId="508"/>
    <cellStyle name="Output 3" xfId="509"/>
    <cellStyle name="Output 4" xfId="510"/>
    <cellStyle name="Output 5" xfId="511"/>
    <cellStyle name="Output 6" xfId="512"/>
    <cellStyle name="Output 7" xfId="513"/>
    <cellStyle name="Output 8" xfId="514"/>
    <cellStyle name="Output 9" xfId="515"/>
    <cellStyle name="Percen - Style1" xfId="1907"/>
    <cellStyle name="Percen - Style2" xfId="1908"/>
    <cellStyle name="Percen - Style3" xfId="1909"/>
    <cellStyle name="Percent" xfId="516" builtinId="5"/>
    <cellStyle name="Percent [2]" xfId="517"/>
    <cellStyle name="Percent 2" xfId="1263"/>
    <cellStyle name="Percent 3" xfId="1910"/>
    <cellStyle name="Percent 4" xfId="1911"/>
    <cellStyle name="Percent 5" xfId="1912"/>
    <cellStyle name="Percent 6" xfId="1913"/>
    <cellStyle name="Percent 7" xfId="1914"/>
    <cellStyle name="Processing" xfId="1915"/>
    <cellStyle name="PSChar" xfId="1916"/>
    <cellStyle name="PSDate" xfId="1917"/>
    <cellStyle name="PSDec" xfId="1918"/>
    <cellStyle name="PSHeading" xfId="1919"/>
    <cellStyle name="PSInt" xfId="1920"/>
    <cellStyle name="PSSpacer" xfId="1921"/>
    <cellStyle name="purple - Style8" xfId="1922"/>
    <cellStyle name="RED" xfId="1923"/>
    <cellStyle name="Red - Style7" xfId="1924"/>
    <cellStyle name="Report" xfId="1925"/>
    <cellStyle name="Report Bar" xfId="1926"/>
    <cellStyle name="Report Heading" xfId="1927"/>
    <cellStyle name="Report Percent" xfId="1928"/>
    <cellStyle name="Report Unit Cost" xfId="1929"/>
    <cellStyle name="Reports" xfId="1930"/>
    <cellStyle name="Reports Total" xfId="1931"/>
    <cellStyle name="Reports Unit Cost Total" xfId="1932"/>
    <cellStyle name="RevList" xfId="1933"/>
    <cellStyle name="round100" xfId="1934"/>
    <cellStyle name="SAPBEXaggData" xfId="518"/>
    <cellStyle name="SAPBEXaggData 2" xfId="1606"/>
    <cellStyle name="SAPBEXaggDataEmph" xfId="519"/>
    <cellStyle name="SAPBEXaggDataEmph 2" xfId="1607"/>
    <cellStyle name="SAPBEXaggItem" xfId="520"/>
    <cellStyle name="SAPBEXaggItem 2" xfId="1608"/>
    <cellStyle name="SAPBEXaggItemX" xfId="521"/>
    <cellStyle name="SAPBEXaggItemX 2" xfId="1609"/>
    <cellStyle name="SAPBEXchaText" xfId="522"/>
    <cellStyle name="SAPBEXchaText 2" xfId="1610"/>
    <cellStyle name="SAPBEXexcBad7" xfId="523"/>
    <cellStyle name="SAPBEXexcBad7 2" xfId="1611"/>
    <cellStyle name="SAPBEXexcBad8" xfId="524"/>
    <cellStyle name="SAPBEXexcBad8 2" xfId="1612"/>
    <cellStyle name="SAPBEXexcBad9" xfId="525"/>
    <cellStyle name="SAPBEXexcBad9 2" xfId="1613"/>
    <cellStyle name="SAPBEXexcCritical4" xfId="526"/>
    <cellStyle name="SAPBEXexcCritical4 2" xfId="1614"/>
    <cellStyle name="SAPBEXexcCritical5" xfId="527"/>
    <cellStyle name="SAPBEXexcCritical5 2" xfId="1615"/>
    <cellStyle name="SAPBEXexcCritical6" xfId="528"/>
    <cellStyle name="SAPBEXexcCritical6 2" xfId="1616"/>
    <cellStyle name="SAPBEXexcGood1" xfId="529"/>
    <cellStyle name="SAPBEXexcGood1 2" xfId="1617"/>
    <cellStyle name="SAPBEXexcGood2" xfId="530"/>
    <cellStyle name="SAPBEXexcGood2 2" xfId="1618"/>
    <cellStyle name="SAPBEXexcGood3" xfId="531"/>
    <cellStyle name="SAPBEXexcGood3 2" xfId="1619"/>
    <cellStyle name="SAPBEXfilterDrill" xfId="532"/>
    <cellStyle name="SAPBEXfilterDrill 2" xfId="1620"/>
    <cellStyle name="SAPBEXfilterItem" xfId="533"/>
    <cellStyle name="SAPBEXfilterItem 2" xfId="1621"/>
    <cellStyle name="SAPBEXfilterText" xfId="534"/>
    <cellStyle name="SAPBEXfilterText 2" xfId="1622"/>
    <cellStyle name="SAPBEXformats" xfId="535"/>
    <cellStyle name="SAPBEXformats 2" xfId="1623"/>
    <cellStyle name="SAPBEXheaderItem" xfId="536"/>
    <cellStyle name="SAPBEXheaderItem 2" xfId="1264"/>
    <cellStyle name="SAPBEXheaderItem 3" xfId="1624"/>
    <cellStyle name="SAPBEXheaderText" xfId="537"/>
    <cellStyle name="SAPBEXheaderText 2" xfId="1265"/>
    <cellStyle name="SAPBEXheaderText 3" xfId="1625"/>
    <cellStyle name="SAPBEXHLevel0" xfId="538"/>
    <cellStyle name="SAPBEXHLevel0 2" xfId="1626"/>
    <cellStyle name="SAPBEXHLevel0 3" xfId="1803"/>
    <cellStyle name="SAPBEXHLevel0X" xfId="539"/>
    <cellStyle name="SAPBEXHLevel0X 2" xfId="1627"/>
    <cellStyle name="SAPBEXHLevel0X 3" xfId="1804"/>
    <cellStyle name="SAPBEXHLevel1" xfId="540"/>
    <cellStyle name="SAPBEXHLevel1 2" xfId="1628"/>
    <cellStyle name="SAPBEXHLevel1 3" xfId="1805"/>
    <cellStyle name="SAPBEXHLevel1X" xfId="541"/>
    <cellStyle name="SAPBEXHLevel1X 2" xfId="1629"/>
    <cellStyle name="SAPBEXHLevel1X 3" xfId="1806"/>
    <cellStyle name="SAPBEXHLevel2" xfId="542"/>
    <cellStyle name="SAPBEXHLevel2 2" xfId="1630"/>
    <cellStyle name="SAPBEXHLevel2 3" xfId="1807"/>
    <cellStyle name="SAPBEXHLevel2X" xfId="543"/>
    <cellStyle name="SAPBEXHLevel2X 2" xfId="1631"/>
    <cellStyle name="SAPBEXHLevel2X 3" xfId="1808"/>
    <cellStyle name="SAPBEXHLevel3" xfId="544"/>
    <cellStyle name="SAPBEXHLevel3 2" xfId="1632"/>
    <cellStyle name="SAPBEXHLevel3 3" xfId="1809"/>
    <cellStyle name="SAPBEXHLevel3X" xfId="545"/>
    <cellStyle name="SAPBEXHLevel3X 2" xfId="1633"/>
    <cellStyle name="SAPBEXHLevel3X 3" xfId="1810"/>
    <cellStyle name="SAPBEXinputData" xfId="546"/>
    <cellStyle name="SAPBEXinputData 2" xfId="1634"/>
    <cellStyle name="SAPBEXItemHeader" xfId="1935"/>
    <cellStyle name="SAPBEXresData" xfId="547"/>
    <cellStyle name="SAPBEXresData 2" xfId="1635"/>
    <cellStyle name="SAPBEXresDataEmph" xfId="548"/>
    <cellStyle name="SAPBEXresDataEmph 2" xfId="1636"/>
    <cellStyle name="SAPBEXresItem" xfId="549"/>
    <cellStyle name="SAPBEXresItem 2" xfId="1637"/>
    <cellStyle name="SAPBEXresItemX" xfId="550"/>
    <cellStyle name="SAPBEXresItemX 2" xfId="1638"/>
    <cellStyle name="SAPBEXstdData" xfId="551"/>
    <cellStyle name="SAPBEXstdData 2" xfId="1639"/>
    <cellStyle name="SAPBEXstdDataEmph" xfId="552"/>
    <cellStyle name="SAPBEXstdDataEmph 2" xfId="1640"/>
    <cellStyle name="SAPBEXstdItem" xfId="553"/>
    <cellStyle name="SAPBEXstdItem 2" xfId="1641"/>
    <cellStyle name="SAPBEXstdItemX" xfId="554"/>
    <cellStyle name="SAPBEXstdItemX 2" xfId="1642"/>
    <cellStyle name="SAPBEXtitle" xfId="555"/>
    <cellStyle name="SAPBEXtitle 2" xfId="1643"/>
    <cellStyle name="SAPBEXunassignedItem" xfId="1936"/>
    <cellStyle name="SAPBEXundefined" xfId="556"/>
    <cellStyle name="SAPBEXundefined 2" xfId="1644"/>
    <cellStyle name="shade" xfId="1937"/>
    <cellStyle name="Sheet Title" xfId="557"/>
    <cellStyle name="StmtTtl1" xfId="558"/>
    <cellStyle name="StmtTtl2" xfId="559"/>
    <cellStyle name="STYL1 - Style1" xfId="1938"/>
    <cellStyle name="Style 1" xfId="560"/>
    <cellStyle name="Style 1 2" xfId="1939"/>
    <cellStyle name="Style 1 3" xfId="1940"/>
    <cellStyle name="Style 1 3 2" xfId="1941"/>
    <cellStyle name="Style 1 3 2 2" xfId="1942"/>
    <cellStyle name="Style 1 3 3" xfId="1943"/>
    <cellStyle name="Style 1 3 4" xfId="1944"/>
    <cellStyle name="Style 1 4" xfId="1945"/>
    <cellStyle name="Subtotal" xfId="1946"/>
    <cellStyle name="Sub-total" xfId="1947"/>
    <cellStyle name="Title" xfId="561" builtinId="15" customBuiltin="1"/>
    <cellStyle name="Title 10" xfId="562"/>
    <cellStyle name="Title 11" xfId="563"/>
    <cellStyle name="Title 12" xfId="564"/>
    <cellStyle name="Title 13" xfId="1266"/>
    <cellStyle name="Title 2" xfId="565"/>
    <cellStyle name="Title 3" xfId="566"/>
    <cellStyle name="Title 4" xfId="567"/>
    <cellStyle name="Title 5" xfId="568"/>
    <cellStyle name="Title 6" xfId="569"/>
    <cellStyle name="Title 7" xfId="570"/>
    <cellStyle name="Title 8" xfId="571"/>
    <cellStyle name="Title 9" xfId="572"/>
    <cellStyle name="Title: Major" xfId="1948"/>
    <cellStyle name="Title: Minor" xfId="1949"/>
    <cellStyle name="Title: Worksheet" xfId="1950"/>
    <cellStyle name="Total" xfId="573" builtinId="25" customBuiltin="1"/>
    <cellStyle name="Total 10" xfId="574"/>
    <cellStyle name="Total 11" xfId="575"/>
    <cellStyle name="Total 12" xfId="576"/>
    <cellStyle name="Total 13" xfId="1267"/>
    <cellStyle name="Total 2" xfId="577"/>
    <cellStyle name="Total 3" xfId="578"/>
    <cellStyle name="Total 4" xfId="579"/>
    <cellStyle name="Total 5" xfId="580"/>
    <cellStyle name="Total 6" xfId="581"/>
    <cellStyle name="Total 7" xfId="582"/>
    <cellStyle name="Total 8" xfId="583"/>
    <cellStyle name="Total 9" xfId="584"/>
    <cellStyle name="Total4 - Style4" xfId="1951"/>
    <cellStyle name="Warning Text" xfId="585" builtinId="11" customBuiltin="1"/>
    <cellStyle name="Warning Text 10" xfId="586"/>
    <cellStyle name="Warning Text 11" xfId="587"/>
    <cellStyle name="Warning Text 12" xfId="588"/>
    <cellStyle name="Warning Text 13" xfId="1268"/>
    <cellStyle name="Warning Text 2" xfId="589"/>
    <cellStyle name="Warning Text 3" xfId="590"/>
    <cellStyle name="Warning Text 4" xfId="591"/>
    <cellStyle name="Warning Text 5" xfId="592"/>
    <cellStyle name="Warning Text 6" xfId="593"/>
    <cellStyle name="Warning Text 7" xfId="594"/>
    <cellStyle name="Warning Text 8" xfId="595"/>
    <cellStyle name="Warning Text 9" xfId="596"/>
  </cellStyles>
  <dxfs count="3"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pRevnu\PUBLIC\RFDRWEB\PSE%20Funding\2008\032008%20PSE%20Funding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PSE funding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F46"/>
  <sheetViews>
    <sheetView tabSelected="1" zoomScaleNormal="100" workbookViewId="0"/>
  </sheetViews>
  <sheetFormatPr defaultColWidth="9.109375" defaultRowHeight="18" customHeight="1" x14ac:dyDescent="0.25"/>
  <cols>
    <col min="1" max="1" width="52" style="4" customWidth="1"/>
    <col min="2" max="4" width="16.6640625" style="4" customWidth="1"/>
    <col min="5" max="5" width="2.5546875" style="4" customWidth="1"/>
    <col min="6" max="16384" width="9.109375" style="4"/>
  </cols>
  <sheetData>
    <row r="1" spans="1:6" ht="18" customHeight="1" x14ac:dyDescent="0.25">
      <c r="A1" s="7" t="s">
        <v>409</v>
      </c>
      <c r="B1" s="8"/>
      <c r="C1" s="8"/>
      <c r="D1" s="8"/>
    </row>
    <row r="2" spans="1:6" ht="18" customHeight="1" x14ac:dyDescent="0.25">
      <c r="A2" s="7" t="s">
        <v>410</v>
      </c>
      <c r="B2" s="8"/>
      <c r="C2" s="8"/>
      <c r="D2" s="8"/>
    </row>
    <row r="3" spans="1:6" ht="18" customHeight="1" x14ac:dyDescent="0.25">
      <c r="A3" s="225" t="s">
        <v>670</v>
      </c>
      <c r="B3" s="225"/>
      <c r="C3" s="225"/>
      <c r="D3" s="225"/>
    </row>
    <row r="4" spans="1:6" ht="12" customHeight="1" x14ac:dyDescent="0.25">
      <c r="B4" s="8"/>
      <c r="C4" s="8"/>
      <c r="D4" s="8"/>
    </row>
    <row r="5" spans="1:6" ht="18" customHeight="1" x14ac:dyDescent="0.25">
      <c r="A5" s="226" t="s">
        <v>669</v>
      </c>
      <c r="B5" s="226"/>
      <c r="C5" s="226"/>
      <c r="D5" s="226"/>
      <c r="E5" s="159"/>
      <c r="F5" s="159"/>
    </row>
    <row r="6" spans="1:6" ht="18" customHeight="1" x14ac:dyDescent="0.25">
      <c r="A6" s="159"/>
      <c r="B6" s="159"/>
      <c r="C6" s="159"/>
      <c r="D6" s="159"/>
      <c r="E6" s="159"/>
      <c r="F6" s="159"/>
    </row>
    <row r="7" spans="1:6" ht="18" customHeight="1" x14ac:dyDescent="0.25">
      <c r="A7" s="160"/>
      <c r="B7" s="161" t="s">
        <v>411</v>
      </c>
      <c r="C7" s="16" t="s">
        <v>412</v>
      </c>
      <c r="D7" s="17" t="s">
        <v>413</v>
      </c>
    </row>
    <row r="8" spans="1:6" ht="18" customHeight="1" x14ac:dyDescent="0.25">
      <c r="A8" s="158" t="s">
        <v>444</v>
      </c>
      <c r="B8" s="168"/>
      <c r="C8" s="18"/>
      <c r="D8" s="19"/>
    </row>
    <row r="9" spans="1:6" ht="18" customHeight="1" x14ac:dyDescent="0.25">
      <c r="A9" s="157" t="s">
        <v>414</v>
      </c>
      <c r="B9" s="171">
        <v>143052362.53</v>
      </c>
      <c r="C9" s="164">
        <v>129813902.23999999</v>
      </c>
      <c r="D9" s="172">
        <f>SUM(B9:C9)</f>
        <v>272866264.76999998</v>
      </c>
    </row>
    <row r="10" spans="1:6" ht="18" customHeight="1" x14ac:dyDescent="0.25">
      <c r="A10" s="157" t="s">
        <v>415</v>
      </c>
      <c r="B10" s="169">
        <v>32811.67</v>
      </c>
      <c r="C10" s="162">
        <v>0</v>
      </c>
      <c r="D10" s="2">
        <f>SUM(B10:C10)</f>
        <v>32811.67</v>
      </c>
    </row>
    <row r="11" spans="1:6" ht="18" customHeight="1" x14ac:dyDescent="0.25">
      <c r="A11" s="157" t="s">
        <v>416</v>
      </c>
      <c r="B11" s="169">
        <v>12769019.91</v>
      </c>
      <c r="C11" s="162">
        <v>0</v>
      </c>
      <c r="D11" s="2">
        <f>SUM(B11:C11)</f>
        <v>12769019.91</v>
      </c>
    </row>
    <row r="12" spans="1:6" ht="18" customHeight="1" x14ac:dyDescent="0.25">
      <c r="A12" s="157" t="s">
        <v>417</v>
      </c>
      <c r="B12" s="170">
        <v>6600913.7300000004</v>
      </c>
      <c r="C12" s="163">
        <v>8223225.0700000003</v>
      </c>
      <c r="D12" s="3">
        <f>SUM(B12:C12)</f>
        <v>14824138.800000001</v>
      </c>
    </row>
    <row r="13" spans="1:6" ht="18" customHeight="1" x14ac:dyDescent="0.25">
      <c r="A13" s="157" t="s">
        <v>418</v>
      </c>
      <c r="B13" s="171">
        <v>162455107.83999997</v>
      </c>
      <c r="C13" s="164">
        <v>138037127.31</v>
      </c>
      <c r="D13" s="172">
        <f>SUM(D9:D12)</f>
        <v>300492235.15000004</v>
      </c>
    </row>
    <row r="14" spans="1:6" ht="18" customHeight="1" x14ac:dyDescent="0.25">
      <c r="A14" s="158" t="s">
        <v>419</v>
      </c>
      <c r="B14" s="173"/>
      <c r="C14" s="1"/>
      <c r="D14" s="2"/>
    </row>
    <row r="15" spans="1:6" ht="18" customHeight="1" x14ac:dyDescent="0.25">
      <c r="A15" s="158" t="s">
        <v>445</v>
      </c>
      <c r="B15" s="173"/>
      <c r="C15" s="1"/>
      <c r="D15" s="2"/>
    </row>
    <row r="16" spans="1:6" ht="18" customHeight="1" x14ac:dyDescent="0.25">
      <c r="A16" s="158" t="s">
        <v>420</v>
      </c>
      <c r="B16" s="173"/>
      <c r="C16" s="1"/>
      <c r="D16" s="2"/>
    </row>
    <row r="17" spans="1:4" ht="18" customHeight="1" x14ac:dyDescent="0.25">
      <c r="A17" s="158" t="s">
        <v>446</v>
      </c>
      <c r="B17" s="173"/>
      <c r="C17" s="1"/>
      <c r="D17" s="2"/>
    </row>
    <row r="18" spans="1:4" ht="18" customHeight="1" x14ac:dyDescent="0.25">
      <c r="A18" s="157" t="s">
        <v>421</v>
      </c>
      <c r="B18" s="171">
        <v>17401636.390000001</v>
      </c>
      <c r="C18" s="164">
        <v>0</v>
      </c>
      <c r="D18" s="172">
        <f>B18+C18</f>
        <v>17401636.390000001</v>
      </c>
    </row>
    <row r="19" spans="1:4" ht="18" customHeight="1" x14ac:dyDescent="0.25">
      <c r="A19" s="157" t="s">
        <v>422</v>
      </c>
      <c r="B19" s="169">
        <v>64925676.719999999</v>
      </c>
      <c r="C19" s="162">
        <v>65572702.769999899</v>
      </c>
      <c r="D19" s="174">
        <f>B19+C19</f>
        <v>130498379.48999989</v>
      </c>
    </row>
    <row r="20" spans="1:4" ht="18" customHeight="1" x14ac:dyDescent="0.25">
      <c r="A20" s="157" t="s">
        <v>423</v>
      </c>
      <c r="B20" s="169">
        <v>9235813.7699999996</v>
      </c>
      <c r="C20" s="162">
        <v>0</v>
      </c>
      <c r="D20" s="174">
        <f>B20+C20</f>
        <v>9235813.7699999996</v>
      </c>
    </row>
    <row r="21" spans="1:4" ht="18" customHeight="1" x14ac:dyDescent="0.25">
      <c r="A21" s="157" t="s">
        <v>424</v>
      </c>
      <c r="B21" s="170">
        <v>-17481961.289999999</v>
      </c>
      <c r="C21" s="163">
        <v>0</v>
      </c>
      <c r="D21" s="175">
        <f>B21+C21</f>
        <v>-17481961.289999999</v>
      </c>
    </row>
    <row r="22" spans="1:4" ht="18" customHeight="1" x14ac:dyDescent="0.25">
      <c r="A22" s="157" t="s">
        <v>425</v>
      </c>
      <c r="B22" s="171">
        <v>74081165.590000004</v>
      </c>
      <c r="C22" s="164">
        <v>65572702.769999899</v>
      </c>
      <c r="D22" s="172">
        <f>SUM(D18:D21)</f>
        <v>139653868.3599999</v>
      </c>
    </row>
    <row r="23" spans="1:4" ht="18" customHeight="1" x14ac:dyDescent="0.25">
      <c r="A23" s="158" t="s">
        <v>426</v>
      </c>
      <c r="B23" s="173"/>
      <c r="C23" s="1"/>
      <c r="D23" s="2"/>
    </row>
    <row r="24" spans="1:4" ht="18" customHeight="1" x14ac:dyDescent="0.25">
      <c r="A24" s="157" t="s">
        <v>427</v>
      </c>
      <c r="B24" s="171">
        <v>10864766.66</v>
      </c>
      <c r="C24" s="164">
        <v>206053.93</v>
      </c>
      <c r="D24" s="172">
        <f t="shared" ref="D24:D38" si="0">B24+C24</f>
        <v>11070820.59</v>
      </c>
    </row>
    <row r="25" spans="1:4" ht="18" customHeight="1" x14ac:dyDescent="0.25">
      <c r="A25" s="157" t="s">
        <v>428</v>
      </c>
      <c r="B25" s="169">
        <v>1722757.9199999899</v>
      </c>
      <c r="C25" s="162">
        <v>0</v>
      </c>
      <c r="D25" s="174">
        <f t="shared" si="0"/>
        <v>1722757.9199999899</v>
      </c>
    </row>
    <row r="26" spans="1:4" ht="18" customHeight="1" x14ac:dyDescent="0.25">
      <c r="A26" s="157" t="s">
        <v>429</v>
      </c>
      <c r="B26" s="169">
        <v>7577495.3399999999</v>
      </c>
      <c r="C26" s="162">
        <v>4387322.08</v>
      </c>
      <c r="D26" s="174">
        <f t="shared" si="0"/>
        <v>11964817.42</v>
      </c>
    </row>
    <row r="27" spans="1:4" ht="18" customHeight="1" x14ac:dyDescent="0.25">
      <c r="A27" s="157" t="s">
        <v>430</v>
      </c>
      <c r="B27" s="169">
        <v>4375785.8663140005</v>
      </c>
      <c r="C27" s="162">
        <v>2659300.5536859999</v>
      </c>
      <c r="D27" s="174">
        <f t="shared" si="0"/>
        <v>7035086.4199999999</v>
      </c>
    </row>
    <row r="28" spans="1:4" ht="18" customHeight="1" x14ac:dyDescent="0.25">
      <c r="A28" s="157" t="s">
        <v>431</v>
      </c>
      <c r="B28" s="169">
        <v>2208727.2181089902</v>
      </c>
      <c r="C28" s="162">
        <v>868802.32189100003</v>
      </c>
      <c r="D28" s="174">
        <f t="shared" si="0"/>
        <v>3077529.5399999903</v>
      </c>
    </row>
    <row r="29" spans="1:4" ht="18" customHeight="1" x14ac:dyDescent="0.25">
      <c r="A29" s="157" t="s">
        <v>432</v>
      </c>
      <c r="B29" s="169">
        <v>9812319.4799999893</v>
      </c>
      <c r="C29" s="162">
        <v>1404281.1</v>
      </c>
      <c r="D29" s="174">
        <f t="shared" si="0"/>
        <v>11216600.579999989</v>
      </c>
    </row>
    <row r="30" spans="1:4" ht="18" customHeight="1" x14ac:dyDescent="0.25">
      <c r="A30" s="157" t="s">
        <v>433</v>
      </c>
      <c r="B30" s="169">
        <v>10290033.020785</v>
      </c>
      <c r="C30" s="162">
        <v>4513631.5992149999</v>
      </c>
      <c r="D30" s="174">
        <f t="shared" si="0"/>
        <v>14803664.620000001</v>
      </c>
    </row>
    <row r="31" spans="1:4" ht="18" customHeight="1" x14ac:dyDescent="0.25">
      <c r="A31" s="157" t="s">
        <v>434</v>
      </c>
      <c r="B31" s="169">
        <v>21506254.586339999</v>
      </c>
      <c r="C31" s="162">
        <v>9616331.3236599993</v>
      </c>
      <c r="D31" s="174">
        <f t="shared" si="0"/>
        <v>31122585.909999996</v>
      </c>
    </row>
    <row r="32" spans="1:4" ht="18" customHeight="1" x14ac:dyDescent="0.25">
      <c r="A32" s="157" t="s">
        <v>435</v>
      </c>
      <c r="B32" s="169">
        <v>3745710.9070140002</v>
      </c>
      <c r="C32" s="162">
        <v>965113.68298599997</v>
      </c>
      <c r="D32" s="174">
        <f t="shared" si="0"/>
        <v>4710824.59</v>
      </c>
    </row>
    <row r="33" spans="1:4" ht="18" customHeight="1" x14ac:dyDescent="0.25">
      <c r="A33" s="157" t="s">
        <v>436</v>
      </c>
      <c r="B33" s="169">
        <v>1717072.18</v>
      </c>
      <c r="C33" s="162">
        <v>0</v>
      </c>
      <c r="D33" s="174">
        <f t="shared" si="0"/>
        <v>1717072.18</v>
      </c>
    </row>
    <row r="34" spans="1:4" ht="18" customHeight="1" x14ac:dyDescent="0.25">
      <c r="A34" s="157" t="s">
        <v>437</v>
      </c>
      <c r="B34" s="169">
        <v>-52746405.799999997</v>
      </c>
      <c r="C34" s="162">
        <v>-3780.85</v>
      </c>
      <c r="D34" s="174">
        <f t="shared" si="0"/>
        <v>-52750186.649999999</v>
      </c>
    </row>
    <row r="35" spans="1:4" ht="18" customHeight="1" x14ac:dyDescent="0.25">
      <c r="A35" s="157" t="s">
        <v>104</v>
      </c>
      <c r="B35" s="169">
        <v>54954846.129999898</v>
      </c>
      <c r="C35" s="162">
        <v>0</v>
      </c>
      <c r="D35" s="174">
        <f t="shared" si="0"/>
        <v>54954846.129999898</v>
      </c>
    </row>
    <row r="36" spans="1:4" ht="18" customHeight="1" x14ac:dyDescent="0.25">
      <c r="A36" s="157" t="s">
        <v>439</v>
      </c>
      <c r="B36" s="169">
        <v>17658237.535021901</v>
      </c>
      <c r="C36" s="162">
        <v>13793989.594977999</v>
      </c>
      <c r="D36" s="174">
        <f t="shared" si="0"/>
        <v>31452227.129999898</v>
      </c>
    </row>
    <row r="37" spans="1:4" ht="18" customHeight="1" x14ac:dyDescent="0.25">
      <c r="A37" s="157" t="s">
        <v>440</v>
      </c>
      <c r="B37" s="169">
        <v>-598.24</v>
      </c>
      <c r="C37" s="162">
        <v>1086.4100000000001</v>
      </c>
      <c r="D37" s="174">
        <f t="shared" si="0"/>
        <v>488.17000000000007</v>
      </c>
    </row>
    <row r="38" spans="1:4" ht="18" customHeight="1" x14ac:dyDescent="0.25">
      <c r="A38" s="157" t="s">
        <v>441</v>
      </c>
      <c r="B38" s="170">
        <v>-7953868.23999999</v>
      </c>
      <c r="C38" s="163">
        <v>12104982.699999901</v>
      </c>
      <c r="D38" s="175">
        <f t="shared" si="0"/>
        <v>4151114.4599999106</v>
      </c>
    </row>
    <row r="39" spans="1:4" ht="18" customHeight="1" x14ac:dyDescent="0.25">
      <c r="A39" s="158" t="s">
        <v>442</v>
      </c>
      <c r="B39" s="171">
        <v>159814300.15358379</v>
      </c>
      <c r="C39" s="164">
        <v>116089817.21641579</v>
      </c>
      <c r="D39" s="172">
        <f>SUM(D22:D38)</f>
        <v>275904117.36999959</v>
      </c>
    </row>
    <row r="40" spans="1:4" ht="18" customHeight="1" x14ac:dyDescent="0.25">
      <c r="A40" s="157"/>
      <c r="B40" s="173"/>
      <c r="C40" s="1"/>
      <c r="D40" s="2"/>
    </row>
    <row r="41" spans="1:4" ht="18" customHeight="1" x14ac:dyDescent="0.55000000000000004">
      <c r="A41" s="165" t="s">
        <v>443</v>
      </c>
      <c r="B41" s="177">
        <v>2640807.6864161789</v>
      </c>
      <c r="C41" s="178">
        <v>21947310.09358421</v>
      </c>
      <c r="D41" s="179">
        <f>D13-D39</f>
        <v>24588117.780000448</v>
      </c>
    </row>
    <row r="42" spans="1:4" ht="18" customHeight="1" x14ac:dyDescent="0.25">
      <c r="A42" s="167"/>
      <c r="B42" s="176"/>
      <c r="C42" s="105"/>
      <c r="D42" s="3"/>
    </row>
    <row r="46" spans="1:4" ht="18" customHeight="1" x14ac:dyDescent="0.25">
      <c r="B46" s="166"/>
      <c r="C46" s="166"/>
      <c r="D46" s="166"/>
    </row>
  </sheetData>
  <mergeCells count="2">
    <mergeCell ref="A3:D3"/>
    <mergeCell ref="A5:D5"/>
  </mergeCells>
  <phoneticPr fontId="20" type="noConversion"/>
  <printOptions horizontalCentered="1"/>
  <pageMargins left="0.25" right="0.25" top="0.52" bottom="0.78" header="0.35" footer="0.28000000000000003"/>
  <pageSetup scale="96" orientation="portrait" r:id="rId1"/>
  <headerFooter alignWithMargins="0">
    <oddFooter>&amp;C&amp;9   &amp;R&amp;9 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H69"/>
  <sheetViews>
    <sheetView tabSelected="1" zoomScaleNormal="100" workbookViewId="0"/>
  </sheetViews>
  <sheetFormatPr defaultColWidth="9.109375" defaultRowHeight="18" customHeight="1" x14ac:dyDescent="0.25"/>
  <cols>
    <col min="1" max="1" width="39" style="4" customWidth="1"/>
    <col min="2" max="2" width="16.88671875" style="4" bestFit="1" customWidth="1"/>
    <col min="3" max="3" width="14.5546875" style="4" customWidth="1"/>
    <col min="4" max="5" width="14.109375" style="4" customWidth="1"/>
    <col min="6" max="6" width="17.5546875" style="4" customWidth="1"/>
    <col min="7" max="7" width="9.109375" style="4"/>
    <col min="8" max="8" width="32.44140625" style="4" customWidth="1"/>
    <col min="9" max="16384" width="9.109375" style="4"/>
  </cols>
  <sheetData>
    <row r="1" spans="1:7" ht="18" customHeight="1" x14ac:dyDescent="0.25">
      <c r="A1" s="7" t="s">
        <v>409</v>
      </c>
      <c r="B1" s="8"/>
      <c r="C1" s="8"/>
      <c r="D1" s="8"/>
      <c r="E1" s="8"/>
      <c r="F1" s="8"/>
    </row>
    <row r="2" spans="1:7" ht="18" customHeight="1" x14ac:dyDescent="0.25">
      <c r="A2" s="7" t="s">
        <v>454</v>
      </c>
      <c r="B2" s="8"/>
      <c r="C2" s="8"/>
      <c r="D2" s="8"/>
      <c r="E2" s="8"/>
      <c r="F2" s="8"/>
    </row>
    <row r="3" spans="1:7" ht="18" customHeight="1" x14ac:dyDescent="0.25">
      <c r="A3" s="7" t="str">
        <f>Allocated!A3</f>
        <v>FOR THE MONTH ENDED DECEMBER 31, 2014</v>
      </c>
      <c r="B3" s="8"/>
      <c r="C3" s="8"/>
      <c r="D3" s="8"/>
      <c r="E3" s="8"/>
      <c r="F3" s="8"/>
    </row>
    <row r="4" spans="1:7" ht="12" customHeight="1" x14ac:dyDescent="0.25"/>
    <row r="5" spans="1:7" ht="18" customHeight="1" x14ac:dyDescent="0.25">
      <c r="A5" s="160"/>
      <c r="B5" s="16" t="s">
        <v>411</v>
      </c>
      <c r="C5" s="16" t="s">
        <v>412</v>
      </c>
      <c r="D5" s="16" t="s">
        <v>447</v>
      </c>
      <c r="E5" s="16" t="s">
        <v>455</v>
      </c>
      <c r="F5" s="17" t="s">
        <v>413</v>
      </c>
    </row>
    <row r="6" spans="1:7" ht="18" customHeight="1" x14ac:dyDescent="0.25">
      <c r="A6" s="183" t="s">
        <v>448</v>
      </c>
      <c r="B6" s="168"/>
      <c r="C6" s="18"/>
      <c r="D6" s="18"/>
      <c r="E6" s="18"/>
      <c r="F6" s="19"/>
    </row>
    <row r="7" spans="1:7" ht="18" customHeight="1" x14ac:dyDescent="0.25">
      <c r="A7" s="158" t="s">
        <v>444</v>
      </c>
      <c r="B7" s="173"/>
      <c r="C7" s="1"/>
      <c r="D7" s="1"/>
      <c r="E7" s="1"/>
      <c r="F7" s="2"/>
    </row>
    <row r="8" spans="1:7" ht="18" customHeight="1" x14ac:dyDescent="0.25">
      <c r="A8" s="157" t="s">
        <v>414</v>
      </c>
      <c r="B8" s="171">
        <v>143052362.53</v>
      </c>
      <c r="C8" s="164">
        <v>129813902.23999999</v>
      </c>
      <c r="D8" s="164">
        <v>0</v>
      </c>
      <c r="E8" s="164">
        <v>0</v>
      </c>
      <c r="F8" s="172">
        <f>SUM(B8:E8)</f>
        <v>272866264.76999998</v>
      </c>
      <c r="G8" s="14"/>
    </row>
    <row r="9" spans="1:7" ht="18" customHeight="1" x14ac:dyDescent="0.25">
      <c r="A9" s="157" t="s">
        <v>415</v>
      </c>
      <c r="B9" s="169">
        <v>32811.67</v>
      </c>
      <c r="C9" s="162">
        <v>0</v>
      </c>
      <c r="D9" s="162">
        <v>0</v>
      </c>
      <c r="E9" s="162">
        <v>0</v>
      </c>
      <c r="F9" s="174">
        <f>SUM(B9:E9)</f>
        <v>32811.67</v>
      </c>
      <c r="G9" s="14"/>
    </row>
    <row r="10" spans="1:7" ht="18" customHeight="1" x14ac:dyDescent="0.25">
      <c r="A10" s="157" t="s">
        <v>416</v>
      </c>
      <c r="B10" s="169">
        <v>12769019.91</v>
      </c>
      <c r="C10" s="162">
        <v>0</v>
      </c>
      <c r="D10" s="162">
        <v>0</v>
      </c>
      <c r="E10" s="162">
        <v>0</v>
      </c>
      <c r="F10" s="174">
        <f>SUM(B10:E10)</f>
        <v>12769019.91</v>
      </c>
      <c r="G10" s="14"/>
    </row>
    <row r="11" spans="1:7" ht="18" customHeight="1" x14ac:dyDescent="0.25">
      <c r="A11" s="157" t="s">
        <v>417</v>
      </c>
      <c r="B11" s="170">
        <v>6600913.7300000004</v>
      </c>
      <c r="C11" s="163">
        <v>8223225.0700000003</v>
      </c>
      <c r="D11" s="163">
        <v>0</v>
      </c>
      <c r="E11" s="163">
        <v>0</v>
      </c>
      <c r="F11" s="175">
        <f>SUM(B11:E11)</f>
        <v>14824138.800000001</v>
      </c>
      <c r="G11" s="14"/>
    </row>
    <row r="12" spans="1:7" ht="18" customHeight="1" x14ac:dyDescent="0.25">
      <c r="A12" s="157" t="s">
        <v>418</v>
      </c>
      <c r="B12" s="171">
        <v>162455107.83999997</v>
      </c>
      <c r="C12" s="164">
        <v>138037127.31</v>
      </c>
      <c r="D12" s="164">
        <v>0</v>
      </c>
      <c r="E12" s="164">
        <v>0</v>
      </c>
      <c r="F12" s="172">
        <f>SUM(F8:F11)</f>
        <v>300492235.15000004</v>
      </c>
      <c r="G12" s="14"/>
    </row>
    <row r="13" spans="1:7" ht="18" customHeight="1" x14ac:dyDescent="0.25">
      <c r="A13" s="158" t="s">
        <v>419</v>
      </c>
      <c r="B13" s="173"/>
      <c r="C13" s="1"/>
      <c r="D13" s="1"/>
      <c r="E13" s="1"/>
      <c r="F13" s="2"/>
      <c r="G13" s="14"/>
    </row>
    <row r="14" spans="1:7" ht="18" customHeight="1" x14ac:dyDescent="0.25">
      <c r="A14" s="158" t="s">
        <v>445</v>
      </c>
      <c r="B14" s="173"/>
      <c r="C14" s="1"/>
      <c r="D14" s="1"/>
      <c r="E14" s="1"/>
      <c r="F14" s="2"/>
      <c r="G14" s="14"/>
    </row>
    <row r="15" spans="1:7" ht="18" customHeight="1" x14ac:dyDescent="0.25">
      <c r="A15" s="158" t="s">
        <v>420</v>
      </c>
      <c r="B15" s="173"/>
      <c r="C15" s="1"/>
      <c r="D15" s="1"/>
      <c r="E15" s="1"/>
      <c r="F15" s="2"/>
      <c r="G15" s="14"/>
    </row>
    <row r="16" spans="1:7" ht="18" customHeight="1" x14ac:dyDescent="0.25">
      <c r="A16" s="158" t="s">
        <v>446</v>
      </c>
      <c r="B16" s="173"/>
      <c r="C16" s="1"/>
      <c r="D16" s="1"/>
      <c r="E16" s="1"/>
      <c r="F16" s="2"/>
      <c r="G16" s="14"/>
    </row>
    <row r="17" spans="1:7" ht="18" customHeight="1" x14ac:dyDescent="0.25">
      <c r="A17" s="157" t="s">
        <v>421</v>
      </c>
      <c r="B17" s="171">
        <v>17401636.390000001</v>
      </c>
      <c r="C17" s="164">
        <v>0</v>
      </c>
      <c r="D17" s="164">
        <v>0</v>
      </c>
      <c r="E17" s="164">
        <v>0</v>
      </c>
      <c r="F17" s="172">
        <f>SUM(B17:E17)</f>
        <v>17401636.390000001</v>
      </c>
      <c r="G17" s="14"/>
    </row>
    <row r="18" spans="1:7" ht="18" customHeight="1" x14ac:dyDescent="0.25">
      <c r="A18" s="157" t="s">
        <v>422</v>
      </c>
      <c r="B18" s="169">
        <v>64925676.719999999</v>
      </c>
      <c r="C18" s="162">
        <v>65572702.769999899</v>
      </c>
      <c r="D18" s="162">
        <v>0</v>
      </c>
      <c r="E18" s="162">
        <v>0</v>
      </c>
      <c r="F18" s="174">
        <f>SUM(B18:E18)</f>
        <v>130498379.48999989</v>
      </c>
      <c r="G18" s="14"/>
    </row>
    <row r="19" spans="1:7" ht="18" customHeight="1" x14ac:dyDescent="0.25">
      <c r="A19" s="157" t="s">
        <v>423</v>
      </c>
      <c r="B19" s="169">
        <v>9235813.7699999996</v>
      </c>
      <c r="C19" s="162">
        <v>0</v>
      </c>
      <c r="D19" s="162">
        <v>0</v>
      </c>
      <c r="E19" s="162">
        <v>0</v>
      </c>
      <c r="F19" s="174">
        <f>SUM(B19:E19)</f>
        <v>9235813.7699999996</v>
      </c>
      <c r="G19" s="14"/>
    </row>
    <row r="20" spans="1:7" ht="18" customHeight="1" x14ac:dyDescent="0.25">
      <c r="A20" s="157" t="s">
        <v>424</v>
      </c>
      <c r="B20" s="170">
        <v>-17481961.289999999</v>
      </c>
      <c r="C20" s="163">
        <v>0</v>
      </c>
      <c r="D20" s="163">
        <v>0</v>
      </c>
      <c r="E20" s="163">
        <v>0</v>
      </c>
      <c r="F20" s="175">
        <f>SUM(B20:E20)</f>
        <v>-17481961.289999999</v>
      </c>
      <c r="G20" s="14"/>
    </row>
    <row r="21" spans="1:7" ht="18" customHeight="1" x14ac:dyDescent="0.25">
      <c r="A21" s="157" t="s">
        <v>425</v>
      </c>
      <c r="B21" s="171">
        <v>74081165.590000004</v>
      </c>
      <c r="C21" s="164">
        <v>65572702.769999899</v>
      </c>
      <c r="D21" s="164">
        <v>0</v>
      </c>
      <c r="E21" s="164">
        <v>0</v>
      </c>
      <c r="F21" s="172">
        <f>SUM(F17:F20)</f>
        <v>139653868.3599999</v>
      </c>
      <c r="G21" s="14"/>
    </row>
    <row r="22" spans="1:7" ht="18" customHeight="1" x14ac:dyDescent="0.25">
      <c r="A22" s="158" t="s">
        <v>426</v>
      </c>
      <c r="B22" s="173"/>
      <c r="C22" s="1"/>
      <c r="D22" s="1"/>
      <c r="E22" s="1"/>
      <c r="F22" s="2"/>
      <c r="G22" s="14"/>
    </row>
    <row r="23" spans="1:7" ht="18" customHeight="1" x14ac:dyDescent="0.25">
      <c r="A23" s="157" t="s">
        <v>427</v>
      </c>
      <c r="B23" s="171">
        <v>10864766.66</v>
      </c>
      <c r="C23" s="164">
        <v>206053.93</v>
      </c>
      <c r="D23" s="164">
        <v>0</v>
      </c>
      <c r="E23" s="164">
        <v>0</v>
      </c>
      <c r="F23" s="172">
        <f t="shared" ref="F23:F37" si="0">SUM(B23:E23)</f>
        <v>11070820.59</v>
      </c>
      <c r="G23" s="14"/>
    </row>
    <row r="24" spans="1:7" ht="18" customHeight="1" x14ac:dyDescent="0.25">
      <c r="A24" s="157" t="s">
        <v>428</v>
      </c>
      <c r="B24" s="169">
        <v>1722757.9199999899</v>
      </c>
      <c r="C24" s="162">
        <v>0</v>
      </c>
      <c r="D24" s="162">
        <v>0</v>
      </c>
      <c r="E24" s="162">
        <v>0</v>
      </c>
      <c r="F24" s="174">
        <f t="shared" si="0"/>
        <v>1722757.9199999899</v>
      </c>
      <c r="G24" s="14"/>
    </row>
    <row r="25" spans="1:7" ht="18" customHeight="1" x14ac:dyDescent="0.25">
      <c r="A25" s="157" t="s">
        <v>429</v>
      </c>
      <c r="B25" s="169">
        <v>7577495.3399999999</v>
      </c>
      <c r="C25" s="1">
        <v>4387322.08</v>
      </c>
      <c r="D25" s="162">
        <v>0</v>
      </c>
      <c r="E25" s="162">
        <v>0</v>
      </c>
      <c r="F25" s="174">
        <f t="shared" si="0"/>
        <v>11964817.42</v>
      </c>
      <c r="G25" s="14"/>
    </row>
    <row r="26" spans="1:7" ht="18" customHeight="1" x14ac:dyDescent="0.25">
      <c r="A26" s="157" t="s">
        <v>430</v>
      </c>
      <c r="B26" s="169">
        <v>2907054.99</v>
      </c>
      <c r="C26" s="1">
        <v>1616557.24999999</v>
      </c>
      <c r="D26" s="1">
        <v>2511474.1800000002</v>
      </c>
      <c r="E26" s="162">
        <v>0</v>
      </c>
      <c r="F26" s="174">
        <f t="shared" si="0"/>
        <v>7035086.4199999906</v>
      </c>
      <c r="G26" s="14"/>
    </row>
    <row r="27" spans="1:7" ht="18" customHeight="1" x14ac:dyDescent="0.25">
      <c r="A27" s="157" t="s">
        <v>431</v>
      </c>
      <c r="B27" s="169">
        <v>2031870.15</v>
      </c>
      <c r="C27" s="1">
        <v>742770.08</v>
      </c>
      <c r="D27" s="1">
        <v>302889.30999999901</v>
      </c>
      <c r="E27" s="162">
        <v>0</v>
      </c>
      <c r="F27" s="174">
        <f t="shared" si="0"/>
        <v>3077529.5399999991</v>
      </c>
      <c r="G27" s="14"/>
    </row>
    <row r="28" spans="1:7" ht="18" customHeight="1" x14ac:dyDescent="0.25">
      <c r="A28" s="157" t="s">
        <v>432</v>
      </c>
      <c r="B28" s="169">
        <v>9812319.4799999893</v>
      </c>
      <c r="C28" s="1">
        <v>1404281.1</v>
      </c>
      <c r="D28" s="162">
        <v>0</v>
      </c>
      <c r="E28" s="162">
        <v>0</v>
      </c>
      <c r="F28" s="174">
        <f t="shared" si="0"/>
        <v>11216600.579999989</v>
      </c>
      <c r="G28" s="14"/>
    </row>
    <row r="29" spans="1:7" ht="18" customHeight="1" x14ac:dyDescent="0.25">
      <c r="A29" s="157" t="s">
        <v>433</v>
      </c>
      <c r="B29" s="169">
        <v>3980423.5699999901</v>
      </c>
      <c r="C29" s="1">
        <v>1496447.79999999</v>
      </c>
      <c r="D29" s="1">
        <v>9326793.25</v>
      </c>
      <c r="E29" s="162">
        <v>0</v>
      </c>
      <c r="F29" s="174">
        <f t="shared" si="0"/>
        <v>14803664.619999981</v>
      </c>
      <c r="G29" s="14"/>
    </row>
    <row r="30" spans="1:7" ht="18" customHeight="1" x14ac:dyDescent="0.25">
      <c r="A30" s="157" t="s">
        <v>434</v>
      </c>
      <c r="B30" s="169">
        <v>20220080.939999901</v>
      </c>
      <c r="C30" s="1">
        <v>9010516.6699999999</v>
      </c>
      <c r="D30" s="1">
        <v>1891988.3</v>
      </c>
      <c r="E30" s="162">
        <v>0</v>
      </c>
      <c r="F30" s="174">
        <f t="shared" si="0"/>
        <v>31122585.909999903</v>
      </c>
      <c r="G30" s="14"/>
    </row>
    <row r="31" spans="1:7" ht="18" customHeight="1" x14ac:dyDescent="0.25">
      <c r="A31" s="157" t="s">
        <v>435</v>
      </c>
      <c r="B31" s="169">
        <v>2113016.94</v>
      </c>
      <c r="C31" s="1">
        <v>196080.72</v>
      </c>
      <c r="D31" s="1">
        <v>2401726.9300000002</v>
      </c>
      <c r="E31" s="162">
        <v>0</v>
      </c>
      <c r="F31" s="174">
        <f t="shared" si="0"/>
        <v>4710824.59</v>
      </c>
      <c r="G31" s="14"/>
    </row>
    <row r="32" spans="1:7" ht="18" customHeight="1" x14ac:dyDescent="0.25">
      <c r="A32" s="157" t="s">
        <v>436</v>
      </c>
      <c r="B32" s="169">
        <v>1717072.18</v>
      </c>
      <c r="C32" s="162">
        <v>0</v>
      </c>
      <c r="D32" s="162">
        <v>0</v>
      </c>
      <c r="E32" s="162">
        <v>0</v>
      </c>
      <c r="F32" s="174">
        <f t="shared" si="0"/>
        <v>1717072.18</v>
      </c>
      <c r="G32" s="14"/>
    </row>
    <row r="33" spans="1:8" ht="18" customHeight="1" x14ac:dyDescent="0.25">
      <c r="A33" s="157" t="s">
        <v>437</v>
      </c>
      <c r="B33" s="169">
        <v>-52746405.799999997</v>
      </c>
      <c r="C33" s="1">
        <v>-3780.85</v>
      </c>
      <c r="D33" s="162">
        <v>0</v>
      </c>
      <c r="E33" s="162">
        <v>0</v>
      </c>
      <c r="F33" s="174">
        <f t="shared" si="0"/>
        <v>-52750186.649999999</v>
      </c>
      <c r="G33" s="14"/>
    </row>
    <row r="34" spans="1:8" ht="18" customHeight="1" x14ac:dyDescent="0.25">
      <c r="A34" s="157" t="s">
        <v>104</v>
      </c>
      <c r="B34" s="169">
        <v>54954846.129999898</v>
      </c>
      <c r="C34" s="162">
        <v>0</v>
      </c>
      <c r="D34" s="162">
        <v>0</v>
      </c>
      <c r="E34" s="162">
        <v>0</v>
      </c>
      <c r="F34" s="174">
        <f t="shared" si="0"/>
        <v>54954846.129999898</v>
      </c>
      <c r="G34" s="14"/>
    </row>
    <row r="35" spans="1:8" ht="18" customHeight="1" x14ac:dyDescent="0.25">
      <c r="A35" s="157" t="s">
        <v>439</v>
      </c>
      <c r="B35" s="169">
        <v>17553411.77</v>
      </c>
      <c r="C35" s="1">
        <v>13744614.4699999</v>
      </c>
      <c r="D35" s="1">
        <v>154200.89000000001</v>
      </c>
      <c r="E35" s="162">
        <v>0</v>
      </c>
      <c r="F35" s="174">
        <f t="shared" si="0"/>
        <v>31452227.129999898</v>
      </c>
      <c r="G35" s="14"/>
    </row>
    <row r="36" spans="1:8" ht="18" customHeight="1" x14ac:dyDescent="0.25">
      <c r="A36" s="157" t="s">
        <v>440</v>
      </c>
      <c r="B36" s="169">
        <v>-598.24</v>
      </c>
      <c r="C36" s="162">
        <v>1086.4100000000001</v>
      </c>
      <c r="D36" s="162">
        <v>0</v>
      </c>
      <c r="E36" s="162">
        <v>0</v>
      </c>
      <c r="F36" s="174">
        <f t="shared" si="0"/>
        <v>488.17000000000007</v>
      </c>
      <c r="G36" s="14"/>
    </row>
    <row r="37" spans="1:8" ht="18" customHeight="1" x14ac:dyDescent="0.25">
      <c r="A37" s="157" t="s">
        <v>441</v>
      </c>
      <c r="B37" s="170">
        <v>-7977661.23999999</v>
      </c>
      <c r="C37" s="180">
        <v>12093775.699999901</v>
      </c>
      <c r="D37" s="180">
        <v>35000</v>
      </c>
      <c r="E37" s="163">
        <v>0</v>
      </c>
      <c r="F37" s="175">
        <f t="shared" si="0"/>
        <v>4151114.4599999106</v>
      </c>
      <c r="G37" s="14"/>
    </row>
    <row r="38" spans="1:8" ht="18" customHeight="1" x14ac:dyDescent="0.25">
      <c r="A38" s="158" t="s">
        <v>442</v>
      </c>
      <c r="B38" s="171">
        <v>148811616.37999979</v>
      </c>
      <c r="C38" s="164">
        <v>110468428.12999967</v>
      </c>
      <c r="D38" s="164">
        <v>16624072.859999999</v>
      </c>
      <c r="E38" s="164">
        <v>0</v>
      </c>
      <c r="F38" s="172">
        <f>SUM(F21:F37)</f>
        <v>275904117.36999947</v>
      </c>
      <c r="G38" s="14"/>
    </row>
    <row r="39" spans="1:8" ht="12" customHeight="1" x14ac:dyDescent="0.25">
      <c r="A39" s="157"/>
      <c r="B39" s="173"/>
      <c r="C39" s="1"/>
      <c r="D39" s="1"/>
      <c r="E39" s="1"/>
      <c r="F39" s="2"/>
      <c r="G39" s="14"/>
    </row>
    <row r="40" spans="1:8" ht="18" customHeight="1" x14ac:dyDescent="0.25">
      <c r="A40" s="165" t="s">
        <v>443</v>
      </c>
      <c r="B40" s="185">
        <v>13643491.460000187</v>
      </c>
      <c r="C40" s="181">
        <v>27568699.180000335</v>
      </c>
      <c r="D40" s="181">
        <v>-16624072.859999999</v>
      </c>
      <c r="E40" s="181">
        <v>0</v>
      </c>
      <c r="F40" s="186">
        <f>F12-F38</f>
        <v>24588117.780000567</v>
      </c>
      <c r="G40" s="14"/>
      <c r="H40" s="42"/>
    </row>
    <row r="41" spans="1:8" ht="13.5" customHeight="1" x14ac:dyDescent="0.25">
      <c r="A41" s="157"/>
      <c r="B41" s="173"/>
      <c r="C41" s="1"/>
      <c r="D41" s="1"/>
      <c r="E41" s="1"/>
      <c r="F41" s="2"/>
      <c r="G41" s="14"/>
    </row>
    <row r="42" spans="1:8" ht="18" customHeight="1" x14ac:dyDescent="0.25">
      <c r="A42" s="165" t="s">
        <v>456</v>
      </c>
      <c r="B42" s="173"/>
      <c r="C42" s="1"/>
      <c r="D42" s="1"/>
      <c r="E42" s="1"/>
      <c r="F42" s="2"/>
      <c r="G42" s="14"/>
    </row>
    <row r="43" spans="1:8" ht="18" customHeight="1" x14ac:dyDescent="0.25">
      <c r="A43" s="157" t="s">
        <v>450</v>
      </c>
      <c r="B43" s="171">
        <v>0</v>
      </c>
      <c r="C43" s="164">
        <v>0</v>
      </c>
      <c r="D43" s="164">
        <v>0</v>
      </c>
      <c r="E43" s="164">
        <v>-8930879.0500000007</v>
      </c>
      <c r="F43" s="172">
        <f>SUM(B43:E43)</f>
        <v>-8930879.0500000007</v>
      </c>
      <c r="G43" s="14"/>
    </row>
    <row r="44" spans="1:8" ht="18" customHeight="1" x14ac:dyDescent="0.25">
      <c r="A44" s="157" t="s">
        <v>451</v>
      </c>
      <c r="B44" s="169">
        <v>0</v>
      </c>
      <c r="C44" s="162">
        <v>0</v>
      </c>
      <c r="D44" s="162">
        <v>0</v>
      </c>
      <c r="E44" s="162">
        <v>21037687.07</v>
      </c>
      <c r="F44" s="174">
        <f>SUM(B44:E44)</f>
        <v>21037687.07</v>
      </c>
      <c r="G44" s="14"/>
    </row>
    <row r="45" spans="1:8" ht="18" customHeight="1" x14ac:dyDescent="0.25">
      <c r="A45" s="157" t="s">
        <v>452</v>
      </c>
      <c r="B45" s="170">
        <v>0</v>
      </c>
      <c r="C45" s="163">
        <v>0</v>
      </c>
      <c r="D45" s="163">
        <v>0</v>
      </c>
      <c r="E45" s="163">
        <v>0</v>
      </c>
      <c r="F45" s="175">
        <v>0</v>
      </c>
      <c r="G45" s="14"/>
    </row>
    <row r="46" spans="1:8" ht="18" customHeight="1" x14ac:dyDescent="0.25">
      <c r="A46" s="165" t="s">
        <v>453</v>
      </c>
      <c r="B46" s="171">
        <v>0</v>
      </c>
      <c r="C46" s="164">
        <v>0</v>
      </c>
      <c r="D46" s="164">
        <v>0</v>
      </c>
      <c r="E46" s="164">
        <v>12106808.02</v>
      </c>
      <c r="F46" s="172">
        <f>SUM(F43:F45)</f>
        <v>12106808.02</v>
      </c>
      <c r="G46" s="14"/>
    </row>
    <row r="47" spans="1:8" ht="18" customHeight="1" x14ac:dyDescent="0.25">
      <c r="A47" s="157"/>
      <c r="B47" s="173"/>
      <c r="C47" s="1"/>
      <c r="D47" s="1"/>
      <c r="E47" s="1"/>
      <c r="F47" s="2"/>
      <c r="G47" s="14"/>
    </row>
    <row r="48" spans="1:8" ht="18" customHeight="1" x14ac:dyDescent="0.55000000000000004">
      <c r="A48" s="182" t="s">
        <v>457</v>
      </c>
      <c r="B48" s="177">
        <v>13643491.460000187</v>
      </c>
      <c r="C48" s="178">
        <v>27568699.180000335</v>
      </c>
      <c r="D48" s="178">
        <v>-16624072.859999999</v>
      </c>
      <c r="E48" s="178">
        <v>-12106808.02</v>
      </c>
      <c r="F48" s="179">
        <f>F40-F46</f>
        <v>12481309.760000568</v>
      </c>
      <c r="G48" s="14"/>
    </row>
    <row r="49" spans="1:7" ht="9.9" customHeight="1" x14ac:dyDescent="0.25">
      <c r="A49" s="184"/>
      <c r="B49" s="187"/>
      <c r="C49" s="11"/>
      <c r="D49" s="11"/>
      <c r="E49" s="11"/>
      <c r="F49" s="20"/>
      <c r="G49" s="14"/>
    </row>
    <row r="50" spans="1:7" ht="18" customHeight="1" x14ac:dyDescent="0.25">
      <c r="G50" s="14"/>
    </row>
    <row r="51" spans="1:7" ht="18" customHeight="1" x14ac:dyDescent="0.25">
      <c r="G51" s="14"/>
    </row>
    <row r="52" spans="1:7" ht="18" customHeight="1" x14ac:dyDescent="0.25">
      <c r="G52" s="14"/>
    </row>
    <row r="53" spans="1:7" ht="18" customHeight="1" x14ac:dyDescent="0.25">
      <c r="G53" s="14"/>
    </row>
    <row r="54" spans="1:7" ht="18" customHeight="1" x14ac:dyDescent="0.25">
      <c r="G54" s="14"/>
    </row>
    <row r="55" spans="1:7" ht="18" customHeight="1" x14ac:dyDescent="0.25">
      <c r="G55" s="14"/>
    </row>
    <row r="56" spans="1:7" ht="18" customHeight="1" x14ac:dyDescent="0.25">
      <c r="G56" s="14"/>
    </row>
    <row r="57" spans="1:7" ht="18" customHeight="1" x14ac:dyDescent="0.25">
      <c r="G57" s="14"/>
    </row>
    <row r="58" spans="1:7" ht="18" customHeight="1" x14ac:dyDescent="0.25">
      <c r="G58" s="14"/>
    </row>
    <row r="59" spans="1:7" ht="18" customHeight="1" x14ac:dyDescent="0.25">
      <c r="G59" s="14"/>
    </row>
    <row r="60" spans="1:7" ht="18" customHeight="1" x14ac:dyDescent="0.25">
      <c r="G60" s="14"/>
    </row>
    <row r="61" spans="1:7" ht="18" customHeight="1" x14ac:dyDescent="0.25">
      <c r="G61" s="14"/>
    </row>
    <row r="62" spans="1:7" ht="18" customHeight="1" x14ac:dyDescent="0.25">
      <c r="G62" s="14"/>
    </row>
    <row r="63" spans="1:7" ht="18" customHeight="1" x14ac:dyDescent="0.25">
      <c r="G63" s="14"/>
    </row>
    <row r="64" spans="1:7" ht="18" customHeight="1" x14ac:dyDescent="0.25">
      <c r="G64" s="14"/>
    </row>
    <row r="65" spans="7:7" ht="18" customHeight="1" x14ac:dyDescent="0.25">
      <c r="G65" s="14"/>
    </row>
    <row r="66" spans="7:7" ht="18" customHeight="1" x14ac:dyDescent="0.25">
      <c r="G66" s="14"/>
    </row>
    <row r="67" spans="7:7" ht="18" customHeight="1" x14ac:dyDescent="0.25">
      <c r="G67" s="14"/>
    </row>
    <row r="68" spans="7:7" ht="18" customHeight="1" x14ac:dyDescent="0.25">
      <c r="G68" s="14"/>
    </row>
    <row r="69" spans="7:7" ht="18" customHeight="1" x14ac:dyDescent="0.25">
      <c r="G69" s="14"/>
    </row>
  </sheetData>
  <phoneticPr fontId="20" type="noConversion"/>
  <printOptions horizontalCentered="1"/>
  <pageMargins left="0.25" right="0.25" top="0.52" bottom="0.6" header="0.35" footer="0.27"/>
  <pageSetup scale="85" orientation="portrait" r:id="rId1"/>
  <headerFooter alignWithMargins="0">
    <oddFooter>&amp;R 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indexed="11"/>
  </sheetPr>
  <dimension ref="A1:IC408"/>
  <sheetViews>
    <sheetView zoomScaleNormal="100" workbookViewId="0">
      <pane xSplit="1" ySplit="5" topLeftCell="B201" activePane="bottomRight" state="frozen"/>
      <selection activeCell="C5" sqref="C5:H5"/>
      <selection pane="topRight" activeCell="C5" sqref="C5:H5"/>
      <selection pane="bottomLeft" activeCell="C5" sqref="C5:H5"/>
      <selection pane="bottomRight" activeCell="H223" sqref="H223"/>
    </sheetView>
  </sheetViews>
  <sheetFormatPr defaultColWidth="9.109375" defaultRowHeight="15" customHeight="1" x14ac:dyDescent="0.25"/>
  <cols>
    <col min="1" max="1" width="44.33203125" style="55" customWidth="1"/>
    <col min="2" max="2" width="14.33203125" style="55" customWidth="1"/>
    <col min="3" max="3" width="13.6640625" style="55" customWidth="1"/>
    <col min="4" max="4" width="13.44140625" style="55" customWidth="1"/>
    <col min="5" max="5" width="16.44140625" style="55" customWidth="1"/>
    <col min="6" max="6" width="6.44140625" style="4" customWidth="1"/>
    <col min="7" max="7" width="9.109375" style="4"/>
    <col min="8" max="8" width="57.88671875" style="55" customWidth="1"/>
    <col min="9" max="9" width="13.6640625" style="4" customWidth="1"/>
    <col min="10" max="16384" width="9.109375" style="4"/>
  </cols>
  <sheetData>
    <row r="1" spans="1:10" ht="15" customHeight="1" x14ac:dyDescent="0.25">
      <c r="A1" s="7" t="s">
        <v>409</v>
      </c>
      <c r="B1" s="8"/>
      <c r="C1" s="8"/>
      <c r="D1" s="8"/>
      <c r="E1" s="8"/>
      <c r="H1" s="7"/>
    </row>
    <row r="2" spans="1:10" ht="15" customHeight="1" x14ac:dyDescent="0.25">
      <c r="A2" s="7" t="s">
        <v>458</v>
      </c>
      <c r="B2" s="8"/>
      <c r="C2" s="8"/>
      <c r="D2" s="8"/>
      <c r="E2" s="8"/>
      <c r="H2" s="7"/>
    </row>
    <row r="3" spans="1:10" ht="15" customHeight="1" x14ac:dyDescent="0.25">
      <c r="A3" s="7" t="str">
        <f>Allocated!A3</f>
        <v>FOR THE MONTH ENDED DECEMBER 31, 2014</v>
      </c>
      <c r="B3" s="8"/>
      <c r="C3" s="8"/>
      <c r="D3" s="8"/>
      <c r="E3" s="8"/>
      <c r="H3" s="7"/>
    </row>
    <row r="4" spans="1:10" ht="4.5" customHeight="1" x14ac:dyDescent="0.25">
      <c r="A4" s="4"/>
      <c r="B4" s="4"/>
      <c r="C4" s="4"/>
      <c r="D4" s="4"/>
      <c r="E4" s="4"/>
      <c r="H4" s="4"/>
    </row>
    <row r="5" spans="1:10" ht="11.25" customHeight="1" x14ac:dyDescent="0.25">
      <c r="A5" s="125" t="s">
        <v>459</v>
      </c>
      <c r="B5" s="126" t="s">
        <v>411</v>
      </c>
      <c r="C5" s="126" t="s">
        <v>412</v>
      </c>
      <c r="D5" s="126" t="s">
        <v>447</v>
      </c>
      <c r="E5" s="126" t="s">
        <v>413</v>
      </c>
      <c r="H5" s="9"/>
    </row>
    <row r="6" spans="1:10" ht="15" customHeight="1" x14ac:dyDescent="0.25">
      <c r="A6" s="45" t="s">
        <v>448</v>
      </c>
      <c r="B6" s="46"/>
      <c r="C6" s="46"/>
      <c r="D6" s="46"/>
      <c r="E6" s="46"/>
      <c r="H6" s="45"/>
      <c r="I6" s="122" t="e">
        <f>SUM(I9:I320)</f>
        <v>#REF!</v>
      </c>
      <c r="J6" s="122" t="e">
        <f>SUM(J9:J320)</f>
        <v>#REF!</v>
      </c>
    </row>
    <row r="7" spans="1:10" ht="15" customHeight="1" x14ac:dyDescent="0.25">
      <c r="A7" s="47" t="s">
        <v>460</v>
      </c>
      <c r="B7" s="46"/>
      <c r="C7" s="46"/>
      <c r="D7" s="46"/>
      <c r="E7" s="46"/>
      <c r="H7" s="47"/>
      <c r="I7" s="43"/>
      <c r="J7" s="43"/>
    </row>
    <row r="8" spans="1:10" ht="15" customHeight="1" x14ac:dyDescent="0.25">
      <c r="A8" s="48" t="s">
        <v>414</v>
      </c>
      <c r="B8" s="49"/>
      <c r="C8" s="49"/>
      <c r="D8" s="49"/>
      <c r="E8" s="49"/>
      <c r="H8" s="50" t="str">
        <f>'UIP Detail'!A6</f>
        <v xml:space="preserve">     2 - SALES TO CUSTOMERS</v>
      </c>
    </row>
    <row r="9" spans="1:10" ht="15" customHeight="1" x14ac:dyDescent="0.25">
      <c r="A9" s="50" t="s">
        <v>461</v>
      </c>
      <c r="B9" s="51">
        <f>'UIP Detail'!B7</f>
        <v>95280270.540000007</v>
      </c>
      <c r="C9" s="51">
        <f>'UIP Detail'!C7</f>
        <v>0</v>
      </c>
      <c r="D9" s="51">
        <f>'UIP Detail'!D7</f>
        <v>0</v>
      </c>
      <c r="E9" s="51">
        <f>SUM(B9:D9)</f>
        <v>95280270.540000007</v>
      </c>
      <c r="G9" s="14"/>
      <c r="H9" s="50" t="str">
        <f>'UIP Detail'!A7</f>
        <v xml:space="preserve">          (2) 440 - Electric Residential Sales</v>
      </c>
      <c r="I9" s="121">
        <f>C9-'UIP Detail'!C7</f>
        <v>0</v>
      </c>
      <c r="J9" s="121">
        <f>D9-'UIP Detail'!D7</f>
        <v>0</v>
      </c>
    </row>
    <row r="10" spans="1:10" ht="15" customHeight="1" x14ac:dyDescent="0.25">
      <c r="A10" s="50" t="s">
        <v>462</v>
      </c>
      <c r="B10" s="51">
        <f>'UIP Detail'!B8</f>
        <v>75912048.579999998</v>
      </c>
      <c r="C10" s="51">
        <f>'UIP Detail'!C8</f>
        <v>0</v>
      </c>
      <c r="D10" s="51">
        <f>'UIP Detail'!D8</f>
        <v>0</v>
      </c>
      <c r="E10" s="51">
        <f t="shared" ref="E10:E17" si="0">SUM(B10:D10)</f>
        <v>75912048.579999998</v>
      </c>
      <c r="G10" s="14"/>
      <c r="H10" s="50" t="str">
        <f>'UIP Detail'!A8</f>
        <v xml:space="preserve">          (2) 442 - Electric Commercial &amp; Industrial Sales</v>
      </c>
      <c r="I10" s="121">
        <f>C10-'UIP Detail'!C8</f>
        <v>0</v>
      </c>
      <c r="J10" s="121">
        <f>D10-'UIP Detail'!D8</f>
        <v>0</v>
      </c>
    </row>
    <row r="11" spans="1:10" ht="15" customHeight="1" x14ac:dyDescent="0.25">
      <c r="A11" s="50" t="s">
        <v>463</v>
      </c>
      <c r="B11" s="51">
        <f>'UIP Detail'!B9</f>
        <v>1637401.55999999</v>
      </c>
      <c r="C11" s="51">
        <f>'UIP Detail'!C9</f>
        <v>0</v>
      </c>
      <c r="D11" s="51">
        <f>'UIP Detail'!D9</f>
        <v>0</v>
      </c>
      <c r="E11" s="51">
        <f t="shared" si="0"/>
        <v>1637401.55999999</v>
      </c>
      <c r="G11" s="14"/>
      <c r="H11" s="52" t="str">
        <f>'UIP Detail'!A9</f>
        <v xml:space="preserve">          (2) 444 - Public Street &amp; Highway Lighting</v>
      </c>
      <c r="I11" s="121">
        <f>C11-'UIP Detail'!C9</f>
        <v>0</v>
      </c>
      <c r="J11" s="121">
        <f>D11-'UIP Detail'!D9</f>
        <v>0</v>
      </c>
    </row>
    <row r="12" spans="1:10" ht="15" customHeight="1" x14ac:dyDescent="0.25">
      <c r="A12" s="52" t="s">
        <v>464</v>
      </c>
      <c r="B12" s="51">
        <f>'UIP Detail'!B10</f>
        <v>0</v>
      </c>
      <c r="C12" s="51">
        <f>'UIP Detail'!C10</f>
        <v>0</v>
      </c>
      <c r="D12" s="51">
        <f>'UIP Detail'!D10</f>
        <v>0</v>
      </c>
      <c r="E12" s="51">
        <f t="shared" si="0"/>
        <v>0</v>
      </c>
      <c r="G12" s="14"/>
      <c r="H12" s="52" t="str">
        <f>'UIP Detail'!A10</f>
        <v xml:space="preserve">          (2) 456 - Other Electric Revenues - Conservation</v>
      </c>
      <c r="I12" s="121">
        <f>C12-'UIP Detail'!C10</f>
        <v>0</v>
      </c>
      <c r="J12" s="121">
        <f>D12-'UIP Detail'!D10</f>
        <v>0</v>
      </c>
    </row>
    <row r="13" spans="1:10" ht="15" customHeight="1" x14ac:dyDescent="0.25">
      <c r="A13" s="52" t="s">
        <v>465</v>
      </c>
      <c r="B13" s="51">
        <f>'UIP Detail'!B11</f>
        <v>-30266168.089999899</v>
      </c>
      <c r="C13" s="51">
        <f>'UIP Detail'!C11</f>
        <v>0</v>
      </c>
      <c r="D13" s="51">
        <f>'UIP Detail'!D11</f>
        <v>0</v>
      </c>
      <c r="E13" s="51">
        <f t="shared" si="0"/>
        <v>-30266168.089999899</v>
      </c>
      <c r="G13" s="14"/>
      <c r="H13" s="52" t="str">
        <f>'UIP Detail'!A11</f>
        <v xml:space="preserve">          (2) 456 - Other Electric Revenues - Unbilled</v>
      </c>
      <c r="I13" s="121">
        <f>C13-'UIP Detail'!C11</f>
        <v>0</v>
      </c>
      <c r="J13" s="121">
        <f>D13-'UIP Detail'!D11</f>
        <v>0</v>
      </c>
    </row>
    <row r="14" spans="1:10" ht="15" customHeight="1" x14ac:dyDescent="0.25">
      <c r="A14" s="52" t="s">
        <v>466</v>
      </c>
      <c r="B14" s="51">
        <f>'UIP Detail'!B12</f>
        <v>488809.94</v>
      </c>
      <c r="C14" s="51">
        <f>'UIP Detail'!C12</f>
        <v>0</v>
      </c>
      <c r="D14" s="51">
        <f>'UIP Detail'!D12</f>
        <v>0</v>
      </c>
      <c r="E14" s="51">
        <f t="shared" si="0"/>
        <v>488809.94</v>
      </c>
      <c r="G14" s="14"/>
      <c r="H14" s="50" t="str">
        <f>'UIP Detail'!A12</f>
        <v xml:space="preserve">          (2) 456 - Other Electric Revenues</v>
      </c>
      <c r="I14" s="121">
        <f>C14-'UIP Detail'!C12</f>
        <v>0</v>
      </c>
      <c r="J14" s="121">
        <f>D14-'UIP Detail'!D12</f>
        <v>0</v>
      </c>
    </row>
    <row r="15" spans="1:10" ht="15" customHeight="1" x14ac:dyDescent="0.25">
      <c r="A15" s="50" t="s">
        <v>467</v>
      </c>
      <c r="B15" s="51">
        <f>'UIP Detail'!B13</f>
        <v>0</v>
      </c>
      <c r="C15" s="51">
        <f>'UIP Detail'!C13</f>
        <v>90039573.849999994</v>
      </c>
      <c r="D15" s="51">
        <f>'UIP Detail'!D13</f>
        <v>0</v>
      </c>
      <c r="E15" s="51">
        <f t="shared" si="0"/>
        <v>90039573.849999994</v>
      </c>
      <c r="G15" s="14"/>
      <c r="H15" s="50" t="str">
        <f>'UIP Detail'!A13</f>
        <v xml:space="preserve">          (2) 480 - Gas Residential Sales</v>
      </c>
      <c r="I15" s="121">
        <f>C15-'UIP Detail'!C13</f>
        <v>0</v>
      </c>
      <c r="J15" s="121">
        <f>D15-'UIP Detail'!D13</f>
        <v>0</v>
      </c>
    </row>
    <row r="16" spans="1:10" ht="15" customHeight="1" x14ac:dyDescent="0.25">
      <c r="A16" s="50" t="s">
        <v>468</v>
      </c>
      <c r="B16" s="51">
        <f>'UIP Detail'!B14</f>
        <v>0</v>
      </c>
      <c r="C16" s="51">
        <f>'UIP Detail'!C14</f>
        <v>38273327.689999998</v>
      </c>
      <c r="D16" s="51">
        <f>'UIP Detail'!D14</f>
        <v>0</v>
      </c>
      <c r="E16" s="51">
        <f t="shared" si="0"/>
        <v>38273327.689999998</v>
      </c>
      <c r="G16" s="14"/>
      <c r="H16" s="50" t="str">
        <f>'UIP Detail'!A14</f>
        <v xml:space="preserve">          (2) 481 - Gas Commercial &amp; Industrial Sales</v>
      </c>
      <c r="I16" s="121">
        <f>C16-'UIP Detail'!C14</f>
        <v>0</v>
      </c>
      <c r="J16" s="121">
        <f>D16-'UIP Detail'!D14</f>
        <v>0</v>
      </c>
    </row>
    <row r="17" spans="1:10" ht="15" customHeight="1" x14ac:dyDescent="0.25">
      <c r="A17" s="50" t="s">
        <v>469</v>
      </c>
      <c r="B17" s="53">
        <f>'UIP Detail'!B15</f>
        <v>0</v>
      </c>
      <c r="C17" s="53">
        <f>'UIP Detail'!C15</f>
        <v>1501000.7</v>
      </c>
      <c r="D17" s="53">
        <f>'UIP Detail'!D15</f>
        <v>0</v>
      </c>
      <c r="E17" s="53">
        <f t="shared" si="0"/>
        <v>1501000.7</v>
      </c>
      <c r="G17" s="14"/>
      <c r="H17" s="50" t="str">
        <f>'UIP Detail'!A15</f>
        <v xml:space="preserve">          (2) 489 - Rev From Transportation Of Gas To Others</v>
      </c>
      <c r="I17" s="121">
        <f>C17-'UIP Detail'!C15</f>
        <v>0</v>
      </c>
      <c r="J17" s="121">
        <f>D17-'UIP Detail'!D15</f>
        <v>0</v>
      </c>
    </row>
    <row r="18" spans="1:10" ht="15" customHeight="1" x14ac:dyDescent="0.25">
      <c r="A18" s="50" t="s">
        <v>470</v>
      </c>
      <c r="B18" s="54">
        <f>SUM(B9:B17)</f>
        <v>143052362.53000009</v>
      </c>
      <c r="C18" s="54">
        <f>SUM(C9:C17)</f>
        <v>129813902.23999999</v>
      </c>
      <c r="D18" s="54">
        <f>SUM(D9:D17)</f>
        <v>0</v>
      </c>
      <c r="E18" s="54">
        <f>SUM(E9:E17)</f>
        <v>272866264.77000004</v>
      </c>
      <c r="G18" s="14"/>
      <c r="H18" s="48" t="str">
        <f>'UIP Detail'!A16</f>
        <v xml:space="preserve">               (2) SUBTOTAL</v>
      </c>
      <c r="I18" s="121">
        <f>C18-'UIP Detail'!C16</f>
        <v>0</v>
      </c>
      <c r="J18" s="121">
        <f>D18-'UIP Detail'!D16</f>
        <v>0</v>
      </c>
    </row>
    <row r="19" spans="1:10" ht="15" customHeight="1" x14ac:dyDescent="0.25">
      <c r="A19" s="48" t="s">
        <v>415</v>
      </c>
      <c r="B19" s="49"/>
      <c r="C19" s="49"/>
      <c r="D19" s="49"/>
      <c r="E19" s="49"/>
      <c r="G19" s="14"/>
      <c r="H19" s="50" t="str">
        <f>'UIP Detail'!A17</f>
        <v xml:space="preserve">     3 - SALES FOR RESALE-FIRM</v>
      </c>
      <c r="I19" s="121">
        <f>C19-'UIP Detail'!C17</f>
        <v>0</v>
      </c>
      <c r="J19" s="121">
        <f>D19-'UIP Detail'!D17</f>
        <v>0</v>
      </c>
    </row>
    <row r="20" spans="1:10" ht="15" customHeight="1" x14ac:dyDescent="0.25">
      <c r="A20" s="50" t="s">
        <v>471</v>
      </c>
      <c r="B20" s="53">
        <f>'UIP Detail'!B18</f>
        <v>32811.67</v>
      </c>
      <c r="C20" s="53">
        <f>'UIP Detail'!C18</f>
        <v>0</v>
      </c>
      <c r="D20" s="53">
        <f>'UIP Detail'!D18</f>
        <v>0</v>
      </c>
      <c r="E20" s="53">
        <f>SUM(B20:D20)</f>
        <v>32811.67</v>
      </c>
      <c r="G20" s="14"/>
      <c r="H20" s="50" t="str">
        <f>'UIP Detail'!A18</f>
        <v xml:space="preserve">          (3) 447 - Electric Sales For Resale</v>
      </c>
      <c r="I20" s="121">
        <f>C20-'UIP Detail'!C18</f>
        <v>0</v>
      </c>
      <c r="J20" s="121">
        <f>D20-'UIP Detail'!D18</f>
        <v>0</v>
      </c>
    </row>
    <row r="21" spans="1:10" ht="15" customHeight="1" x14ac:dyDescent="0.25">
      <c r="A21" s="50" t="s">
        <v>470</v>
      </c>
      <c r="B21" s="54">
        <f>SUM(B20)</f>
        <v>32811.67</v>
      </c>
      <c r="C21" s="54">
        <f>SUM(C20)</f>
        <v>0</v>
      </c>
      <c r="D21" s="54">
        <f>SUM(D20)</f>
        <v>0</v>
      </c>
      <c r="E21" s="54">
        <f>SUM(E20)</f>
        <v>32811.67</v>
      </c>
      <c r="G21" s="14"/>
      <c r="H21" s="48" t="str">
        <f>'UIP Detail'!A19</f>
        <v xml:space="preserve">               (3) SUBTOTAL</v>
      </c>
      <c r="I21" s="121">
        <f>C21-'UIP Detail'!C19</f>
        <v>0</v>
      </c>
      <c r="J21" s="121">
        <f>D21-'UIP Detail'!D19</f>
        <v>0</v>
      </c>
    </row>
    <row r="22" spans="1:10" ht="15" customHeight="1" x14ac:dyDescent="0.25">
      <c r="A22" s="48" t="s">
        <v>416</v>
      </c>
      <c r="G22" s="14"/>
      <c r="H22" s="50" t="str">
        <f>'UIP Detail'!A20</f>
        <v xml:space="preserve">     4 - SALES TO OTHER UTILITIES</v>
      </c>
      <c r="I22" s="121">
        <f>C22-'UIP Detail'!C20</f>
        <v>0</v>
      </c>
      <c r="J22" s="121">
        <f>D22-'UIP Detail'!D20</f>
        <v>0</v>
      </c>
    </row>
    <row r="23" spans="1:10" ht="15" customHeight="1" x14ac:dyDescent="0.25">
      <c r="A23" s="50" t="s">
        <v>472</v>
      </c>
      <c r="B23" s="51">
        <f>'UIP Detail'!B21</f>
        <v>3746882.05</v>
      </c>
      <c r="C23" s="51">
        <f>'UIP Detail'!C21</f>
        <v>0</v>
      </c>
      <c r="D23" s="51">
        <f>'UIP Detail'!D21</f>
        <v>0</v>
      </c>
      <c r="E23" s="51">
        <f>SUM(B23:D23)</f>
        <v>3746882.05</v>
      </c>
      <c r="G23" s="14"/>
      <c r="H23" s="50" t="str">
        <f>'UIP Detail'!A21</f>
        <v xml:space="preserve">          (4) 447 - Electric Sales For Resale - Sales</v>
      </c>
      <c r="I23" s="121">
        <f>C23-'UIP Detail'!C21</f>
        <v>0</v>
      </c>
      <c r="J23" s="121">
        <f>D23-'UIP Detail'!D21</f>
        <v>0</v>
      </c>
    </row>
    <row r="24" spans="1:10" ht="15" customHeight="1" x14ac:dyDescent="0.25">
      <c r="A24" s="50" t="s">
        <v>473</v>
      </c>
      <c r="B24" s="53">
        <f>'UIP Detail'!B22</f>
        <v>9022137.8599999994</v>
      </c>
      <c r="C24" s="53">
        <f>'UIP Detail'!C22</f>
        <v>0</v>
      </c>
      <c r="D24" s="53">
        <f>'UIP Detail'!D22</f>
        <v>0</v>
      </c>
      <c r="E24" s="53">
        <f>SUM(B24:D24)</f>
        <v>9022137.8599999994</v>
      </c>
      <c r="G24" s="14"/>
      <c r="H24" s="50" t="str">
        <f>'UIP Detail'!A22</f>
        <v xml:space="preserve">          (4) 447 - Electric Sales For Resale - Purchases</v>
      </c>
      <c r="I24" s="121">
        <f>C24-'UIP Detail'!C22</f>
        <v>0</v>
      </c>
      <c r="J24" s="121">
        <f>D24-'UIP Detail'!D22</f>
        <v>0</v>
      </c>
    </row>
    <row r="25" spans="1:10" ht="15" customHeight="1" x14ac:dyDescent="0.25">
      <c r="A25" s="50" t="s">
        <v>470</v>
      </c>
      <c r="B25" s="54">
        <f>SUM(B23:B24)</f>
        <v>12769019.91</v>
      </c>
      <c r="C25" s="54">
        <f>SUM(C23:C24)</f>
        <v>0</v>
      </c>
      <c r="D25" s="54">
        <f>SUM(D23:D24)</f>
        <v>0</v>
      </c>
      <c r="E25" s="54">
        <f>SUM(E23:E24)</f>
        <v>12769019.91</v>
      </c>
      <c r="G25" s="14"/>
      <c r="H25" s="48" t="str">
        <f>'UIP Detail'!A23</f>
        <v xml:space="preserve">               (4) SUBTOTAL</v>
      </c>
      <c r="I25" s="121">
        <f>C25-'UIP Detail'!C23</f>
        <v>0</v>
      </c>
      <c r="J25" s="121">
        <f>D25-'UIP Detail'!D23</f>
        <v>0</v>
      </c>
    </row>
    <row r="26" spans="1:10" ht="15" customHeight="1" x14ac:dyDescent="0.25">
      <c r="A26" s="48" t="s">
        <v>417</v>
      </c>
      <c r="B26" s="49"/>
      <c r="C26" s="49"/>
      <c r="D26" s="49"/>
      <c r="E26" s="49"/>
      <c r="G26" s="14"/>
      <c r="H26" s="50" t="str">
        <f>'UIP Detail'!A24</f>
        <v xml:space="preserve">     5 - OTHER OPERATING REVENUES</v>
      </c>
      <c r="I26" s="121">
        <f>C26-'UIP Detail'!C24</f>
        <v>0</v>
      </c>
      <c r="J26" s="121">
        <f>D26-'UIP Detail'!D24</f>
        <v>0</v>
      </c>
    </row>
    <row r="27" spans="1:10" ht="15" customHeight="1" x14ac:dyDescent="0.25">
      <c r="A27" s="50" t="s">
        <v>474</v>
      </c>
      <c r="B27" s="51">
        <f>'UIP Detail'!B25</f>
        <v>0</v>
      </c>
      <c r="C27" s="51">
        <f>'UIP Detail'!C25</f>
        <v>0</v>
      </c>
      <c r="D27" s="51">
        <f>'UIP Detail'!D25</f>
        <v>0</v>
      </c>
      <c r="E27" s="51">
        <f t="shared" ref="E27:E36" si="1">SUM(B27:D27)</f>
        <v>0</v>
      </c>
      <c r="G27" s="14"/>
      <c r="H27" s="50" t="str">
        <f>'UIP Detail'!A25</f>
        <v xml:space="preserve">          (5) 412 - Lease Inc Everett Delta to NWP - Gas</v>
      </c>
      <c r="I27" s="121">
        <f>C27-'UIP Detail'!C25</f>
        <v>0</v>
      </c>
      <c r="J27" s="121">
        <f>D27-'UIP Detail'!D25</f>
        <v>0</v>
      </c>
    </row>
    <row r="28" spans="1:10" ht="15" customHeight="1" x14ac:dyDescent="0.25">
      <c r="A28" s="50" t="s">
        <v>475</v>
      </c>
      <c r="B28" s="51">
        <f>'UIP Detail'!B26</f>
        <v>214356.71</v>
      </c>
      <c r="C28" s="51">
        <f>'UIP Detail'!C26</f>
        <v>0</v>
      </c>
      <c r="D28" s="51">
        <f>'UIP Detail'!D26</f>
        <v>0</v>
      </c>
      <c r="E28" s="51">
        <f t="shared" si="1"/>
        <v>214356.71</v>
      </c>
      <c r="G28" s="14"/>
      <c r="H28" s="50" t="str">
        <f>'UIP Detail'!A26</f>
        <v xml:space="preserve">          (5) 450 - Forfeited Discounts</v>
      </c>
      <c r="I28" s="121">
        <f>C28-'UIP Detail'!C26</f>
        <v>0</v>
      </c>
      <c r="J28" s="121">
        <f>D28-'UIP Detail'!D26</f>
        <v>0</v>
      </c>
    </row>
    <row r="29" spans="1:10" ht="15" customHeight="1" x14ac:dyDescent="0.25">
      <c r="A29" s="50" t="s">
        <v>476</v>
      </c>
      <c r="B29" s="51">
        <f>'UIP Detail'!B27</f>
        <v>644302.81000000006</v>
      </c>
      <c r="C29" s="51">
        <f>'UIP Detail'!C27</f>
        <v>0</v>
      </c>
      <c r="D29" s="51">
        <f>'UIP Detail'!D27</f>
        <v>0</v>
      </c>
      <c r="E29" s="51">
        <f t="shared" si="1"/>
        <v>644302.81000000006</v>
      </c>
      <c r="G29" s="14"/>
      <c r="H29" s="50" t="str">
        <f>'UIP Detail'!A27</f>
        <v xml:space="preserve">          (5) 451 - Electric Misc Service Revenue</v>
      </c>
      <c r="I29" s="121">
        <f>C29-'UIP Detail'!C27</f>
        <v>0</v>
      </c>
      <c r="J29" s="121">
        <f>D29-'UIP Detail'!D27</f>
        <v>0</v>
      </c>
    </row>
    <row r="30" spans="1:10" ht="15" customHeight="1" x14ac:dyDescent="0.25">
      <c r="A30" s="50" t="s">
        <v>477</v>
      </c>
      <c r="B30" s="51">
        <f>'UIP Detail'!B28</f>
        <v>1374144.4</v>
      </c>
      <c r="C30" s="51">
        <f>'UIP Detail'!C28</f>
        <v>0</v>
      </c>
      <c r="D30" s="51">
        <f>'UIP Detail'!D28</f>
        <v>0</v>
      </c>
      <c r="E30" s="51">
        <f t="shared" si="1"/>
        <v>1374144.4</v>
      </c>
      <c r="G30" s="14"/>
      <c r="H30" s="50" t="str">
        <f>'UIP Detail'!A28</f>
        <v xml:space="preserve">          (5) 454 - Rent For Electric Property</v>
      </c>
      <c r="I30" s="121">
        <f>C30-'UIP Detail'!C28</f>
        <v>0</v>
      </c>
      <c r="J30" s="121">
        <f>D30-'UIP Detail'!D28</f>
        <v>0</v>
      </c>
    </row>
    <row r="31" spans="1:10" ht="15" customHeight="1" x14ac:dyDescent="0.25">
      <c r="A31" s="50" t="s">
        <v>478</v>
      </c>
      <c r="B31" s="51">
        <f>'UIP Detail'!B29</f>
        <v>4368109.8099999996</v>
      </c>
      <c r="C31" s="51">
        <f>'UIP Detail'!C29</f>
        <v>0</v>
      </c>
      <c r="D31" s="51">
        <f>'UIP Detail'!D29</f>
        <v>0</v>
      </c>
      <c r="E31" s="51">
        <f t="shared" si="1"/>
        <v>4368109.8099999996</v>
      </c>
      <c r="G31" s="14"/>
      <c r="H31" s="50" t="str">
        <f>'UIP Detail'!A29</f>
        <v xml:space="preserve">          (5) 456 - Other Electric Revenues</v>
      </c>
      <c r="I31" s="121">
        <f>C31-'UIP Detail'!C29</f>
        <v>0</v>
      </c>
      <c r="J31" s="121">
        <f>D31-'UIP Detail'!D29</f>
        <v>0</v>
      </c>
    </row>
    <row r="32" spans="1:10" ht="15" customHeight="1" x14ac:dyDescent="0.25">
      <c r="A32" s="50" t="s">
        <v>479</v>
      </c>
      <c r="B32" s="51">
        <f>'UIP Detail'!B30</f>
        <v>0</v>
      </c>
      <c r="C32" s="51">
        <f>'UIP Detail'!C30</f>
        <v>114540.15</v>
      </c>
      <c r="D32" s="51">
        <f>'UIP Detail'!D30</f>
        <v>0</v>
      </c>
      <c r="E32" s="51">
        <f t="shared" si="1"/>
        <v>114540.15</v>
      </c>
      <c r="G32" s="14"/>
      <c r="H32" s="50" t="str">
        <f>'UIP Detail'!A30</f>
        <v xml:space="preserve">          (5) 487 - Forfeited Discounts</v>
      </c>
      <c r="I32" s="121">
        <f>C32-'UIP Detail'!C30</f>
        <v>0</v>
      </c>
      <c r="J32" s="121">
        <f>D32-'UIP Detail'!D30</f>
        <v>0</v>
      </c>
    </row>
    <row r="33" spans="1:10" ht="15" customHeight="1" x14ac:dyDescent="0.25">
      <c r="A33" s="50" t="s">
        <v>480</v>
      </c>
      <c r="B33" s="51">
        <f>'UIP Detail'!B31</f>
        <v>0</v>
      </c>
      <c r="C33" s="51">
        <f>'UIP Detail'!C31</f>
        <v>200379.87</v>
      </c>
      <c r="D33" s="51">
        <f>'UIP Detail'!D31</f>
        <v>0</v>
      </c>
      <c r="E33" s="51">
        <f t="shared" si="1"/>
        <v>200379.87</v>
      </c>
      <c r="G33" s="14"/>
      <c r="H33" s="50" t="str">
        <f>'UIP Detail'!A31</f>
        <v xml:space="preserve">          (5) 488 - Gas Misc Service Revenues</v>
      </c>
      <c r="I33" s="121">
        <f>C33-'UIP Detail'!C31</f>
        <v>0</v>
      </c>
      <c r="J33" s="121">
        <f>D33-'UIP Detail'!D31</f>
        <v>0</v>
      </c>
    </row>
    <row r="34" spans="1:10" ht="15" customHeight="1" x14ac:dyDescent="0.25">
      <c r="A34" s="50" t="s">
        <v>92</v>
      </c>
      <c r="B34" s="51">
        <f>'UIP Detail'!B32</f>
        <v>0</v>
      </c>
      <c r="C34" s="51">
        <f>'UIP Detail'!C32</f>
        <v>81681.5</v>
      </c>
      <c r="D34" s="51">
        <f>'UIP Detail'!D32</f>
        <v>0</v>
      </c>
      <c r="E34" s="51">
        <f t="shared" si="1"/>
        <v>81681.5</v>
      </c>
      <c r="G34" s="14"/>
      <c r="H34" s="50" t="str">
        <f>'UIP Detail'!A32</f>
        <v xml:space="preserve">          (5) 4894 - Gas Revenues from Storing Gas of Others</v>
      </c>
      <c r="I34" s="121">
        <f>C34-'UIP Detail'!C32</f>
        <v>0</v>
      </c>
      <c r="J34" s="121">
        <f>D34-'UIP Detail'!D32</f>
        <v>0</v>
      </c>
    </row>
    <row r="35" spans="1:10" ht="15" customHeight="1" x14ac:dyDescent="0.25">
      <c r="A35" s="50" t="s">
        <v>481</v>
      </c>
      <c r="B35" s="51">
        <f>'UIP Detail'!B33</f>
        <v>0</v>
      </c>
      <c r="C35" s="51">
        <f>'UIP Detail'!C33</f>
        <v>602350.97</v>
      </c>
      <c r="D35" s="51">
        <f>'UIP Detail'!D33</f>
        <v>0</v>
      </c>
      <c r="E35" s="51">
        <f t="shared" si="1"/>
        <v>602350.97</v>
      </c>
      <c r="G35" s="14"/>
      <c r="H35" s="50" t="str">
        <f>'UIP Detail'!A33</f>
        <v xml:space="preserve">          (5) 493 - Rent From Gas Property</v>
      </c>
      <c r="I35" s="121">
        <f>C35-'UIP Detail'!C33</f>
        <v>0</v>
      </c>
      <c r="J35" s="121">
        <f>D35-'UIP Detail'!D33</f>
        <v>0</v>
      </c>
    </row>
    <row r="36" spans="1:10" ht="15" customHeight="1" x14ac:dyDescent="0.25">
      <c r="A36" s="50" t="s">
        <v>482</v>
      </c>
      <c r="B36" s="53">
        <f>'UIP Detail'!B34</f>
        <v>0</v>
      </c>
      <c r="C36" s="53">
        <f>'UIP Detail'!C34</f>
        <v>7224272.5800000001</v>
      </c>
      <c r="D36" s="53">
        <f>'UIP Detail'!D34</f>
        <v>0</v>
      </c>
      <c r="E36" s="53">
        <f t="shared" si="1"/>
        <v>7224272.5800000001</v>
      </c>
      <c r="G36" s="14"/>
      <c r="H36" s="50" t="str">
        <f>'UIP Detail'!A34</f>
        <v xml:space="preserve">          (5) 495 - Other Gas Revenues</v>
      </c>
      <c r="I36" s="121">
        <f>C36-'UIP Detail'!C34</f>
        <v>0</v>
      </c>
      <c r="J36" s="121">
        <f>D36-'UIP Detail'!D34</f>
        <v>0</v>
      </c>
    </row>
    <row r="37" spans="1:10" ht="15" customHeight="1" x14ac:dyDescent="0.25">
      <c r="A37" s="50" t="s">
        <v>470</v>
      </c>
      <c r="B37" s="56">
        <f>SUM(B27:B36)</f>
        <v>6600913.7299999995</v>
      </c>
      <c r="C37" s="56">
        <f>SUM(C27:C36)</f>
        <v>8223225.0700000003</v>
      </c>
      <c r="D37" s="56">
        <f>SUM(D27:D36)</f>
        <v>0</v>
      </c>
      <c r="E37" s="56">
        <f>SUM(E27:E36)</f>
        <v>14824138.800000001</v>
      </c>
      <c r="G37" s="14"/>
      <c r="H37" s="48" t="str">
        <f>'UIP Detail'!A35</f>
        <v xml:space="preserve">               (5) SUBTOTAL</v>
      </c>
      <c r="I37" s="121">
        <f>C37-'UIP Detail'!C35</f>
        <v>0</v>
      </c>
      <c r="J37" s="121">
        <f>D37-'UIP Detail'!D35</f>
        <v>0</v>
      </c>
    </row>
    <row r="38" spans="1:10" ht="15" customHeight="1" x14ac:dyDescent="0.25">
      <c r="A38" s="48" t="s">
        <v>483</v>
      </c>
      <c r="B38" s="54">
        <f>+B18+B21+B25+B37</f>
        <v>162455107.84000006</v>
      </c>
      <c r="C38" s="54">
        <f>+C18+C21+C25+C37</f>
        <v>138037127.31</v>
      </c>
      <c r="D38" s="54">
        <f>+D18+D21+D25+D37</f>
        <v>0</v>
      </c>
      <c r="E38" s="54">
        <f>+E18+E21+E25+E37</f>
        <v>300492235.1500001</v>
      </c>
      <c r="G38" s="14"/>
      <c r="H38" s="48" t="str">
        <f>'UIP Detail'!A36</f>
        <v>(1) TOTAL OPERATING REVENUES</v>
      </c>
      <c r="I38" s="121">
        <f>C38-'UIP Detail'!C36</f>
        <v>0</v>
      </c>
      <c r="J38" s="121">
        <f>D38-'UIP Detail'!D36</f>
        <v>0</v>
      </c>
    </row>
    <row r="39" spans="1:10" ht="9" customHeight="1" x14ac:dyDescent="0.25">
      <c r="A39" s="48"/>
      <c r="B39" s="57"/>
      <c r="C39" s="57"/>
      <c r="D39" s="57"/>
      <c r="E39" s="57"/>
      <c r="G39" s="14"/>
      <c r="H39" s="48">
        <f>'UIP Detail'!A37</f>
        <v>0</v>
      </c>
      <c r="I39" s="121">
        <f>C39-'UIP Detail'!C37</f>
        <v>0</v>
      </c>
      <c r="J39" s="121">
        <f>D39-'UIP Detail'!D37</f>
        <v>0</v>
      </c>
    </row>
    <row r="40" spans="1:10" ht="15" customHeight="1" x14ac:dyDescent="0.25">
      <c r="A40" s="48" t="s">
        <v>484</v>
      </c>
      <c r="B40" s="57"/>
      <c r="C40" s="57"/>
      <c r="D40" s="57"/>
      <c r="E40" s="57"/>
      <c r="G40" s="14"/>
      <c r="H40" s="48" t="str">
        <f>'UIP Detail'!A38</f>
        <v>10 - ENERGY COST</v>
      </c>
      <c r="I40" s="121">
        <f>C40-'UIP Detail'!C38</f>
        <v>0</v>
      </c>
      <c r="J40" s="121">
        <f>D40-'UIP Detail'!D38</f>
        <v>0</v>
      </c>
    </row>
    <row r="41" spans="1:10" ht="15" customHeight="1" x14ac:dyDescent="0.25">
      <c r="A41" s="48" t="s">
        <v>421</v>
      </c>
      <c r="B41" s="49"/>
      <c r="C41" s="49"/>
      <c r="D41" s="49"/>
      <c r="E41" s="49"/>
      <c r="G41" s="14"/>
      <c r="H41" s="50" t="str">
        <f>'UIP Detail'!A39</f>
        <v xml:space="preserve">     11 - FUEL</v>
      </c>
      <c r="I41" s="121">
        <f>C41-'UIP Detail'!C39</f>
        <v>0</v>
      </c>
      <c r="J41" s="121">
        <f>D41-'UIP Detail'!D39</f>
        <v>0</v>
      </c>
    </row>
    <row r="42" spans="1:10" ht="15" customHeight="1" x14ac:dyDescent="0.25">
      <c r="A42" s="50" t="s">
        <v>485</v>
      </c>
      <c r="B42" s="51">
        <f>'UIP Detail'!B40</f>
        <v>6677907.5599999996</v>
      </c>
      <c r="C42" s="51">
        <f>'UIP Detail'!C40</f>
        <v>0</v>
      </c>
      <c r="D42" s="51">
        <f>'UIP Detail'!D40</f>
        <v>0</v>
      </c>
      <c r="E42" s="51">
        <f>SUM(B42:D42)</f>
        <v>6677907.5599999996</v>
      </c>
      <c r="G42" s="14"/>
      <c r="H42" s="50" t="str">
        <f>'UIP Detail'!A40</f>
        <v xml:space="preserve">          (11) 501 - Steam Operations Fuel</v>
      </c>
      <c r="I42" s="121">
        <f>C42-'UIP Detail'!C40</f>
        <v>0</v>
      </c>
      <c r="J42" s="121">
        <f>D42-'UIP Detail'!D40</f>
        <v>0</v>
      </c>
    </row>
    <row r="43" spans="1:10" ht="15" customHeight="1" x14ac:dyDescent="0.25">
      <c r="A43" s="50" t="s">
        <v>486</v>
      </c>
      <c r="B43" s="53">
        <f>'UIP Detail'!B41</f>
        <v>10723728.83</v>
      </c>
      <c r="C43" s="53">
        <f>'UIP Detail'!C41</f>
        <v>0</v>
      </c>
      <c r="D43" s="53">
        <f>'UIP Detail'!D41</f>
        <v>0</v>
      </c>
      <c r="E43" s="53">
        <f>SUM(B43:D43)</f>
        <v>10723728.83</v>
      </c>
      <c r="G43" s="14"/>
      <c r="H43" s="50" t="str">
        <f>'UIP Detail'!A41</f>
        <v xml:space="preserve">          (11) 547 - Other Power Generation Oper Fuel</v>
      </c>
      <c r="I43" s="121">
        <f>C43-'UIP Detail'!C41</f>
        <v>0</v>
      </c>
      <c r="J43" s="121">
        <f>D43-'UIP Detail'!D41</f>
        <v>0</v>
      </c>
    </row>
    <row r="44" spans="1:10" ht="12" customHeight="1" x14ac:dyDescent="0.25">
      <c r="A44" s="50" t="s">
        <v>470</v>
      </c>
      <c r="B44" s="54">
        <f>SUM(B42:B43)</f>
        <v>17401636.390000001</v>
      </c>
      <c r="C44" s="54">
        <f>SUM(C42:C43)</f>
        <v>0</v>
      </c>
      <c r="D44" s="54">
        <f>SUM(D42:D43)</f>
        <v>0</v>
      </c>
      <c r="E44" s="54">
        <f>SUM(E42:E43)</f>
        <v>17401636.390000001</v>
      </c>
      <c r="G44" s="14"/>
      <c r="H44" s="48" t="str">
        <f>'UIP Detail'!A42</f>
        <v xml:space="preserve">               (11) SUBTOTAL</v>
      </c>
      <c r="I44" s="121">
        <f>C44-'UIP Detail'!C42</f>
        <v>0</v>
      </c>
      <c r="J44" s="121">
        <f>D44-'UIP Detail'!D42</f>
        <v>0</v>
      </c>
    </row>
    <row r="45" spans="1:10" ht="15" customHeight="1" x14ac:dyDescent="0.25">
      <c r="A45" s="48" t="s">
        <v>422</v>
      </c>
      <c r="B45" s="49"/>
      <c r="C45" s="49"/>
      <c r="D45" s="49"/>
      <c r="E45" s="49"/>
      <c r="G45" s="14"/>
      <c r="H45" s="50" t="str">
        <f>'UIP Detail'!A43</f>
        <v xml:space="preserve">     12 - PURCHASED AND INTERCHANGED</v>
      </c>
      <c r="I45" s="121">
        <f>C45-'UIP Detail'!C43</f>
        <v>0</v>
      </c>
      <c r="J45" s="121">
        <f>D45-'UIP Detail'!D43</f>
        <v>0</v>
      </c>
    </row>
    <row r="46" spans="1:10" ht="15" customHeight="1" x14ac:dyDescent="0.25">
      <c r="A46" s="50" t="s">
        <v>487</v>
      </c>
      <c r="B46" s="51">
        <f>'UIP Detail'!B44</f>
        <v>64706539.619999997</v>
      </c>
      <c r="C46" s="51">
        <f>'UIP Detail'!C44</f>
        <v>0</v>
      </c>
      <c r="D46" s="51">
        <f>'UIP Detail'!D44</f>
        <v>0</v>
      </c>
      <c r="E46" s="51">
        <f t="shared" ref="E46:E52" si="2">SUM(B46:D46)</f>
        <v>64706539.619999997</v>
      </c>
      <c r="G46" s="14"/>
      <c r="H46" s="50" t="str">
        <f>'UIP Detail'!A44</f>
        <v xml:space="preserve">          (12) 555 - Purchased Power</v>
      </c>
      <c r="I46" s="121">
        <f>C46-'UIP Detail'!C44</f>
        <v>0</v>
      </c>
      <c r="J46" s="121">
        <f>D46-'UIP Detail'!D44</f>
        <v>0</v>
      </c>
    </row>
    <row r="47" spans="1:10" ht="15" customHeight="1" x14ac:dyDescent="0.25">
      <c r="A47" s="50" t="s">
        <v>488</v>
      </c>
      <c r="B47" s="51">
        <f>'UIP Detail'!B45</f>
        <v>219137.1</v>
      </c>
      <c r="C47" s="51">
        <f>'UIP Detail'!C45</f>
        <v>0</v>
      </c>
      <c r="D47" s="51">
        <f>'UIP Detail'!D45</f>
        <v>0</v>
      </c>
      <c r="E47" s="51">
        <f t="shared" si="2"/>
        <v>219137.1</v>
      </c>
      <c r="G47" s="14"/>
      <c r="H47" s="50" t="str">
        <f>'UIP Detail'!A45</f>
        <v xml:space="preserve">          (12) 557 - Other Power Supply Expense</v>
      </c>
      <c r="I47" s="121">
        <f>C47-'UIP Detail'!C45</f>
        <v>0</v>
      </c>
      <c r="J47" s="121">
        <f>D47-'UIP Detail'!D45</f>
        <v>0</v>
      </c>
    </row>
    <row r="48" spans="1:10" ht="15" customHeight="1" x14ac:dyDescent="0.25">
      <c r="A48" s="50" t="s">
        <v>489</v>
      </c>
      <c r="B48" s="51">
        <f>'UIP Detail'!B46</f>
        <v>0</v>
      </c>
      <c r="C48" s="51">
        <f>'UIP Detail'!C46</f>
        <v>53033516.649999902</v>
      </c>
      <c r="D48" s="51">
        <f>'UIP Detail'!D46</f>
        <v>0</v>
      </c>
      <c r="E48" s="51">
        <f t="shared" si="2"/>
        <v>53033516.649999902</v>
      </c>
      <c r="G48" s="14"/>
      <c r="H48" s="50" t="str">
        <f>'UIP Detail'!A46</f>
        <v xml:space="preserve">          (12) 804 - Natural Gas City Gate Purchases</v>
      </c>
      <c r="I48" s="121">
        <f>C48-'UIP Detail'!C46</f>
        <v>0</v>
      </c>
      <c r="J48" s="121">
        <f>D48-'UIP Detail'!D46</f>
        <v>0</v>
      </c>
    </row>
    <row r="49" spans="1:10" ht="15" customHeight="1" x14ac:dyDescent="0.25">
      <c r="A49" s="50" t="s">
        <v>490</v>
      </c>
      <c r="B49" s="51">
        <f>'UIP Detail'!B47</f>
        <v>0</v>
      </c>
      <c r="C49" s="51">
        <f>'UIP Detail'!C47</f>
        <v>0</v>
      </c>
      <c r="D49" s="51">
        <f>'UIP Detail'!D47</f>
        <v>0</v>
      </c>
      <c r="E49" s="51">
        <f t="shared" si="2"/>
        <v>0</v>
      </c>
      <c r="G49" s="14"/>
      <c r="H49" s="50" t="str">
        <f>'UIP Detail'!A47</f>
        <v xml:space="preserve">          (12) 805 - Other Gas Purchases</v>
      </c>
      <c r="I49" s="121">
        <f>C49-'UIP Detail'!C47</f>
        <v>0</v>
      </c>
      <c r="J49" s="121">
        <f>D49-'UIP Detail'!D47</f>
        <v>0</v>
      </c>
    </row>
    <row r="50" spans="1:10" ht="15" customHeight="1" x14ac:dyDescent="0.25">
      <c r="A50" s="50" t="s">
        <v>491</v>
      </c>
      <c r="B50" s="51">
        <f>'UIP Detail'!B48</f>
        <v>0</v>
      </c>
      <c r="C50" s="51">
        <f>'UIP Detail'!C48</f>
        <v>8820392.1299999896</v>
      </c>
      <c r="D50" s="51">
        <f>'UIP Detail'!D48</f>
        <v>0</v>
      </c>
      <c r="E50" s="51">
        <f t="shared" si="2"/>
        <v>8820392.1299999896</v>
      </c>
      <c r="G50" s="14"/>
      <c r="H50" s="50" t="str">
        <f>'UIP Detail'!A48</f>
        <v xml:space="preserve">          (12) 8051 - Purchased Gas Cost Adjustments</v>
      </c>
      <c r="I50" s="121">
        <f>C50-'UIP Detail'!C48</f>
        <v>0</v>
      </c>
      <c r="J50" s="121">
        <f>D50-'UIP Detail'!D48</f>
        <v>0</v>
      </c>
    </row>
    <row r="51" spans="1:10" ht="15" customHeight="1" x14ac:dyDescent="0.25">
      <c r="A51" s="50" t="s">
        <v>492</v>
      </c>
      <c r="B51" s="51">
        <f>'UIP Detail'!B49</f>
        <v>0</v>
      </c>
      <c r="C51" s="51">
        <f>'UIP Detail'!C49</f>
        <v>6988599.1099999901</v>
      </c>
      <c r="D51" s="51">
        <f>'UIP Detail'!D49</f>
        <v>0</v>
      </c>
      <c r="E51" s="51">
        <f t="shared" si="2"/>
        <v>6988599.1099999901</v>
      </c>
      <c r="G51" s="14"/>
      <c r="H51" s="50" t="str">
        <f>'UIP Detail'!A49</f>
        <v xml:space="preserve">          (12) 8081 - Gas Withdrawn From Storage</v>
      </c>
      <c r="I51" s="121">
        <f>C51-'UIP Detail'!C49</f>
        <v>0</v>
      </c>
      <c r="J51" s="121">
        <f>D51-'UIP Detail'!D49</f>
        <v>0</v>
      </c>
    </row>
    <row r="52" spans="1:10" ht="15" customHeight="1" x14ac:dyDescent="0.25">
      <c r="A52" s="50" t="s">
        <v>493</v>
      </c>
      <c r="B52" s="53">
        <f>'UIP Detail'!B50</f>
        <v>0</v>
      </c>
      <c r="C52" s="53">
        <f>'UIP Detail'!C50</f>
        <v>-3269805.12</v>
      </c>
      <c r="D52" s="53">
        <f>'UIP Detail'!D50</f>
        <v>0</v>
      </c>
      <c r="E52" s="53">
        <f t="shared" si="2"/>
        <v>-3269805.12</v>
      </c>
      <c r="G52" s="14"/>
      <c r="H52" s="50" t="str">
        <f>'UIP Detail'!A50</f>
        <v xml:space="preserve">          (12) 8082 - Gas Delivered To Storage</v>
      </c>
      <c r="I52" s="121">
        <f>C52-'UIP Detail'!C50</f>
        <v>0</v>
      </c>
      <c r="J52" s="121">
        <f>D52-'UIP Detail'!D50</f>
        <v>0</v>
      </c>
    </row>
    <row r="53" spans="1:10" ht="12.75" customHeight="1" x14ac:dyDescent="0.25">
      <c r="A53" s="50" t="s">
        <v>470</v>
      </c>
      <c r="B53" s="54">
        <f>SUM(B46:B52)</f>
        <v>64925676.719999999</v>
      </c>
      <c r="C53" s="54">
        <f>SUM(C46:C52)</f>
        <v>65572702.769999884</v>
      </c>
      <c r="D53" s="54">
        <f>SUM(D46:D52)</f>
        <v>0</v>
      </c>
      <c r="E53" s="54">
        <f>SUM(E46:E52)</f>
        <v>130498379.48999988</v>
      </c>
      <c r="G53" s="14"/>
      <c r="H53" s="48" t="str">
        <f>'UIP Detail'!A51</f>
        <v xml:space="preserve">               (12) SUBTOTAL</v>
      </c>
      <c r="I53" s="121">
        <f>C53-'UIP Detail'!C51</f>
        <v>0</v>
      </c>
      <c r="J53" s="121">
        <f>D53-'UIP Detail'!D51</f>
        <v>0</v>
      </c>
    </row>
    <row r="54" spans="1:10" ht="15" customHeight="1" x14ac:dyDescent="0.25">
      <c r="A54" s="48" t="s">
        <v>423</v>
      </c>
      <c r="B54" s="58"/>
      <c r="C54" s="49"/>
      <c r="D54" s="49"/>
      <c r="G54" s="14"/>
      <c r="H54" s="50" t="str">
        <f>'UIP Detail'!A52</f>
        <v xml:space="preserve">     13 - WHEELING</v>
      </c>
      <c r="I54" s="121">
        <f>C54-'UIP Detail'!C52</f>
        <v>0</v>
      </c>
      <c r="J54" s="121">
        <f>D54-'UIP Detail'!D52</f>
        <v>0</v>
      </c>
    </row>
    <row r="55" spans="1:10" ht="15" customHeight="1" x14ac:dyDescent="0.25">
      <c r="A55" s="50" t="s">
        <v>494</v>
      </c>
      <c r="B55" s="53">
        <f>'UIP Detail'!B53</f>
        <v>9235813.7699999996</v>
      </c>
      <c r="C55" s="53">
        <f>'UIP Detail'!C53</f>
        <v>0</v>
      </c>
      <c r="D55" s="53">
        <f>'UIP Detail'!D53</f>
        <v>0</v>
      </c>
      <c r="E55" s="53">
        <f>SUM(B55:D55)</f>
        <v>9235813.7699999996</v>
      </c>
      <c r="G55" s="14"/>
      <c r="H55" s="50" t="str">
        <f>'UIP Detail'!A53</f>
        <v xml:space="preserve">          (13) 565 - Transmission Of Electricity By Others</v>
      </c>
      <c r="I55" s="121">
        <f>C55-'UIP Detail'!C53</f>
        <v>0</v>
      </c>
      <c r="J55" s="121">
        <f>D55-'UIP Detail'!D53</f>
        <v>0</v>
      </c>
    </row>
    <row r="56" spans="1:10" ht="12.75" customHeight="1" x14ac:dyDescent="0.25">
      <c r="A56" s="50" t="s">
        <v>470</v>
      </c>
      <c r="B56" s="49">
        <f>+B55</f>
        <v>9235813.7699999996</v>
      </c>
      <c r="C56" s="49">
        <f>+C55</f>
        <v>0</v>
      </c>
      <c r="D56" s="49">
        <f>+D55</f>
        <v>0</v>
      </c>
      <c r="E56" s="49">
        <f>+E55</f>
        <v>9235813.7699999996</v>
      </c>
      <c r="G56" s="14"/>
      <c r="H56" s="48" t="str">
        <f>'UIP Detail'!A54</f>
        <v xml:space="preserve">               (13) SUBTOTAL</v>
      </c>
      <c r="I56" s="121">
        <f>C56-'UIP Detail'!C54</f>
        <v>0</v>
      </c>
      <c r="J56" s="121">
        <f>D56-'UIP Detail'!D54</f>
        <v>0</v>
      </c>
    </row>
    <row r="57" spans="1:10" ht="15" customHeight="1" x14ac:dyDescent="0.25">
      <c r="A57" s="48" t="s">
        <v>424</v>
      </c>
      <c r="B57" s="49"/>
      <c r="C57" s="49"/>
      <c r="D57" s="49"/>
      <c r="E57" s="49"/>
      <c r="G57" s="14"/>
      <c r="H57" s="50" t="str">
        <f>'UIP Detail'!A55</f>
        <v xml:space="preserve">     14 - RESIDENTIAL EXCHANGE</v>
      </c>
      <c r="I57" s="121">
        <f>C57-'UIP Detail'!C55</f>
        <v>0</v>
      </c>
      <c r="J57" s="121">
        <f>D57-'UIP Detail'!D55</f>
        <v>0</v>
      </c>
    </row>
    <row r="58" spans="1:10" ht="15" customHeight="1" x14ac:dyDescent="0.25">
      <c r="A58" s="50" t="s">
        <v>495</v>
      </c>
      <c r="B58" s="53">
        <f>'UIP Detail'!B56</f>
        <v>-17481961.289999999</v>
      </c>
      <c r="C58" s="53">
        <f>'UIP Detail'!C56</f>
        <v>0</v>
      </c>
      <c r="D58" s="53">
        <f>'UIP Detail'!D56</f>
        <v>0</v>
      </c>
      <c r="E58" s="53">
        <f>SUM(B58:D58)</f>
        <v>-17481961.289999999</v>
      </c>
      <c r="G58" s="14"/>
      <c r="H58" s="50" t="str">
        <f>'UIP Detail'!A56</f>
        <v xml:space="preserve">          (14) 555 - Purchased Power</v>
      </c>
      <c r="I58" s="121">
        <f>C58-'UIP Detail'!C56</f>
        <v>0</v>
      </c>
      <c r="J58" s="121">
        <f>D58-'UIP Detail'!D56</f>
        <v>0</v>
      </c>
    </row>
    <row r="59" spans="1:10" ht="13.5" customHeight="1" x14ac:dyDescent="0.25">
      <c r="A59" s="50" t="s">
        <v>470</v>
      </c>
      <c r="B59" s="59">
        <f>+B58</f>
        <v>-17481961.289999999</v>
      </c>
      <c r="C59" s="59">
        <f>+C58</f>
        <v>0</v>
      </c>
      <c r="D59" s="59">
        <f>+D58</f>
        <v>0</v>
      </c>
      <c r="E59" s="54">
        <f>+E58</f>
        <v>-17481961.289999999</v>
      </c>
      <c r="G59" s="14"/>
      <c r="H59" s="48" t="str">
        <f>'UIP Detail'!A57</f>
        <v xml:space="preserve">               (14) SUBTOTAL</v>
      </c>
      <c r="I59" s="121">
        <f>C59-'UIP Detail'!C57</f>
        <v>0</v>
      </c>
      <c r="J59" s="121">
        <f>D59-'UIP Detail'!D57</f>
        <v>0</v>
      </c>
    </row>
    <row r="60" spans="1:10" ht="15" customHeight="1" x14ac:dyDescent="0.25">
      <c r="A60" s="48" t="s">
        <v>496</v>
      </c>
      <c r="B60" s="56">
        <f>+B44+B53+B56+B59</f>
        <v>74081165.590000004</v>
      </c>
      <c r="C60" s="56">
        <f>+C44+C53+C56+C59</f>
        <v>65572702.769999884</v>
      </c>
      <c r="D60" s="56">
        <f>+D44+D53+D56+D59</f>
        <v>0</v>
      </c>
      <c r="E60" s="59">
        <f>+E44+E53+E56+E59</f>
        <v>139653868.3599999</v>
      </c>
      <c r="G60" s="14"/>
      <c r="H60" s="48"/>
      <c r="I60" s="121">
        <f>C60-'UIP Detail'!C58</f>
        <v>0</v>
      </c>
      <c r="J60" s="121">
        <f>D60-'UIP Detail'!D58</f>
        <v>0</v>
      </c>
    </row>
    <row r="61" spans="1:10" ht="8.25" customHeight="1" x14ac:dyDescent="0.25">
      <c r="A61" s="48"/>
      <c r="B61" s="49"/>
      <c r="C61" s="49"/>
      <c r="D61" s="49"/>
      <c r="E61" s="123"/>
      <c r="G61" s="14"/>
      <c r="H61" s="50" t="s">
        <v>497</v>
      </c>
      <c r="I61" s="121"/>
      <c r="J61" s="121"/>
    </row>
    <row r="62" spans="1:10" ht="15" customHeight="1" thickBot="1" x14ac:dyDescent="0.3">
      <c r="A62" s="50" t="s">
        <v>497</v>
      </c>
      <c r="B62" s="60">
        <f>+B38-B60</f>
        <v>88373942.25000006</v>
      </c>
      <c r="C62" s="60">
        <f>+C38-C60</f>
        <v>72464424.540000111</v>
      </c>
      <c r="D62" s="60">
        <f>+D38-D60</f>
        <v>0</v>
      </c>
      <c r="E62" s="60">
        <f>+E38-E60</f>
        <v>160838366.7900002</v>
      </c>
      <c r="G62" s="14"/>
      <c r="H62" s="50"/>
      <c r="I62" s="121">
        <f>C62-'UIP Detail'!C60</f>
        <v>0</v>
      </c>
      <c r="J62" s="121">
        <f>D62-'UIP Detail'!D60</f>
        <v>0</v>
      </c>
    </row>
    <row r="63" spans="1:10" ht="7.5" customHeight="1" thickTop="1" x14ac:dyDescent="0.25">
      <c r="A63" s="50"/>
      <c r="B63" s="46"/>
      <c r="C63" s="46"/>
      <c r="D63" s="46"/>
      <c r="E63" s="46"/>
      <c r="G63" s="14"/>
      <c r="H63" s="61">
        <f>'UIP Detail'!A61</f>
        <v>0</v>
      </c>
      <c r="I63" s="121">
        <f>C63-'UIP Detail'!C61</f>
        <v>0</v>
      </c>
      <c r="J63" s="121">
        <f>D63-'UIP Detail'!D61</f>
        <v>0</v>
      </c>
    </row>
    <row r="64" spans="1:10" ht="15" customHeight="1" x14ac:dyDescent="0.25">
      <c r="A64" s="48" t="s">
        <v>498</v>
      </c>
      <c r="B64" s="46"/>
      <c r="C64" s="46"/>
      <c r="D64" s="46"/>
      <c r="E64" s="46"/>
      <c r="G64" s="14"/>
      <c r="H64" s="48" t="str">
        <f>'UIP Detail'!A62</f>
        <v>OPERATING EXPENSES</v>
      </c>
      <c r="I64" s="121">
        <f>C64-'UIP Detail'!C62</f>
        <v>0</v>
      </c>
      <c r="J64" s="121">
        <f>D64-'UIP Detail'!D62</f>
        <v>0</v>
      </c>
    </row>
    <row r="65" spans="1:10" ht="15" customHeight="1" x14ac:dyDescent="0.25">
      <c r="A65" s="61" t="s">
        <v>499</v>
      </c>
      <c r="B65" s="46"/>
      <c r="C65" s="46"/>
      <c r="D65" s="46"/>
      <c r="E65" s="46"/>
      <c r="G65" s="14"/>
      <c r="H65" s="50" t="str">
        <f>'UIP Detail'!A63</f>
        <v xml:space="preserve">     OPERATING AND MAINTENANCE</v>
      </c>
      <c r="I65" s="121">
        <f>C65-'UIP Detail'!C63</f>
        <v>0</v>
      </c>
      <c r="J65" s="121">
        <f>D65-'UIP Detail'!D63</f>
        <v>0</v>
      </c>
    </row>
    <row r="66" spans="1:10" ht="15" customHeight="1" x14ac:dyDescent="0.25">
      <c r="A66" s="48" t="s">
        <v>427</v>
      </c>
      <c r="B66" s="49"/>
      <c r="C66" s="49"/>
      <c r="D66" s="49"/>
      <c r="E66" s="49"/>
      <c r="G66" s="14"/>
      <c r="H66" s="50" t="str">
        <f>'UIP Detail'!A64</f>
        <v xml:space="preserve">          17 - OTHER ENERGY SUPPLY EXPENSES</v>
      </c>
      <c r="I66" s="121">
        <f>C66-'UIP Detail'!C64</f>
        <v>0</v>
      </c>
      <c r="J66" s="121">
        <f>D66-'UIP Detail'!D64</f>
        <v>0</v>
      </c>
    </row>
    <row r="67" spans="1:10" ht="15" customHeight="1" x14ac:dyDescent="0.25">
      <c r="A67" s="50" t="s">
        <v>500</v>
      </c>
      <c r="B67" s="51">
        <f>'UIP Detail'!B65</f>
        <v>191287.9</v>
      </c>
      <c r="C67" s="51">
        <f>'UIP Detail'!C65</f>
        <v>0</v>
      </c>
      <c r="D67" s="51">
        <f>'UIP Detail'!D65</f>
        <v>0</v>
      </c>
      <c r="E67" s="51">
        <f>SUM(B67:D67)</f>
        <v>191287.9</v>
      </c>
      <c r="F67" s="14"/>
      <c r="G67" s="14"/>
      <c r="H67" s="50" t="str">
        <f>'UIP Detail'!A65</f>
        <v xml:space="preserve">               (17) 500 - Steam Oper Supv &amp; Engineering</v>
      </c>
      <c r="I67" s="121">
        <f>C67-'UIP Detail'!C65</f>
        <v>0</v>
      </c>
      <c r="J67" s="121">
        <f>D67-'UIP Detail'!D65</f>
        <v>0</v>
      </c>
    </row>
    <row r="68" spans="1:10" ht="15" customHeight="1" x14ac:dyDescent="0.25">
      <c r="A68" s="50" t="s">
        <v>501</v>
      </c>
      <c r="B68" s="51">
        <f>'UIP Detail'!B66</f>
        <v>737370.97</v>
      </c>
      <c r="C68" s="51">
        <f>'UIP Detail'!C66</f>
        <v>0</v>
      </c>
      <c r="D68" s="51">
        <f>'UIP Detail'!D66</f>
        <v>0</v>
      </c>
      <c r="E68" s="51">
        <f t="shared" ref="E68:E131" si="3">SUM(B68:D68)</f>
        <v>737370.97</v>
      </c>
      <c r="F68" s="14"/>
      <c r="G68" s="14"/>
      <c r="H68" s="50" t="str">
        <f>'UIP Detail'!A66</f>
        <v xml:space="preserve">               (17) 502 - Steam Oper Steam Expenses</v>
      </c>
      <c r="I68" s="121">
        <f>C68-'UIP Detail'!C66</f>
        <v>0</v>
      </c>
      <c r="J68" s="121">
        <f>D68-'UIP Detail'!D66</f>
        <v>0</v>
      </c>
    </row>
    <row r="69" spans="1:10" ht="15" customHeight="1" x14ac:dyDescent="0.25">
      <c r="A69" s="50" t="s">
        <v>502</v>
      </c>
      <c r="B69" s="51">
        <f>'UIP Detail'!B67</f>
        <v>185987.08</v>
      </c>
      <c r="C69" s="51">
        <f>'UIP Detail'!C67</f>
        <v>0</v>
      </c>
      <c r="D69" s="51">
        <f>'UIP Detail'!D67</f>
        <v>0</v>
      </c>
      <c r="E69" s="51">
        <f t="shared" si="3"/>
        <v>185987.08</v>
      </c>
      <c r="F69" s="14"/>
      <c r="G69" s="14"/>
      <c r="H69" s="50" t="str">
        <f>'UIP Detail'!A67</f>
        <v xml:space="preserve">               (17) 505 - Steam Oper Electric Expense</v>
      </c>
      <c r="I69" s="121">
        <f>C69-'UIP Detail'!C67</f>
        <v>0</v>
      </c>
      <c r="J69" s="121">
        <f>D69-'UIP Detail'!D67</f>
        <v>0</v>
      </c>
    </row>
    <row r="70" spans="1:10" ht="15" customHeight="1" x14ac:dyDescent="0.25">
      <c r="A70" s="50" t="s">
        <v>503</v>
      </c>
      <c r="B70" s="51">
        <f>'UIP Detail'!B68</f>
        <v>628239.49</v>
      </c>
      <c r="C70" s="51">
        <f>'UIP Detail'!C68</f>
        <v>0</v>
      </c>
      <c r="D70" s="51">
        <f>'UIP Detail'!D68</f>
        <v>0</v>
      </c>
      <c r="E70" s="51">
        <f t="shared" si="3"/>
        <v>628239.49</v>
      </c>
      <c r="F70" s="14"/>
      <c r="G70" s="14"/>
      <c r="H70" s="50" t="str">
        <f>'UIP Detail'!A68</f>
        <v xml:space="preserve">               (17) 506 - Steam Oper Misc Steam Power</v>
      </c>
      <c r="I70" s="121">
        <f>C70-'UIP Detail'!C68</f>
        <v>0</v>
      </c>
      <c r="J70" s="121">
        <f>D70-'UIP Detail'!D68</f>
        <v>0</v>
      </c>
    </row>
    <row r="71" spans="1:10" ht="15" customHeight="1" x14ac:dyDescent="0.25">
      <c r="A71" s="50" t="s">
        <v>504</v>
      </c>
      <c r="B71" s="51">
        <f>'UIP Detail'!B69</f>
        <v>18789.1499999999</v>
      </c>
      <c r="C71" s="51">
        <f>'UIP Detail'!C69</f>
        <v>0</v>
      </c>
      <c r="D71" s="51">
        <f>'UIP Detail'!D69</f>
        <v>0</v>
      </c>
      <c r="E71" s="51">
        <f t="shared" si="3"/>
        <v>18789.1499999999</v>
      </c>
      <c r="F71" s="14"/>
      <c r="G71" s="14"/>
      <c r="H71" s="50" t="str">
        <f>'UIP Detail'!A69</f>
        <v xml:space="preserve">               (17) 507 - Steam Operations Rents</v>
      </c>
      <c r="I71" s="121">
        <f>C71-'UIP Detail'!C69</f>
        <v>0</v>
      </c>
      <c r="J71" s="121">
        <f>D71-'UIP Detail'!D69</f>
        <v>0</v>
      </c>
    </row>
    <row r="72" spans="1:10" ht="15.75" customHeight="1" x14ac:dyDescent="0.25">
      <c r="A72" s="50" t="s">
        <v>505</v>
      </c>
      <c r="B72" s="51">
        <f>'UIP Detail'!B70</f>
        <v>214772.68</v>
      </c>
      <c r="C72" s="51">
        <f>'UIP Detail'!C70</f>
        <v>0</v>
      </c>
      <c r="D72" s="51">
        <f>'UIP Detail'!D70</f>
        <v>0</v>
      </c>
      <c r="E72" s="51">
        <f t="shared" si="3"/>
        <v>214772.68</v>
      </c>
      <c r="F72" s="14"/>
      <c r="G72" s="14"/>
      <c r="H72" s="50" t="str">
        <f>'UIP Detail'!A70</f>
        <v xml:space="preserve">               (17) 510 - Steam Maint Supv &amp; Engineering</v>
      </c>
      <c r="I72" s="121">
        <f>C72-'UIP Detail'!C70</f>
        <v>0</v>
      </c>
      <c r="J72" s="121">
        <f>D72-'UIP Detail'!D70</f>
        <v>0</v>
      </c>
    </row>
    <row r="73" spans="1:10" ht="15" customHeight="1" x14ac:dyDescent="0.25">
      <c r="A73" s="50" t="s">
        <v>506</v>
      </c>
      <c r="B73" s="51">
        <f>'UIP Detail'!B71</f>
        <v>460423.41</v>
      </c>
      <c r="C73" s="51">
        <f>'UIP Detail'!C71</f>
        <v>0</v>
      </c>
      <c r="D73" s="51">
        <f>'UIP Detail'!D71</f>
        <v>0</v>
      </c>
      <c r="E73" s="51">
        <f t="shared" si="3"/>
        <v>460423.41</v>
      </c>
      <c r="F73" s="14"/>
      <c r="G73" s="14"/>
      <c r="H73" s="50" t="str">
        <f>'UIP Detail'!A71</f>
        <v xml:space="preserve">               (17) 511 - Steam Maint Structures</v>
      </c>
      <c r="I73" s="121">
        <f>C73-'UIP Detail'!C71</f>
        <v>0</v>
      </c>
      <c r="J73" s="121">
        <f>D73-'UIP Detail'!D71</f>
        <v>0</v>
      </c>
    </row>
    <row r="74" spans="1:10" ht="15" customHeight="1" x14ac:dyDescent="0.25">
      <c r="A74" s="50" t="s">
        <v>507</v>
      </c>
      <c r="B74" s="51">
        <f>'UIP Detail'!B72</f>
        <v>1270884.6099999901</v>
      </c>
      <c r="C74" s="51">
        <f>'UIP Detail'!C72</f>
        <v>0</v>
      </c>
      <c r="D74" s="51">
        <f>'UIP Detail'!D72</f>
        <v>0</v>
      </c>
      <c r="E74" s="51">
        <f t="shared" si="3"/>
        <v>1270884.6099999901</v>
      </c>
      <c r="F74" s="14"/>
      <c r="G74" s="14"/>
      <c r="H74" s="50" t="str">
        <f>'UIP Detail'!A72</f>
        <v xml:space="preserve">               (17) 512 - Steam Maint Boiler Plant</v>
      </c>
      <c r="I74" s="121">
        <f>C74-'UIP Detail'!C72</f>
        <v>0</v>
      </c>
      <c r="J74" s="121">
        <f>D74-'UIP Detail'!D72</f>
        <v>0</v>
      </c>
    </row>
    <row r="75" spans="1:10" ht="15" customHeight="1" x14ac:dyDescent="0.25">
      <c r="A75" s="50" t="s">
        <v>508</v>
      </c>
      <c r="B75" s="51">
        <f>'UIP Detail'!B73</f>
        <v>468750.45</v>
      </c>
      <c r="C75" s="51">
        <f>'UIP Detail'!C73</f>
        <v>0</v>
      </c>
      <c r="D75" s="51">
        <f>'UIP Detail'!D73</f>
        <v>0</v>
      </c>
      <c r="E75" s="51">
        <f t="shared" si="3"/>
        <v>468750.45</v>
      </c>
      <c r="F75" s="14"/>
      <c r="G75" s="14"/>
      <c r="H75" s="50" t="str">
        <f>'UIP Detail'!A73</f>
        <v xml:space="preserve">               (17) 513 - Steam Maint Electric Plant</v>
      </c>
      <c r="I75" s="121">
        <f>C75-'UIP Detail'!C73</f>
        <v>0</v>
      </c>
      <c r="J75" s="121">
        <f>D75-'UIP Detail'!D73</f>
        <v>0</v>
      </c>
    </row>
    <row r="76" spans="1:10" ht="15" customHeight="1" x14ac:dyDescent="0.25">
      <c r="A76" s="50" t="s">
        <v>509</v>
      </c>
      <c r="B76" s="51">
        <f>'UIP Detail'!B74</f>
        <v>217862.08</v>
      </c>
      <c r="C76" s="51">
        <f>'UIP Detail'!C74</f>
        <v>0</v>
      </c>
      <c r="D76" s="51">
        <f>'UIP Detail'!D74</f>
        <v>0</v>
      </c>
      <c r="E76" s="51">
        <f t="shared" si="3"/>
        <v>217862.08</v>
      </c>
      <c r="F76" s="14"/>
      <c r="G76" s="14"/>
      <c r="H76" s="50" t="str">
        <f>'UIP Detail'!A74</f>
        <v xml:space="preserve">               (17) 514 - Steam Maint Misc Steam Plant</v>
      </c>
      <c r="I76" s="121">
        <f>C76-'UIP Detail'!C74</f>
        <v>0</v>
      </c>
      <c r="J76" s="121">
        <f>D76-'UIP Detail'!D74</f>
        <v>0</v>
      </c>
    </row>
    <row r="77" spans="1:10" ht="15" customHeight="1" x14ac:dyDescent="0.25">
      <c r="A77" s="50" t="s">
        <v>510</v>
      </c>
      <c r="B77" s="51">
        <f>'UIP Detail'!B75</f>
        <v>127680.72999999901</v>
      </c>
      <c r="C77" s="51">
        <f>'UIP Detail'!C75</f>
        <v>0</v>
      </c>
      <c r="D77" s="51">
        <f>'UIP Detail'!D75</f>
        <v>0</v>
      </c>
      <c r="E77" s="51">
        <f t="shared" si="3"/>
        <v>127680.72999999901</v>
      </c>
      <c r="F77" s="14"/>
      <c r="G77" s="14"/>
      <c r="H77" s="50" t="str">
        <f>'UIP Detail'!A75</f>
        <v xml:space="preserve">               (17) 535 - Hydro Oper Supv &amp; Engineering</v>
      </c>
      <c r="I77" s="121">
        <f>C77-'UIP Detail'!C75</f>
        <v>0</v>
      </c>
      <c r="J77" s="121">
        <f>D77-'UIP Detail'!D75</f>
        <v>0</v>
      </c>
    </row>
    <row r="78" spans="1:10" ht="15" customHeight="1" x14ac:dyDescent="0.25">
      <c r="A78" s="50" t="s">
        <v>511</v>
      </c>
      <c r="B78" s="51">
        <f>'UIP Detail'!B76</f>
        <v>0</v>
      </c>
      <c r="C78" s="51">
        <f>'UIP Detail'!C76</f>
        <v>0</v>
      </c>
      <c r="D78" s="51">
        <f>'UIP Detail'!D76</f>
        <v>0</v>
      </c>
      <c r="E78" s="51">
        <f t="shared" si="3"/>
        <v>0</v>
      </c>
      <c r="F78" s="14"/>
      <c r="G78" s="14"/>
      <c r="H78" s="50" t="str">
        <f>'UIP Detail'!A76</f>
        <v xml:space="preserve">               (17) 536 - Hydro Oper Water For Power</v>
      </c>
      <c r="I78" s="121">
        <f>C78-'UIP Detail'!C76</f>
        <v>0</v>
      </c>
      <c r="J78" s="121">
        <f>D78-'UIP Detail'!D76</f>
        <v>0</v>
      </c>
    </row>
    <row r="79" spans="1:10" ht="15" customHeight="1" x14ac:dyDescent="0.25">
      <c r="A79" s="50" t="s">
        <v>512</v>
      </c>
      <c r="B79" s="51">
        <f>'UIP Detail'!B77</f>
        <v>318859.77</v>
      </c>
      <c r="C79" s="51">
        <f>'UIP Detail'!C77</f>
        <v>0</v>
      </c>
      <c r="D79" s="51">
        <f>'UIP Detail'!D77</f>
        <v>0</v>
      </c>
      <c r="E79" s="51">
        <f t="shared" si="3"/>
        <v>318859.77</v>
      </c>
      <c r="F79" s="14"/>
      <c r="G79" s="14"/>
      <c r="H79" s="50" t="str">
        <f>'UIP Detail'!A77</f>
        <v xml:space="preserve">               (17) 537 - Hydro Oper Hydraulic Expenses</v>
      </c>
      <c r="I79" s="121">
        <f>C79-'UIP Detail'!C77</f>
        <v>0</v>
      </c>
      <c r="J79" s="121">
        <f>D79-'UIP Detail'!D77</f>
        <v>0</v>
      </c>
    </row>
    <row r="80" spans="1:10" ht="15" customHeight="1" x14ac:dyDescent="0.25">
      <c r="A80" s="50" t="s">
        <v>513</v>
      </c>
      <c r="B80" s="51">
        <f>'UIP Detail'!B78</f>
        <v>23753.63</v>
      </c>
      <c r="C80" s="51">
        <f>'UIP Detail'!C78</f>
        <v>0</v>
      </c>
      <c r="D80" s="51">
        <f>'UIP Detail'!D78</f>
        <v>0</v>
      </c>
      <c r="E80" s="51">
        <f t="shared" si="3"/>
        <v>23753.63</v>
      </c>
      <c r="F80" s="14"/>
      <c r="G80" s="14"/>
      <c r="H80" s="50" t="str">
        <f>'UIP Detail'!A78</f>
        <v xml:space="preserve">               (17) 538 - Hydro Oper Electric Expenses</v>
      </c>
      <c r="I80" s="121">
        <f>C80-'UIP Detail'!C78</f>
        <v>0</v>
      </c>
      <c r="J80" s="121">
        <f>D80-'UIP Detail'!D78</f>
        <v>0</v>
      </c>
    </row>
    <row r="81" spans="1:10" ht="15" customHeight="1" x14ac:dyDescent="0.25">
      <c r="A81" s="50" t="s">
        <v>514</v>
      </c>
      <c r="B81" s="51">
        <f>'UIP Detail'!B79</f>
        <v>195441.34</v>
      </c>
      <c r="C81" s="51">
        <f>'UIP Detail'!C79</f>
        <v>0</v>
      </c>
      <c r="D81" s="51">
        <f>'UIP Detail'!D79</f>
        <v>0</v>
      </c>
      <c r="E81" s="51">
        <f t="shared" si="3"/>
        <v>195441.34</v>
      </c>
      <c r="F81" s="14"/>
      <c r="G81" s="14"/>
      <c r="H81" s="50" t="str">
        <f>'UIP Detail'!A79</f>
        <v xml:space="preserve">               (17) 539 - Hydro Oper Misc Hydraulic Exp</v>
      </c>
      <c r="I81" s="121">
        <f>C81-'UIP Detail'!C79</f>
        <v>0</v>
      </c>
      <c r="J81" s="121">
        <f>D81-'UIP Detail'!D79</f>
        <v>0</v>
      </c>
    </row>
    <row r="82" spans="1:10" ht="15" customHeight="1" x14ac:dyDescent="0.25">
      <c r="A82" s="50" t="s">
        <v>79</v>
      </c>
      <c r="B82" s="51">
        <f>'UIP Detail'!B80</f>
        <v>0</v>
      </c>
      <c r="C82" s="51">
        <f>'UIP Detail'!C80</f>
        <v>0</v>
      </c>
      <c r="D82" s="51">
        <f>'UIP Detail'!D80</f>
        <v>0</v>
      </c>
      <c r="E82" s="51">
        <f t="shared" si="3"/>
        <v>0</v>
      </c>
      <c r="F82" s="14"/>
      <c r="G82" s="14"/>
      <c r="H82" s="50" t="str">
        <f>'UIP Detail'!A80</f>
        <v xml:space="preserve">               (17) 540 - Hydro Office Rents</v>
      </c>
      <c r="I82" s="121">
        <f>C82-'UIP Detail'!C80</f>
        <v>0</v>
      </c>
      <c r="J82" s="121">
        <f>D82-'UIP Detail'!D80</f>
        <v>0</v>
      </c>
    </row>
    <row r="83" spans="1:10" ht="15" customHeight="1" x14ac:dyDescent="0.25">
      <c r="A83" s="50" t="s">
        <v>515</v>
      </c>
      <c r="B83" s="51">
        <f>'UIP Detail'!B81</f>
        <v>0</v>
      </c>
      <c r="C83" s="51">
        <f>'UIP Detail'!C81</f>
        <v>0</v>
      </c>
      <c r="D83" s="51">
        <f>'UIP Detail'!D81</f>
        <v>0</v>
      </c>
      <c r="E83" s="51">
        <f t="shared" si="3"/>
        <v>0</v>
      </c>
      <c r="F83" s="14"/>
      <c r="G83" s="14"/>
      <c r="H83" s="50" t="str">
        <f>'UIP Detail'!A81</f>
        <v xml:space="preserve">               (17) 541 - Hydro Maint Supv &amp; Engineering</v>
      </c>
      <c r="I83" s="121">
        <f>C83-'UIP Detail'!C81</f>
        <v>0</v>
      </c>
      <c r="J83" s="121">
        <f>D83-'UIP Detail'!D81</f>
        <v>0</v>
      </c>
    </row>
    <row r="84" spans="1:10" ht="15" customHeight="1" x14ac:dyDescent="0.25">
      <c r="A84" s="50" t="s">
        <v>516</v>
      </c>
      <c r="B84" s="51">
        <f>'UIP Detail'!B82</f>
        <v>78777.52</v>
      </c>
      <c r="C84" s="51">
        <f>'UIP Detail'!C82</f>
        <v>0</v>
      </c>
      <c r="D84" s="51">
        <f>'UIP Detail'!D82</f>
        <v>0</v>
      </c>
      <c r="E84" s="51">
        <f t="shared" si="3"/>
        <v>78777.52</v>
      </c>
      <c r="F84" s="14"/>
      <c r="G84" s="14"/>
      <c r="H84" s="50" t="str">
        <f>'UIP Detail'!A82</f>
        <v xml:space="preserve">               (17) 542 - Hydro Maint Structures</v>
      </c>
      <c r="I84" s="121">
        <f>C84-'UIP Detail'!C82</f>
        <v>0</v>
      </c>
      <c r="J84" s="121">
        <f>D84-'UIP Detail'!D82</f>
        <v>0</v>
      </c>
    </row>
    <row r="85" spans="1:10" ht="15" customHeight="1" x14ac:dyDescent="0.25">
      <c r="A85" s="50" t="s">
        <v>517</v>
      </c>
      <c r="B85" s="51">
        <f>'UIP Detail'!B83</f>
        <v>22804.19</v>
      </c>
      <c r="C85" s="51">
        <f>'UIP Detail'!C83</f>
        <v>0</v>
      </c>
      <c r="D85" s="51">
        <f>'UIP Detail'!D83</f>
        <v>0</v>
      </c>
      <c r="E85" s="51">
        <f t="shared" si="3"/>
        <v>22804.19</v>
      </c>
      <c r="F85" s="14"/>
      <c r="G85" s="14"/>
      <c r="H85" s="50" t="str">
        <f>'UIP Detail'!A83</f>
        <v xml:space="preserve">               (17) 543 - Hydro Maint Res. Dams &amp; Waterways</v>
      </c>
      <c r="I85" s="121">
        <f>C85-'UIP Detail'!C83</f>
        <v>0</v>
      </c>
      <c r="J85" s="121">
        <f>D85-'UIP Detail'!D83</f>
        <v>0</v>
      </c>
    </row>
    <row r="86" spans="1:10" ht="15" customHeight="1" x14ac:dyDescent="0.25">
      <c r="A86" s="50" t="s">
        <v>518</v>
      </c>
      <c r="B86" s="51">
        <f>'UIP Detail'!B84</f>
        <v>70875.42</v>
      </c>
      <c r="C86" s="51">
        <f>'UIP Detail'!C84</f>
        <v>0</v>
      </c>
      <c r="D86" s="51">
        <f>'UIP Detail'!D84</f>
        <v>0</v>
      </c>
      <c r="E86" s="51">
        <f>SUM(B86:D86)</f>
        <v>70875.42</v>
      </c>
      <c r="F86" s="14"/>
      <c r="G86" s="14"/>
      <c r="H86" s="50" t="str">
        <f>'UIP Detail'!A84</f>
        <v xml:space="preserve">               (17) 544 - Hydro Maint Electric Plant</v>
      </c>
      <c r="I86" s="121">
        <f>C86-'UIP Detail'!C84</f>
        <v>0</v>
      </c>
      <c r="J86" s="121">
        <f>D86-'UIP Detail'!D84</f>
        <v>0</v>
      </c>
    </row>
    <row r="87" spans="1:10" ht="15" customHeight="1" x14ac:dyDescent="0.25">
      <c r="A87" s="50" t="s">
        <v>519</v>
      </c>
      <c r="B87" s="51">
        <f>'UIP Detail'!B85</f>
        <v>570274.11</v>
      </c>
      <c r="C87" s="51">
        <f>'UIP Detail'!C85</f>
        <v>0</v>
      </c>
      <c r="D87" s="51">
        <f>'UIP Detail'!D85</f>
        <v>0</v>
      </c>
      <c r="E87" s="51">
        <f t="shared" si="3"/>
        <v>570274.11</v>
      </c>
      <c r="F87" s="14"/>
      <c r="G87" s="14"/>
      <c r="H87" s="50" t="str">
        <f>'UIP Detail'!A85</f>
        <v xml:space="preserve">               (17) 545 - Hydro Maint Misc Hydraulic Plant</v>
      </c>
      <c r="I87" s="121">
        <f>C87-'UIP Detail'!C85</f>
        <v>0</v>
      </c>
      <c r="J87" s="121">
        <f>D87-'UIP Detail'!D85</f>
        <v>0</v>
      </c>
    </row>
    <row r="88" spans="1:10" ht="15" customHeight="1" x14ac:dyDescent="0.25">
      <c r="A88" s="50" t="s">
        <v>520</v>
      </c>
      <c r="B88" s="51">
        <f>'UIP Detail'!B86</f>
        <v>406126.37999999902</v>
      </c>
      <c r="C88" s="51">
        <f>'UIP Detail'!C86</f>
        <v>0</v>
      </c>
      <c r="D88" s="51">
        <f>'UIP Detail'!D86</f>
        <v>0</v>
      </c>
      <c r="E88" s="51">
        <f t="shared" si="3"/>
        <v>406126.37999999902</v>
      </c>
      <c r="F88" s="14"/>
      <c r="G88" s="14"/>
      <c r="H88" s="50" t="str">
        <f>'UIP Detail'!A86</f>
        <v xml:space="preserve">               (17) 546 - Other Pwr Gen Oper Supv &amp; Eng</v>
      </c>
      <c r="I88" s="121">
        <f>C88-'UIP Detail'!C86</f>
        <v>0</v>
      </c>
      <c r="J88" s="121">
        <f>D88-'UIP Detail'!D86</f>
        <v>0</v>
      </c>
    </row>
    <row r="89" spans="1:10" ht="15" customHeight="1" x14ac:dyDescent="0.25">
      <c r="A89" s="50" t="s">
        <v>521</v>
      </c>
      <c r="B89" s="51">
        <f>'UIP Detail'!B87</f>
        <v>937011.58</v>
      </c>
      <c r="C89" s="51">
        <f>'UIP Detail'!C87</f>
        <v>0</v>
      </c>
      <c r="D89" s="51">
        <f>'UIP Detail'!D87</f>
        <v>0</v>
      </c>
      <c r="E89" s="51">
        <f t="shared" si="3"/>
        <v>937011.58</v>
      </c>
      <c r="F89" s="14"/>
      <c r="G89" s="14"/>
      <c r="H89" s="50" t="str">
        <f>'UIP Detail'!A87</f>
        <v xml:space="preserve">               (17) 548 - Other Power Gen Oper Gen Exp</v>
      </c>
      <c r="I89" s="121">
        <f>C89-'UIP Detail'!C87</f>
        <v>0</v>
      </c>
      <c r="J89" s="121">
        <f>D89-'UIP Detail'!D87</f>
        <v>0</v>
      </c>
    </row>
    <row r="90" spans="1:10" ht="15" customHeight="1" x14ac:dyDescent="0.25">
      <c r="A90" s="50" t="s">
        <v>522</v>
      </c>
      <c r="B90" s="51">
        <f>'UIP Detail'!B88</f>
        <v>620201.86</v>
      </c>
      <c r="C90" s="51">
        <f>'UIP Detail'!C88</f>
        <v>0</v>
      </c>
      <c r="D90" s="51">
        <f>'UIP Detail'!D88</f>
        <v>0</v>
      </c>
      <c r="E90" s="51">
        <f t="shared" si="3"/>
        <v>620201.86</v>
      </c>
      <c r="F90" s="14"/>
      <c r="G90" s="14"/>
      <c r="H90" s="50" t="str">
        <f>'UIP Detail'!A88</f>
        <v xml:space="preserve">               (17) 549 - Other Power Gen Oper Misc</v>
      </c>
      <c r="I90" s="121">
        <f>C90-'UIP Detail'!C88</f>
        <v>0</v>
      </c>
      <c r="J90" s="121">
        <f>D90-'UIP Detail'!D88</f>
        <v>0</v>
      </c>
    </row>
    <row r="91" spans="1:10" ht="15" customHeight="1" x14ac:dyDescent="0.25">
      <c r="A91" s="50" t="s">
        <v>523</v>
      </c>
      <c r="B91" s="51">
        <f>'UIP Detail'!B89</f>
        <v>534176.52999999898</v>
      </c>
      <c r="C91" s="51">
        <f>'UIP Detail'!C89</f>
        <v>0</v>
      </c>
      <c r="D91" s="51">
        <f>'UIP Detail'!D89</f>
        <v>0</v>
      </c>
      <c r="E91" s="51">
        <f t="shared" si="3"/>
        <v>534176.52999999898</v>
      </c>
      <c r="F91" s="14"/>
      <c r="G91" s="14"/>
      <c r="H91" s="50" t="str">
        <f>'UIP Detail'!A89</f>
        <v xml:space="preserve">               (17) 550 - Other Power Gen Oper Rents</v>
      </c>
      <c r="I91" s="121">
        <f>C91-'UIP Detail'!C89</f>
        <v>0</v>
      </c>
      <c r="J91" s="121">
        <f>D91-'UIP Detail'!D89</f>
        <v>0</v>
      </c>
    </row>
    <row r="92" spans="1:10" ht="15" customHeight="1" x14ac:dyDescent="0.25">
      <c r="A92" s="50" t="s">
        <v>524</v>
      </c>
      <c r="B92" s="51">
        <f>'UIP Detail'!B90</f>
        <v>119476.92</v>
      </c>
      <c r="C92" s="51">
        <f>'UIP Detail'!C90</f>
        <v>0</v>
      </c>
      <c r="D92" s="51">
        <f>'UIP Detail'!D90</f>
        <v>0</v>
      </c>
      <c r="E92" s="51">
        <f t="shared" si="3"/>
        <v>119476.92</v>
      </c>
      <c r="F92" s="14"/>
      <c r="G92" s="14"/>
      <c r="H92" s="50" t="str">
        <f>'UIP Detail'!A90</f>
        <v xml:space="preserve">               (17) 551 - Other Power Gen Maint Supv &amp; Eng</v>
      </c>
      <c r="I92" s="121">
        <f>C92-'UIP Detail'!C90</f>
        <v>0</v>
      </c>
      <c r="J92" s="121">
        <f>D92-'UIP Detail'!D90</f>
        <v>0</v>
      </c>
    </row>
    <row r="93" spans="1:10" ht="15" customHeight="1" x14ac:dyDescent="0.25">
      <c r="A93" s="50" t="s">
        <v>525</v>
      </c>
      <c r="B93" s="51">
        <f>'UIP Detail'!B91</f>
        <v>107845.62</v>
      </c>
      <c r="C93" s="51">
        <f>'UIP Detail'!C91</f>
        <v>0</v>
      </c>
      <c r="D93" s="51">
        <f>'UIP Detail'!D91</f>
        <v>0</v>
      </c>
      <c r="E93" s="51">
        <f t="shared" si="3"/>
        <v>107845.62</v>
      </c>
      <c r="F93" s="14"/>
      <c r="G93" s="14"/>
      <c r="H93" s="50" t="str">
        <f>'UIP Detail'!A91</f>
        <v xml:space="preserve">               (17) 552 - Other Power Gen Maint Structures</v>
      </c>
      <c r="I93" s="121">
        <f>C93-'UIP Detail'!C91</f>
        <v>0</v>
      </c>
      <c r="J93" s="121">
        <f>D93-'UIP Detail'!D91</f>
        <v>0</v>
      </c>
    </row>
    <row r="94" spans="1:10" ht="15" customHeight="1" x14ac:dyDescent="0.25">
      <c r="A94" s="50" t="s">
        <v>526</v>
      </c>
      <c r="B94" s="51">
        <f>'UIP Detail'!B92</f>
        <v>2228613.7599999998</v>
      </c>
      <c r="C94" s="51">
        <f>'UIP Detail'!C92</f>
        <v>0</v>
      </c>
      <c r="D94" s="51">
        <f>'UIP Detail'!D92</f>
        <v>0</v>
      </c>
      <c r="E94" s="51">
        <f t="shared" si="3"/>
        <v>2228613.7599999998</v>
      </c>
      <c r="F94" s="14"/>
      <c r="G94" s="14"/>
      <c r="H94" s="50" t="str">
        <f>'UIP Detail'!A92</f>
        <v xml:space="preserve">               (17) 553 - Other Power Gen Maint Gen &amp; Elec</v>
      </c>
      <c r="I94" s="121">
        <f>C94-'UIP Detail'!C92</f>
        <v>0</v>
      </c>
      <c r="J94" s="121">
        <f>D94-'UIP Detail'!D92</f>
        <v>0</v>
      </c>
    </row>
    <row r="95" spans="1:10" ht="15" customHeight="1" x14ac:dyDescent="0.25">
      <c r="A95" s="50" t="s">
        <v>527</v>
      </c>
      <c r="B95" s="51">
        <f>'UIP Detail'!B93</f>
        <v>80409.009999999995</v>
      </c>
      <c r="C95" s="51">
        <f>'UIP Detail'!C93</f>
        <v>0</v>
      </c>
      <c r="D95" s="51">
        <f>'UIP Detail'!D93</f>
        <v>0</v>
      </c>
      <c r="E95" s="51">
        <f t="shared" si="3"/>
        <v>80409.009999999995</v>
      </c>
      <c r="F95" s="14"/>
      <c r="G95" s="14"/>
      <c r="H95" s="50" t="str">
        <f>'UIP Detail'!A93</f>
        <v xml:space="preserve">               (17) 554 - Other Power Gen Maint Misc</v>
      </c>
      <c r="I95" s="121">
        <f>C95-'UIP Detail'!C93</f>
        <v>0</v>
      </c>
      <c r="J95" s="121">
        <f>D95-'UIP Detail'!D93</f>
        <v>0</v>
      </c>
    </row>
    <row r="96" spans="1:10" ht="15" customHeight="1" x14ac:dyDescent="0.25">
      <c r="A96" s="50" t="s">
        <v>528</v>
      </c>
      <c r="B96" s="51">
        <f>'UIP Detail'!B94</f>
        <v>28070.47</v>
      </c>
      <c r="C96" s="51">
        <f>'UIP Detail'!C94</f>
        <v>0</v>
      </c>
      <c r="D96" s="51">
        <f>'UIP Detail'!D94</f>
        <v>0</v>
      </c>
      <c r="E96" s="51">
        <f t="shared" si="3"/>
        <v>28070.47</v>
      </c>
      <c r="F96" s="14"/>
      <c r="G96" s="14"/>
      <c r="H96" s="50" t="str">
        <f>'UIP Detail'!A94</f>
        <v xml:space="preserve">               (17) 556 - System Control &amp; Load Dispatch</v>
      </c>
      <c r="I96" s="121">
        <f>C96-'UIP Detail'!C94</f>
        <v>0</v>
      </c>
      <c r="J96" s="121">
        <f>D96-'UIP Detail'!D94</f>
        <v>0</v>
      </c>
    </row>
    <row r="97" spans="1:237" ht="15" customHeight="1" x14ac:dyDescent="0.25">
      <c r="A97" s="50" t="s">
        <v>529</v>
      </c>
      <c r="B97" s="51">
        <f>'UIP Detail'!B95</f>
        <v>0</v>
      </c>
      <c r="C97" s="51">
        <f>'UIP Detail'!C95</f>
        <v>0</v>
      </c>
      <c r="D97" s="51">
        <f>'UIP Detail'!D95</f>
        <v>0</v>
      </c>
      <c r="E97" s="51">
        <f t="shared" si="3"/>
        <v>0</v>
      </c>
      <c r="F97" s="14"/>
      <c r="G97" s="14"/>
      <c r="H97" s="50" t="str">
        <f>'UIP Detail'!A95</f>
        <v xml:space="preserve">               (17) 710 - Production Operations Supv &amp; Engineering</v>
      </c>
      <c r="I97" s="121">
        <f>C97-'UIP Detail'!C95</f>
        <v>0</v>
      </c>
      <c r="J97" s="121">
        <f>D97-'UIP Detail'!D95</f>
        <v>0</v>
      </c>
    </row>
    <row r="98" spans="1:237" ht="15" customHeight="1" x14ac:dyDescent="0.25">
      <c r="A98" s="50" t="s">
        <v>530</v>
      </c>
      <c r="B98" s="51">
        <f>'UIP Detail'!B96</f>
        <v>0</v>
      </c>
      <c r="C98" s="51">
        <f>'UIP Detail'!C96</f>
        <v>19686.05</v>
      </c>
      <c r="D98" s="51">
        <f>'UIP Detail'!D96</f>
        <v>0</v>
      </c>
      <c r="E98" s="51">
        <f t="shared" si="3"/>
        <v>19686.05</v>
      </c>
      <c r="F98" s="14"/>
      <c r="G98" s="14"/>
      <c r="H98" s="50" t="str">
        <f>'UIP Detail'!A96</f>
        <v xml:space="preserve">               (17) 717 - Liquefied Petroleum Gas Expenses</v>
      </c>
      <c r="I98" s="121">
        <f>C98-'UIP Detail'!C96</f>
        <v>0</v>
      </c>
      <c r="J98" s="121">
        <f>D98-'UIP Detail'!D96</f>
        <v>0</v>
      </c>
    </row>
    <row r="99" spans="1:237" ht="15" customHeight="1" x14ac:dyDescent="0.25">
      <c r="A99" s="50" t="s">
        <v>531</v>
      </c>
      <c r="B99" s="51">
        <f>'UIP Detail'!B97</f>
        <v>0</v>
      </c>
      <c r="C99" s="51">
        <f>'UIP Detail'!C97</f>
        <v>0</v>
      </c>
      <c r="D99" s="51">
        <f>'UIP Detail'!D97</f>
        <v>0</v>
      </c>
      <c r="E99" s="51">
        <f t="shared" si="3"/>
        <v>0</v>
      </c>
      <c r="F99" s="14"/>
      <c r="G99" s="14"/>
      <c r="H99" s="50" t="str">
        <f>'UIP Detail'!A97</f>
        <v xml:space="preserve">               (17) 735 - Misc Gas Production Exp</v>
      </c>
      <c r="I99" s="121">
        <f>C99-'UIP Detail'!C97</f>
        <v>0</v>
      </c>
      <c r="J99" s="121">
        <f>D99-'UIP Detail'!D97</f>
        <v>0</v>
      </c>
    </row>
    <row r="100" spans="1:237" ht="15" customHeight="1" x14ac:dyDescent="0.25">
      <c r="A100" s="50" t="s">
        <v>532</v>
      </c>
      <c r="B100" s="51">
        <f>'UIP Detail'!B98</f>
        <v>0</v>
      </c>
      <c r="C100" s="51">
        <f>'UIP Detail'!C98</f>
        <v>0</v>
      </c>
      <c r="D100" s="51">
        <f>'UIP Detail'!D98</f>
        <v>0</v>
      </c>
      <c r="E100" s="51">
        <f t="shared" si="3"/>
        <v>0</v>
      </c>
      <c r="F100" s="14"/>
      <c r="G100" s="14"/>
      <c r="H100" s="50" t="str">
        <f>'UIP Detail'!A98</f>
        <v xml:space="preserve">               (17) 741 - Production Plant Maint Structures</v>
      </c>
      <c r="I100" s="121">
        <f>C100-'UIP Detail'!C98</f>
        <v>0</v>
      </c>
      <c r="J100" s="121">
        <f>D100-'UIP Detail'!D98</f>
        <v>0</v>
      </c>
    </row>
    <row r="101" spans="1:237" ht="15" customHeight="1" x14ac:dyDescent="0.25">
      <c r="A101" s="50" t="s">
        <v>533</v>
      </c>
      <c r="B101" s="51">
        <f>'UIP Detail'!B99</f>
        <v>0</v>
      </c>
      <c r="C101" s="51">
        <f>'UIP Detail'!C99</f>
        <v>0</v>
      </c>
      <c r="D101" s="51">
        <f>'UIP Detail'!D99</f>
        <v>0</v>
      </c>
      <c r="E101" s="51">
        <f t="shared" si="3"/>
        <v>0</v>
      </c>
      <c r="F101" s="14"/>
      <c r="G101" s="14"/>
      <c r="H101" s="50" t="str">
        <f>'UIP Detail'!A99</f>
        <v xml:space="preserve">               (17) 742 - Production Plant Maint Prod Equip</v>
      </c>
      <c r="I101" s="121">
        <f>C101-'UIP Detail'!C99</f>
        <v>0</v>
      </c>
      <c r="J101" s="121">
        <f>D101-'UIP Detail'!D99</f>
        <v>0</v>
      </c>
    </row>
    <row r="102" spans="1:237" ht="15" customHeight="1" x14ac:dyDescent="0.25">
      <c r="A102" s="50" t="s">
        <v>76</v>
      </c>
      <c r="B102" s="51">
        <f>'UIP Detail'!B100</f>
        <v>0</v>
      </c>
      <c r="C102" s="51">
        <f>'UIP Detail'!C100</f>
        <v>21601.78</v>
      </c>
      <c r="D102" s="51">
        <f>'UIP Detail'!D100</f>
        <v>0</v>
      </c>
      <c r="E102" s="51">
        <f t="shared" si="3"/>
        <v>21601.78</v>
      </c>
      <c r="F102" s="14"/>
      <c r="G102" s="14"/>
      <c r="H102" s="50" t="str">
        <f>'UIP Detail'!A100</f>
        <v xml:space="preserve">               (17) 8072 - Purchased Gas Expenses</v>
      </c>
      <c r="I102" s="121">
        <f>C102-'UIP Detail'!C100</f>
        <v>0</v>
      </c>
      <c r="J102" s="121">
        <f>D102-'UIP Detail'!D100</f>
        <v>0</v>
      </c>
    </row>
    <row r="103" spans="1:237" ht="15" customHeight="1" x14ac:dyDescent="0.25">
      <c r="A103" s="50" t="s">
        <v>534</v>
      </c>
      <c r="B103" s="51">
        <f>'UIP Detail'!B101</f>
        <v>0</v>
      </c>
      <c r="C103" s="51">
        <f>'UIP Detail'!C101</f>
        <v>4849.91</v>
      </c>
      <c r="D103" s="51">
        <f>'UIP Detail'!D101</f>
        <v>0</v>
      </c>
      <c r="E103" s="51">
        <f t="shared" si="3"/>
        <v>4849.91</v>
      </c>
      <c r="F103" s="14"/>
      <c r="G103" s="14"/>
      <c r="H103" s="52" t="str">
        <f>'UIP Detail'!A101</f>
        <v xml:space="preserve">               (17) 8074 - Purchased Gas Calculation Exp</v>
      </c>
      <c r="I103" s="121">
        <f>C103-'UIP Detail'!C101</f>
        <v>0</v>
      </c>
      <c r="J103" s="121">
        <f>D103-'UIP Detail'!D101</f>
        <v>0</v>
      </c>
    </row>
    <row r="104" spans="1:237" ht="15" customHeight="1" x14ac:dyDescent="0.25">
      <c r="A104" s="50" t="s">
        <v>535</v>
      </c>
      <c r="B104" s="51">
        <f>'UIP Detail'!B102</f>
        <v>0</v>
      </c>
      <c r="C104" s="51">
        <f>'UIP Detail'!C102</f>
        <v>-19902.13</v>
      </c>
      <c r="D104" s="51">
        <f>'UIP Detail'!D102</f>
        <v>0</v>
      </c>
      <c r="E104" s="51">
        <f t="shared" si="3"/>
        <v>-19902.13</v>
      </c>
      <c r="F104" s="14"/>
      <c r="G104" s="14"/>
      <c r="H104" s="50" t="str">
        <f>'UIP Detail'!A102</f>
        <v xml:space="preserve">               (17) 812 - Gas Used For Other Utility Operations</v>
      </c>
      <c r="I104" s="121">
        <f>C104-'UIP Detail'!C102</f>
        <v>0</v>
      </c>
      <c r="J104" s="121">
        <f>D104-'UIP Detail'!D102</f>
        <v>0</v>
      </c>
    </row>
    <row r="105" spans="1:237" ht="15" customHeight="1" x14ac:dyDescent="0.25">
      <c r="A105" s="52" t="s">
        <v>536</v>
      </c>
      <c r="B105" s="51">
        <f>'UIP Detail'!B103</f>
        <v>0</v>
      </c>
      <c r="C105" s="51">
        <f>'UIP Detail'!C103</f>
        <v>0</v>
      </c>
      <c r="D105" s="51">
        <f>'UIP Detail'!D103</f>
        <v>0</v>
      </c>
      <c r="E105" s="51">
        <f t="shared" si="3"/>
        <v>0</v>
      </c>
      <c r="F105" s="14"/>
      <c r="G105" s="14"/>
      <c r="H105" s="50" t="str">
        <f>'UIP Detail'!A103</f>
        <v xml:space="preserve">               (17) 813 - Other Gas Supply Expenses</v>
      </c>
      <c r="I105" s="121">
        <f>C105-'UIP Detail'!C103</f>
        <v>0</v>
      </c>
      <c r="J105" s="121">
        <f>D105-'UIP Detail'!D103</f>
        <v>0</v>
      </c>
    </row>
    <row r="106" spans="1:237" ht="15" customHeight="1" x14ac:dyDescent="0.25">
      <c r="A106" s="50" t="s">
        <v>537</v>
      </c>
      <c r="B106" s="51">
        <f>'UIP Detail'!B104</f>
        <v>0</v>
      </c>
      <c r="C106" s="51">
        <f>'UIP Detail'!C104</f>
        <v>18984.45</v>
      </c>
      <c r="D106" s="51">
        <f>'UIP Detail'!D104</f>
        <v>0</v>
      </c>
      <c r="E106" s="51">
        <f t="shared" si="3"/>
        <v>18984.45</v>
      </c>
      <c r="F106" s="14"/>
      <c r="G106" s="14"/>
      <c r="H106" s="50" t="str">
        <f>'UIP Detail'!A104</f>
        <v xml:space="preserve">               (17) 814 - Undergrnd Strge - Operation Supv &amp; Eng</v>
      </c>
      <c r="I106" s="121">
        <f>C106-'UIP Detail'!C104</f>
        <v>0</v>
      </c>
      <c r="J106" s="121">
        <f>D106-'UIP Detail'!D104</f>
        <v>0</v>
      </c>
    </row>
    <row r="107" spans="1:237" ht="15" customHeight="1" x14ac:dyDescent="0.25">
      <c r="A107" s="50" t="s">
        <v>538</v>
      </c>
      <c r="B107" s="51">
        <f>'UIP Detail'!B105</f>
        <v>0</v>
      </c>
      <c r="C107" s="51">
        <f>'UIP Detail'!C105</f>
        <v>0</v>
      </c>
      <c r="D107" s="51">
        <f>'UIP Detail'!D105</f>
        <v>0</v>
      </c>
      <c r="E107" s="51">
        <f t="shared" si="3"/>
        <v>0</v>
      </c>
      <c r="F107" s="14"/>
      <c r="G107" s="15"/>
      <c r="H107" s="50" t="str">
        <f>'UIP Detail'!A105</f>
        <v xml:space="preserve">               (17) 815 - Undergrnd Strge - Oper Map &amp; Records</v>
      </c>
      <c r="I107" s="121">
        <f>C107-'UIP Detail'!C105</f>
        <v>0</v>
      </c>
      <c r="J107" s="121">
        <f>D107-'UIP Detail'!D105</f>
        <v>0</v>
      </c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  <c r="AF107" s="10"/>
      <c r="AG107" s="10"/>
      <c r="AH107" s="10"/>
      <c r="AI107" s="10"/>
      <c r="AJ107" s="10"/>
      <c r="AK107" s="10"/>
      <c r="AL107" s="10"/>
      <c r="AM107" s="10"/>
      <c r="AN107" s="10"/>
      <c r="AO107" s="10"/>
      <c r="AP107" s="10"/>
      <c r="AQ107" s="10"/>
      <c r="AR107" s="10"/>
      <c r="AS107" s="10"/>
      <c r="AT107" s="10"/>
      <c r="AU107" s="10"/>
      <c r="AV107" s="10"/>
      <c r="AW107" s="10"/>
      <c r="AX107" s="10"/>
      <c r="AY107" s="10"/>
      <c r="AZ107" s="10"/>
      <c r="BA107" s="10"/>
      <c r="BB107" s="10"/>
      <c r="BC107" s="10"/>
      <c r="BD107" s="10"/>
      <c r="BE107" s="10"/>
      <c r="BF107" s="10"/>
      <c r="BG107" s="10"/>
      <c r="BH107" s="10"/>
      <c r="BI107" s="10"/>
      <c r="BJ107" s="10"/>
      <c r="BK107" s="10"/>
      <c r="BL107" s="10"/>
      <c r="BM107" s="10"/>
      <c r="BN107" s="10"/>
      <c r="BO107" s="10"/>
      <c r="BP107" s="10"/>
      <c r="BQ107" s="10"/>
      <c r="BR107" s="10"/>
      <c r="BS107" s="10"/>
      <c r="BT107" s="10"/>
      <c r="BU107" s="10"/>
      <c r="BV107" s="10"/>
      <c r="BW107" s="10"/>
      <c r="BX107" s="10"/>
      <c r="BY107" s="10"/>
      <c r="BZ107" s="10"/>
      <c r="CA107" s="10"/>
      <c r="CB107" s="10"/>
      <c r="CC107" s="10"/>
      <c r="CD107" s="10"/>
      <c r="CE107" s="10"/>
      <c r="CF107" s="10"/>
      <c r="CG107" s="10"/>
      <c r="CH107" s="10"/>
      <c r="CI107" s="10"/>
      <c r="CJ107" s="10"/>
      <c r="CK107" s="10"/>
      <c r="CL107" s="10"/>
      <c r="CM107" s="10"/>
      <c r="CN107" s="10"/>
      <c r="CO107" s="10"/>
      <c r="CP107" s="10"/>
      <c r="CQ107" s="10"/>
      <c r="CR107" s="10"/>
      <c r="CS107" s="10"/>
      <c r="CT107" s="10"/>
      <c r="CU107" s="10"/>
      <c r="CV107" s="10"/>
      <c r="CW107" s="10"/>
      <c r="CX107" s="10"/>
      <c r="CY107" s="10"/>
      <c r="CZ107" s="10"/>
      <c r="DA107" s="10"/>
      <c r="DB107" s="10"/>
      <c r="DC107" s="10"/>
      <c r="DD107" s="10"/>
      <c r="DE107" s="10"/>
      <c r="DF107" s="10"/>
      <c r="DG107" s="10"/>
      <c r="DH107" s="10"/>
      <c r="DI107" s="10"/>
      <c r="DJ107" s="10"/>
      <c r="DK107" s="10"/>
      <c r="DL107" s="10"/>
      <c r="DM107" s="10"/>
      <c r="DN107" s="10"/>
      <c r="DO107" s="10"/>
      <c r="DP107" s="10"/>
      <c r="DQ107" s="10"/>
      <c r="DR107" s="10"/>
      <c r="DS107" s="10"/>
      <c r="DT107" s="10"/>
      <c r="DU107" s="10"/>
      <c r="DV107" s="10"/>
      <c r="DW107" s="10"/>
      <c r="DX107" s="10"/>
      <c r="DY107" s="10"/>
      <c r="DZ107" s="10"/>
      <c r="EA107" s="10"/>
      <c r="EB107" s="10"/>
      <c r="EC107" s="10"/>
      <c r="ED107" s="10"/>
      <c r="EE107" s="10"/>
      <c r="EF107" s="10"/>
      <c r="EG107" s="10"/>
      <c r="EH107" s="10"/>
      <c r="EI107" s="10"/>
      <c r="EJ107" s="10"/>
      <c r="EK107" s="10"/>
      <c r="EL107" s="10"/>
      <c r="EM107" s="10"/>
      <c r="EN107" s="10"/>
      <c r="EO107" s="10"/>
      <c r="EP107" s="10"/>
      <c r="EQ107" s="10"/>
      <c r="ER107" s="10"/>
      <c r="ES107" s="10"/>
      <c r="ET107" s="10"/>
      <c r="EU107" s="10"/>
      <c r="EV107" s="10"/>
      <c r="EW107" s="10"/>
      <c r="EX107" s="10"/>
      <c r="EY107" s="10"/>
      <c r="EZ107" s="10"/>
      <c r="FA107" s="10"/>
      <c r="FB107" s="10"/>
      <c r="FC107" s="10"/>
      <c r="FD107" s="10"/>
      <c r="FE107" s="10"/>
      <c r="FF107" s="10"/>
      <c r="FG107" s="10"/>
      <c r="FH107" s="10"/>
      <c r="FI107" s="10"/>
      <c r="FJ107" s="10"/>
      <c r="FK107" s="10"/>
      <c r="FL107" s="10"/>
      <c r="FM107" s="10"/>
      <c r="FN107" s="10"/>
      <c r="FO107" s="10"/>
      <c r="FP107" s="10"/>
      <c r="FQ107" s="10"/>
      <c r="FR107" s="10"/>
      <c r="FS107" s="10"/>
      <c r="FT107" s="10"/>
      <c r="FU107" s="10"/>
      <c r="FV107" s="10"/>
      <c r="FW107" s="10"/>
      <c r="FX107" s="10"/>
      <c r="FY107" s="10"/>
      <c r="FZ107" s="10"/>
      <c r="GA107" s="10"/>
      <c r="GB107" s="10"/>
      <c r="GC107" s="10"/>
      <c r="GD107" s="10"/>
      <c r="GE107" s="10"/>
      <c r="GF107" s="10"/>
      <c r="GG107" s="10"/>
      <c r="GH107" s="10"/>
      <c r="GI107" s="10"/>
      <c r="GJ107" s="10"/>
      <c r="GK107" s="10"/>
      <c r="GL107" s="10"/>
      <c r="GM107" s="10"/>
      <c r="GN107" s="10"/>
      <c r="GO107" s="10"/>
      <c r="GP107" s="10"/>
      <c r="GQ107" s="10"/>
      <c r="GR107" s="10"/>
      <c r="GS107" s="10"/>
      <c r="GT107" s="10"/>
      <c r="GU107" s="10"/>
      <c r="GV107" s="10"/>
      <c r="GW107" s="10"/>
      <c r="GX107" s="10"/>
      <c r="GY107" s="10"/>
      <c r="GZ107" s="10"/>
      <c r="HA107" s="10"/>
      <c r="HB107" s="10"/>
      <c r="HC107" s="10"/>
      <c r="HD107" s="10"/>
      <c r="HE107" s="10"/>
      <c r="HF107" s="10"/>
      <c r="HG107" s="10"/>
      <c r="HH107" s="10"/>
      <c r="HI107" s="10"/>
      <c r="HJ107" s="10"/>
      <c r="HK107" s="10"/>
      <c r="HL107" s="10"/>
      <c r="HM107" s="10"/>
      <c r="HN107" s="10"/>
      <c r="HO107" s="10"/>
      <c r="HP107" s="10"/>
      <c r="HQ107" s="10"/>
      <c r="HR107" s="10"/>
      <c r="HS107" s="10"/>
      <c r="HT107" s="10"/>
      <c r="HU107" s="10"/>
      <c r="HV107" s="10"/>
      <c r="HW107" s="10"/>
      <c r="HX107" s="10"/>
      <c r="HY107" s="10"/>
      <c r="HZ107" s="10"/>
      <c r="IA107" s="10"/>
      <c r="IB107" s="10"/>
      <c r="IC107" s="10"/>
    </row>
    <row r="108" spans="1:237" ht="15" customHeight="1" x14ac:dyDescent="0.25">
      <c r="A108" s="50" t="s">
        <v>539</v>
      </c>
      <c r="B108" s="51">
        <f>'UIP Detail'!B106</f>
        <v>0</v>
      </c>
      <c r="C108" s="51">
        <f>'UIP Detail'!C106</f>
        <v>7891.74</v>
      </c>
      <c r="D108" s="51">
        <f>'UIP Detail'!D106</f>
        <v>0</v>
      </c>
      <c r="E108" s="51">
        <f t="shared" si="3"/>
        <v>7891.74</v>
      </c>
      <c r="F108" s="14"/>
      <c r="G108" s="14"/>
      <c r="H108" s="50" t="str">
        <f>'UIP Detail'!A106</f>
        <v xml:space="preserve">               (17) 816 - Undergrnd Strge - Oper Wells Expense</v>
      </c>
      <c r="I108" s="121">
        <f>C108-'UIP Detail'!C106</f>
        <v>0</v>
      </c>
      <c r="J108" s="121">
        <f>D108-'UIP Detail'!D106</f>
        <v>0</v>
      </c>
    </row>
    <row r="109" spans="1:237" ht="15" customHeight="1" x14ac:dyDescent="0.25">
      <c r="A109" s="50" t="s">
        <v>540</v>
      </c>
      <c r="B109" s="51">
        <f>'UIP Detail'!B107</f>
        <v>0</v>
      </c>
      <c r="C109" s="51">
        <f>'UIP Detail'!C107</f>
        <v>8.17</v>
      </c>
      <c r="D109" s="51">
        <f>'UIP Detail'!D107</f>
        <v>0</v>
      </c>
      <c r="E109" s="51">
        <f t="shared" si="3"/>
        <v>8.17</v>
      </c>
      <c r="F109" s="14"/>
      <c r="G109" s="14"/>
      <c r="H109" s="50" t="str">
        <f>'UIP Detail'!A107</f>
        <v xml:space="preserve">               (17) 817 - Undergrnd Strge - Oper Lines Expense</v>
      </c>
      <c r="I109" s="121">
        <f>C109-'UIP Detail'!C107</f>
        <v>0</v>
      </c>
      <c r="J109" s="121">
        <f>D109-'UIP Detail'!D107</f>
        <v>0</v>
      </c>
    </row>
    <row r="110" spans="1:237" ht="15" customHeight="1" x14ac:dyDescent="0.25">
      <c r="A110" s="50" t="s">
        <v>541</v>
      </c>
      <c r="B110" s="51">
        <f>'UIP Detail'!B108</f>
        <v>0</v>
      </c>
      <c r="C110" s="51">
        <f>'UIP Detail'!C108</f>
        <v>17348.47</v>
      </c>
      <c r="D110" s="51">
        <f>'UIP Detail'!D108</f>
        <v>0</v>
      </c>
      <c r="E110" s="51">
        <f t="shared" si="3"/>
        <v>17348.47</v>
      </c>
      <c r="F110" s="14"/>
      <c r="G110" s="14"/>
      <c r="H110" s="50" t="str">
        <f>'UIP Detail'!A108</f>
        <v xml:space="preserve">               (17) 818 - Undergrnd Strge - Oper Compressor Sta Exp</v>
      </c>
      <c r="I110" s="121">
        <f>C110-'UIP Detail'!C108</f>
        <v>0</v>
      </c>
      <c r="J110" s="121">
        <f>D110-'UIP Detail'!D108</f>
        <v>0</v>
      </c>
    </row>
    <row r="111" spans="1:237" ht="15" customHeight="1" x14ac:dyDescent="0.25">
      <c r="A111" s="50" t="s">
        <v>542</v>
      </c>
      <c r="B111" s="51">
        <f>'UIP Detail'!B109</f>
        <v>0</v>
      </c>
      <c r="C111" s="51">
        <f>'UIP Detail'!C109</f>
        <v>3590.31</v>
      </c>
      <c r="D111" s="51">
        <f>'UIP Detail'!D109</f>
        <v>0</v>
      </c>
      <c r="E111" s="51">
        <f t="shared" si="3"/>
        <v>3590.31</v>
      </c>
      <c r="F111" s="14"/>
      <c r="G111" s="14"/>
      <c r="H111" s="50" t="str">
        <f>'UIP Detail'!A109</f>
        <v xml:space="preserve">               (17) 819 - Undergrnd Strge - Oper Compressor Sta Fuel</v>
      </c>
      <c r="I111" s="121">
        <f>C111-'UIP Detail'!C109</f>
        <v>0</v>
      </c>
      <c r="J111" s="121">
        <f>D111-'UIP Detail'!D109</f>
        <v>0</v>
      </c>
    </row>
    <row r="112" spans="1:237" ht="15" customHeight="1" x14ac:dyDescent="0.25">
      <c r="A112" s="50" t="s">
        <v>543</v>
      </c>
      <c r="B112" s="51">
        <f>'UIP Detail'!B110</f>
        <v>0</v>
      </c>
      <c r="C112" s="51">
        <f>'UIP Detail'!C110</f>
        <v>0</v>
      </c>
      <c r="D112" s="51">
        <f>'UIP Detail'!D110</f>
        <v>0</v>
      </c>
      <c r="E112" s="51">
        <f t="shared" si="3"/>
        <v>0</v>
      </c>
      <c r="F112" s="14"/>
      <c r="G112" s="14"/>
      <c r="H112" s="50" t="str">
        <f>'UIP Detail'!A110</f>
        <v xml:space="preserve">               (17) 820 - Undergrnd Strge - Oper Meas &amp; Reg Sta Exp</v>
      </c>
      <c r="I112" s="121">
        <f>C112-'UIP Detail'!C110</f>
        <v>0</v>
      </c>
      <c r="J112" s="121">
        <f>D112-'UIP Detail'!D110</f>
        <v>0</v>
      </c>
    </row>
    <row r="113" spans="1:10" ht="15" customHeight="1" x14ac:dyDescent="0.25">
      <c r="A113" s="50" t="s">
        <v>544</v>
      </c>
      <c r="B113" s="51">
        <f>'UIP Detail'!B111</f>
        <v>0</v>
      </c>
      <c r="C113" s="51">
        <f>'UIP Detail'!C111</f>
        <v>0</v>
      </c>
      <c r="D113" s="51">
        <f>'UIP Detail'!D111</f>
        <v>0</v>
      </c>
      <c r="E113" s="51">
        <f t="shared" si="3"/>
        <v>0</v>
      </c>
      <c r="F113" s="14"/>
      <c r="G113" s="14"/>
      <c r="H113" s="50" t="str">
        <f>'UIP Detail'!A111</f>
        <v xml:space="preserve">               (17) 821 - Undergrnd Strge - Oper Purification Exp</v>
      </c>
      <c r="I113" s="121">
        <f>C113-'UIP Detail'!C111</f>
        <v>0</v>
      </c>
      <c r="J113" s="121">
        <f>D113-'UIP Detail'!D111</f>
        <v>0</v>
      </c>
    </row>
    <row r="114" spans="1:10" ht="15" customHeight="1" x14ac:dyDescent="0.25">
      <c r="A114" s="50" t="s">
        <v>545</v>
      </c>
      <c r="B114" s="51">
        <f>'UIP Detail'!B112</f>
        <v>0</v>
      </c>
      <c r="C114" s="51">
        <f>'UIP Detail'!C112</f>
        <v>0</v>
      </c>
      <c r="D114" s="51">
        <f>'UIP Detail'!D112</f>
        <v>0</v>
      </c>
      <c r="E114" s="51">
        <f t="shared" si="3"/>
        <v>0</v>
      </c>
      <c r="F114" s="14"/>
      <c r="G114" s="14"/>
      <c r="H114" s="50" t="str">
        <f>'UIP Detail'!A112</f>
        <v xml:space="preserve">               (17) 823 - Storage Gas Losses</v>
      </c>
      <c r="I114" s="121">
        <f>C114-'UIP Detail'!C112</f>
        <v>0</v>
      </c>
      <c r="J114" s="121">
        <f>D114-'UIP Detail'!D112</f>
        <v>0</v>
      </c>
    </row>
    <row r="115" spans="1:10" ht="15" customHeight="1" x14ac:dyDescent="0.25">
      <c r="A115" s="50" t="s">
        <v>546</v>
      </c>
      <c r="B115" s="51">
        <f>'UIP Detail'!B113</f>
        <v>0</v>
      </c>
      <c r="C115" s="51">
        <f>'UIP Detail'!C113</f>
        <v>16297.81</v>
      </c>
      <c r="D115" s="51">
        <f>'UIP Detail'!D113</f>
        <v>0</v>
      </c>
      <c r="E115" s="51">
        <f t="shared" si="3"/>
        <v>16297.81</v>
      </c>
      <c r="F115" s="14"/>
      <c r="G115" s="14"/>
      <c r="H115" s="50" t="str">
        <f>'UIP Detail'!A113</f>
        <v xml:space="preserve">               (17) 824 - Undergrnd Strge - Oper Other Expenses</v>
      </c>
      <c r="I115" s="121">
        <f>C115-'UIP Detail'!C113</f>
        <v>0</v>
      </c>
      <c r="J115" s="121">
        <f>D115-'UIP Detail'!D113</f>
        <v>0</v>
      </c>
    </row>
    <row r="116" spans="1:10" ht="15" customHeight="1" x14ac:dyDescent="0.25">
      <c r="A116" s="50" t="s">
        <v>547</v>
      </c>
      <c r="B116" s="51">
        <f>'UIP Detail'!B114</f>
        <v>0</v>
      </c>
      <c r="C116" s="51">
        <f>'UIP Detail'!C114</f>
        <v>28063.63</v>
      </c>
      <c r="D116" s="51">
        <f>'UIP Detail'!D114</f>
        <v>0</v>
      </c>
      <c r="E116" s="51">
        <f t="shared" si="3"/>
        <v>28063.63</v>
      </c>
      <c r="F116" s="14"/>
      <c r="G116" s="14"/>
      <c r="H116" s="50" t="str">
        <f>'UIP Detail'!A114</f>
        <v xml:space="preserve">               (17) 825 - Undergrnd Strge - Oper Storage Well Royalty</v>
      </c>
      <c r="I116" s="121">
        <f>C116-'UIP Detail'!C114</f>
        <v>0</v>
      </c>
      <c r="J116" s="121">
        <f>D116-'UIP Detail'!D114</f>
        <v>0</v>
      </c>
    </row>
    <row r="117" spans="1:10" ht="15" customHeight="1" x14ac:dyDescent="0.25">
      <c r="A117" s="50" t="s">
        <v>548</v>
      </c>
      <c r="B117" s="51">
        <f>'UIP Detail'!B115</f>
        <v>0</v>
      </c>
      <c r="C117" s="51">
        <f>'UIP Detail'!C115</f>
        <v>-525.11</v>
      </c>
      <c r="D117" s="51">
        <f>'UIP Detail'!D115</f>
        <v>0</v>
      </c>
      <c r="E117" s="51">
        <f t="shared" si="3"/>
        <v>-525.11</v>
      </c>
      <c r="F117" s="14"/>
      <c r="G117" s="14"/>
      <c r="H117" s="50" t="str">
        <f>'UIP Detail'!A115</f>
        <v xml:space="preserve">               (17) 826 - Undergrnd Strge - Oper Other Storage Rents</v>
      </c>
      <c r="I117" s="121">
        <f>C117-'UIP Detail'!C115</f>
        <v>0</v>
      </c>
      <c r="J117" s="121">
        <f>D117-'UIP Detail'!D115</f>
        <v>0</v>
      </c>
    </row>
    <row r="118" spans="1:10" ht="15" customHeight="1" x14ac:dyDescent="0.25">
      <c r="A118" s="50" t="s">
        <v>549</v>
      </c>
      <c r="B118" s="51">
        <f>'UIP Detail'!B116</f>
        <v>0</v>
      </c>
      <c r="C118" s="51">
        <f>'UIP Detail'!C116</f>
        <v>14183.45</v>
      </c>
      <c r="D118" s="51">
        <f>'UIP Detail'!D116</f>
        <v>0</v>
      </c>
      <c r="E118" s="51">
        <f t="shared" si="3"/>
        <v>14183.45</v>
      </c>
      <c r="F118" s="14"/>
      <c r="G118" s="14"/>
      <c r="H118" s="50" t="str">
        <f>'UIP Detail'!A116</f>
        <v xml:space="preserve">               (17) 830 - Undergrnd Strge - Maint Supv &amp; Engineering</v>
      </c>
      <c r="I118" s="121">
        <f>C118-'UIP Detail'!C116</f>
        <v>0</v>
      </c>
      <c r="J118" s="121">
        <f>D118-'UIP Detail'!D116</f>
        <v>0</v>
      </c>
    </row>
    <row r="119" spans="1:10" ht="15" customHeight="1" x14ac:dyDescent="0.25">
      <c r="A119" s="50" t="s">
        <v>550</v>
      </c>
      <c r="B119" s="51">
        <f>'UIP Detail'!B117</f>
        <v>0</v>
      </c>
      <c r="C119" s="51">
        <f>'UIP Detail'!C117</f>
        <v>29.62</v>
      </c>
      <c r="D119" s="51">
        <f>'UIP Detail'!D117</f>
        <v>0</v>
      </c>
      <c r="E119" s="51">
        <f t="shared" si="3"/>
        <v>29.62</v>
      </c>
      <c r="F119" s="14"/>
      <c r="G119" s="14"/>
      <c r="H119" s="50" t="str">
        <f>'UIP Detail'!A117</f>
        <v xml:space="preserve">               (17) 831 - Undergrnd Strge - Maint Structures</v>
      </c>
      <c r="I119" s="121">
        <f>C119-'UIP Detail'!C117</f>
        <v>0</v>
      </c>
      <c r="J119" s="121">
        <f>D119-'UIP Detail'!D117</f>
        <v>0</v>
      </c>
    </row>
    <row r="120" spans="1:10" ht="15" customHeight="1" x14ac:dyDescent="0.25">
      <c r="A120" s="50" t="s">
        <v>551</v>
      </c>
      <c r="B120" s="51">
        <f>'UIP Detail'!B118</f>
        <v>0</v>
      </c>
      <c r="C120" s="51">
        <f>'UIP Detail'!C118</f>
        <v>4890.8500000000004</v>
      </c>
      <c r="D120" s="51">
        <f>'UIP Detail'!D118</f>
        <v>0</v>
      </c>
      <c r="E120" s="51">
        <f t="shared" si="3"/>
        <v>4890.8500000000004</v>
      </c>
      <c r="F120" s="14"/>
      <c r="G120" s="14"/>
      <c r="H120" s="50" t="str">
        <f>'UIP Detail'!A118</f>
        <v xml:space="preserve">               (17) 832 - Undergrnd Strge - Maint Reservoirs &amp; Wells</v>
      </c>
      <c r="I120" s="121">
        <f>C120-'UIP Detail'!C118</f>
        <v>0</v>
      </c>
      <c r="J120" s="121">
        <f>D120-'UIP Detail'!D118</f>
        <v>0</v>
      </c>
    </row>
    <row r="121" spans="1:10" ht="15" customHeight="1" x14ac:dyDescent="0.25">
      <c r="A121" s="50" t="s">
        <v>552</v>
      </c>
      <c r="B121" s="51">
        <f>'UIP Detail'!B119</f>
        <v>0</v>
      </c>
      <c r="C121" s="51">
        <f>'UIP Detail'!C119</f>
        <v>704.51</v>
      </c>
      <c r="D121" s="51">
        <f>'UIP Detail'!D119</f>
        <v>0</v>
      </c>
      <c r="E121" s="51">
        <f t="shared" si="3"/>
        <v>704.51</v>
      </c>
      <c r="F121" s="14"/>
      <c r="G121" s="14"/>
      <c r="H121" s="50" t="str">
        <f>'UIP Detail'!A119</f>
        <v xml:space="preserve">               (17) 833 - Undergrnd Strge - Maint Of Lines</v>
      </c>
      <c r="I121" s="121">
        <f>C121-'UIP Detail'!C119</f>
        <v>0</v>
      </c>
      <c r="J121" s="121">
        <f>D121-'UIP Detail'!D119</f>
        <v>0</v>
      </c>
    </row>
    <row r="122" spans="1:10" ht="15" customHeight="1" x14ac:dyDescent="0.25">
      <c r="A122" s="50" t="s">
        <v>553</v>
      </c>
      <c r="B122" s="51">
        <f>'UIP Detail'!B120</f>
        <v>0</v>
      </c>
      <c r="C122" s="51">
        <f>'UIP Detail'!C120</f>
        <v>22710.52</v>
      </c>
      <c r="D122" s="51">
        <f>'UIP Detail'!D120</f>
        <v>0</v>
      </c>
      <c r="E122" s="51">
        <f t="shared" si="3"/>
        <v>22710.52</v>
      </c>
      <c r="F122" s="14"/>
      <c r="G122" s="14"/>
      <c r="H122" s="50" t="str">
        <f>'UIP Detail'!A120</f>
        <v xml:space="preserve">               (17) 834 - Undergrnd Strge - Maint Compres Sta Equip</v>
      </c>
      <c r="I122" s="121">
        <f>C122-'UIP Detail'!C120</f>
        <v>0</v>
      </c>
      <c r="J122" s="121">
        <f>D122-'UIP Detail'!D120</f>
        <v>0</v>
      </c>
    </row>
    <row r="123" spans="1:10" ht="15" customHeight="1" x14ac:dyDescent="0.25">
      <c r="A123" s="50" t="s">
        <v>554</v>
      </c>
      <c r="B123" s="51">
        <f>'UIP Detail'!B121</f>
        <v>0</v>
      </c>
      <c r="C123" s="51">
        <f>'UIP Detail'!C121</f>
        <v>0</v>
      </c>
      <c r="D123" s="51">
        <f>'UIP Detail'!D121</f>
        <v>0</v>
      </c>
      <c r="E123" s="51">
        <f t="shared" si="3"/>
        <v>0</v>
      </c>
      <c r="F123" s="14"/>
      <c r="G123" s="14"/>
      <c r="H123" s="50" t="str">
        <f>'UIP Detail'!A121</f>
        <v xml:space="preserve">               (17) 835 - Undergrnd Strge - Maint Meas &amp; Reg Sta E</v>
      </c>
      <c r="I123" s="121">
        <f>C123-'UIP Detail'!C121</f>
        <v>0</v>
      </c>
      <c r="J123" s="121">
        <f>D123-'UIP Detail'!D121</f>
        <v>0</v>
      </c>
    </row>
    <row r="124" spans="1:10" ht="15" customHeight="1" x14ac:dyDescent="0.25">
      <c r="A124" s="50" t="s">
        <v>555</v>
      </c>
      <c r="B124" s="51">
        <f>'UIP Detail'!B122</f>
        <v>0</v>
      </c>
      <c r="C124" s="51">
        <f>'UIP Detail'!C122</f>
        <v>42.56</v>
      </c>
      <c r="D124" s="51">
        <f>'UIP Detail'!D122</f>
        <v>0</v>
      </c>
      <c r="E124" s="51">
        <f t="shared" si="3"/>
        <v>42.56</v>
      </c>
      <c r="F124" s="14"/>
      <c r="G124" s="14"/>
      <c r="H124" s="50" t="str">
        <f>'UIP Detail'!A122</f>
        <v xml:space="preserve">               (17) 836 - Undergrnd Strge - Maint Purification Equip</v>
      </c>
      <c r="I124" s="121">
        <f>C124-'UIP Detail'!C122</f>
        <v>0</v>
      </c>
      <c r="J124" s="121">
        <f>D124-'UIP Detail'!D122</f>
        <v>0</v>
      </c>
    </row>
    <row r="125" spans="1:10" ht="15" customHeight="1" x14ac:dyDescent="0.25">
      <c r="A125" s="50" t="s">
        <v>556</v>
      </c>
      <c r="B125" s="51">
        <f>'UIP Detail'!B123</f>
        <v>0</v>
      </c>
      <c r="C125" s="51">
        <f>'UIP Detail'!C123</f>
        <v>485.85</v>
      </c>
      <c r="D125" s="51">
        <f>'UIP Detail'!D123</f>
        <v>0</v>
      </c>
      <c r="E125" s="51">
        <f t="shared" si="3"/>
        <v>485.85</v>
      </c>
      <c r="F125" s="14"/>
      <c r="G125" s="14"/>
      <c r="H125" s="50" t="str">
        <f>'UIP Detail'!A123</f>
        <v xml:space="preserve">               (17) 837 - Undergrnd Strge-Maint Other Equipment</v>
      </c>
      <c r="I125" s="121">
        <f>C125-'UIP Detail'!C123</f>
        <v>0</v>
      </c>
      <c r="J125" s="121">
        <f>D125-'UIP Detail'!D123</f>
        <v>0</v>
      </c>
    </row>
    <row r="126" spans="1:10" ht="15" customHeight="1" x14ac:dyDescent="0.25">
      <c r="A126" s="50" t="s">
        <v>557</v>
      </c>
      <c r="B126" s="51">
        <f>'UIP Detail'!B124</f>
        <v>0</v>
      </c>
      <c r="C126" s="51">
        <f>'UIP Detail'!C124</f>
        <v>45111.49</v>
      </c>
      <c r="D126" s="51">
        <f>'UIP Detail'!D124</f>
        <v>0</v>
      </c>
      <c r="E126" s="51">
        <f t="shared" si="3"/>
        <v>45111.49</v>
      </c>
      <c r="F126" s="14"/>
      <c r="G126" s="14"/>
      <c r="H126" s="50" t="str">
        <f>'UIP Detail'!A124</f>
        <v xml:space="preserve">               (17) 841 - Operating Labor &amp; Expenses</v>
      </c>
      <c r="I126" s="121">
        <f>C126-'UIP Detail'!C124</f>
        <v>0</v>
      </c>
      <c r="J126" s="121">
        <f>D126-'UIP Detail'!D124</f>
        <v>0</v>
      </c>
    </row>
    <row r="127" spans="1:10" ht="15" customHeight="1" x14ac:dyDescent="0.25">
      <c r="A127" s="50" t="s">
        <v>558</v>
      </c>
      <c r="B127" s="51">
        <f>'UIP Detail'!B125</f>
        <v>0</v>
      </c>
      <c r="C127" s="51">
        <f>'UIP Detail'!C125</f>
        <v>0</v>
      </c>
      <c r="D127" s="51">
        <f>'UIP Detail'!D125</f>
        <v>0</v>
      </c>
      <c r="E127" s="51">
        <f t="shared" si="3"/>
        <v>0</v>
      </c>
      <c r="F127" s="14"/>
      <c r="G127" s="14"/>
      <c r="H127" s="50" t="str">
        <f>'UIP Detail'!A125</f>
        <v xml:space="preserve">               (17) 8432 - Maint Struc &amp; Impro</v>
      </c>
      <c r="I127" s="121">
        <f>C127-'UIP Detail'!C125</f>
        <v>0</v>
      </c>
      <c r="J127" s="121">
        <f>D127-'UIP Detail'!D125</f>
        <v>0</v>
      </c>
    </row>
    <row r="128" spans="1:10" ht="15" customHeight="1" x14ac:dyDescent="0.25">
      <c r="A128" s="50" t="s">
        <v>559</v>
      </c>
      <c r="B128" s="51">
        <f>'UIP Detail'!B126</f>
        <v>0</v>
      </c>
      <c r="C128" s="51">
        <f>'UIP Detail'!C126</f>
        <v>0</v>
      </c>
      <c r="D128" s="51">
        <f>'UIP Detail'!D126</f>
        <v>0</v>
      </c>
      <c r="E128" s="51">
        <f t="shared" si="3"/>
        <v>0</v>
      </c>
      <c r="F128" s="14"/>
      <c r="G128" s="14"/>
      <c r="H128" s="50" t="str">
        <f>'UIP Detail'!A126</f>
        <v xml:space="preserve">               (17) 8433 - Maintenance of Gas Holders</v>
      </c>
      <c r="I128" s="121">
        <f>C128-'UIP Detail'!C126</f>
        <v>0</v>
      </c>
      <c r="J128" s="121">
        <f>D128-'UIP Detail'!D126</f>
        <v>0</v>
      </c>
    </row>
    <row r="129" spans="1:10" ht="15" customHeight="1" x14ac:dyDescent="0.25">
      <c r="A129" s="50" t="s">
        <v>560</v>
      </c>
      <c r="B129" s="51">
        <f>'UIP Detail'!B127</f>
        <v>0</v>
      </c>
      <c r="C129" s="51">
        <f>'UIP Detail'!C127</f>
        <v>0</v>
      </c>
      <c r="D129" s="51">
        <f>'UIP Detail'!D127</f>
        <v>0</v>
      </c>
      <c r="E129" s="51">
        <f t="shared" si="3"/>
        <v>0</v>
      </c>
      <c r="F129" s="14"/>
      <c r="G129" s="14"/>
      <c r="H129" s="50" t="str">
        <f>'UIP Detail'!A127</f>
        <v xml:space="preserve">               (17) 8436 - Maintenance of Vaporizing Equipment</v>
      </c>
      <c r="I129" s="121">
        <f>C129-'UIP Detail'!C127</f>
        <v>0</v>
      </c>
      <c r="J129" s="121">
        <f>D129-'UIP Detail'!D127</f>
        <v>0</v>
      </c>
    </row>
    <row r="130" spans="1:10" ht="15" customHeight="1" x14ac:dyDescent="0.25">
      <c r="A130" s="50" t="s">
        <v>561</v>
      </c>
      <c r="B130" s="51">
        <f>'UIP Detail'!B128</f>
        <v>0</v>
      </c>
      <c r="C130" s="51">
        <f>'UIP Detail'!C128</f>
        <v>0</v>
      </c>
      <c r="D130" s="51">
        <f>'UIP Detail'!D128</f>
        <v>0</v>
      </c>
      <c r="E130" s="51">
        <f t="shared" si="3"/>
        <v>0</v>
      </c>
      <c r="F130" s="14"/>
      <c r="G130" s="14"/>
      <c r="H130" s="50" t="str">
        <f>'UIP Detail'!A128</f>
        <v xml:space="preserve">               (17) 8438 - Maint Measure &amp; Reg</v>
      </c>
      <c r="I130" s="121">
        <f>C130-'UIP Detail'!C128</f>
        <v>0</v>
      </c>
      <c r="J130" s="121">
        <f>D130-'UIP Detail'!D128</f>
        <v>0</v>
      </c>
    </row>
    <row r="131" spans="1:10" ht="15" customHeight="1" x14ac:dyDescent="0.25">
      <c r="A131" s="50" t="s">
        <v>562</v>
      </c>
      <c r="B131" s="53">
        <f>'UIP Detail'!B129</f>
        <v>0</v>
      </c>
      <c r="C131" s="53">
        <f>'UIP Detail'!C129</f>
        <v>0</v>
      </c>
      <c r="D131" s="53">
        <f>'UIP Detail'!D129</f>
        <v>0</v>
      </c>
      <c r="E131" s="53">
        <f t="shared" si="3"/>
        <v>0</v>
      </c>
      <c r="F131" s="14"/>
      <c r="G131" s="14"/>
      <c r="H131" s="48" t="str">
        <f>'UIP Detail'!A130</f>
        <v xml:space="preserve">                (17) 8441 - Gas LNG Oper Sup &amp; Eng</v>
      </c>
      <c r="I131" s="121">
        <f>C131-'UIP Detail'!C129</f>
        <v>0</v>
      </c>
      <c r="J131" s="121">
        <f>D131-'UIP Detail'!D129</f>
        <v>0</v>
      </c>
    </row>
    <row r="132" spans="1:10" ht="12" customHeight="1" x14ac:dyDescent="0.25">
      <c r="A132" s="50" t="s">
        <v>470</v>
      </c>
      <c r="B132" s="54">
        <f>SUM(B67:B131)</f>
        <v>10864766.659999987</v>
      </c>
      <c r="C132" s="54">
        <f>SUM(C67:C131)</f>
        <v>206053.93</v>
      </c>
      <c r="D132" s="54">
        <f>SUM(D67:D131)</f>
        <v>0</v>
      </c>
      <c r="E132" s="54">
        <f>SUM(E67:E131)</f>
        <v>11070820.589999987</v>
      </c>
      <c r="G132" s="14"/>
      <c r="H132" s="50" t="str">
        <f>'UIP Detail'!A131</f>
        <v xml:space="preserve">                    (17) SUBTOTAL</v>
      </c>
      <c r="I132" s="121" t="e">
        <f>C132-'UIP Detail'!#REF!</f>
        <v>#REF!</v>
      </c>
      <c r="J132" s="121" t="e">
        <f>D132-'UIP Detail'!#REF!</f>
        <v>#REF!</v>
      </c>
    </row>
    <row r="133" spans="1:10" ht="15" customHeight="1" x14ac:dyDescent="0.25">
      <c r="A133" s="48" t="s">
        <v>428</v>
      </c>
      <c r="B133" s="49"/>
      <c r="C133" s="49"/>
      <c r="D133" s="49"/>
      <c r="E133" s="49"/>
      <c r="G133" s="14"/>
      <c r="H133" s="50" t="str">
        <f>'UIP Detail'!A132</f>
        <v xml:space="preserve">          18 - TRANSMISSION EXPENSE</v>
      </c>
      <c r="I133" s="121">
        <f>C133-'UIP Detail'!C130</f>
        <v>0</v>
      </c>
      <c r="J133" s="121">
        <f>D133-'UIP Detail'!D130</f>
        <v>0</v>
      </c>
    </row>
    <row r="134" spans="1:10" ht="15" customHeight="1" x14ac:dyDescent="0.25">
      <c r="A134" s="50" t="s">
        <v>563</v>
      </c>
      <c r="B134" s="51">
        <f>'UIP Detail'!B131</f>
        <v>10864766.66</v>
      </c>
      <c r="C134" s="51">
        <f>'UIP Detail'!C131</f>
        <v>206053.93</v>
      </c>
      <c r="D134" s="51">
        <f>'UIP Detail'!D131</f>
        <v>0</v>
      </c>
      <c r="E134" s="51">
        <f t="shared" ref="E134:E160" si="4">SUM(B134:D134)</f>
        <v>11070820.59</v>
      </c>
      <c r="G134" s="14"/>
      <c r="H134" s="50" t="str">
        <f>'UIP Detail'!A133</f>
        <v xml:space="preserve">               (18) 560 - Transmission Oper Supv &amp; Engineering</v>
      </c>
      <c r="I134" s="121">
        <f>C134-'UIP Detail'!C131</f>
        <v>0</v>
      </c>
      <c r="J134" s="121">
        <f>D134-'UIP Detail'!D131</f>
        <v>0</v>
      </c>
    </row>
    <row r="135" spans="1:10" ht="15" customHeight="1" x14ac:dyDescent="0.25">
      <c r="A135" s="50" t="s">
        <v>564</v>
      </c>
      <c r="B135" s="51">
        <f>'UIP Detail'!B132</f>
        <v>0</v>
      </c>
      <c r="C135" s="51">
        <f>'UIP Detail'!C132</f>
        <v>0</v>
      </c>
      <c r="D135" s="51">
        <f>'UIP Detail'!D132</f>
        <v>0</v>
      </c>
      <c r="E135" s="51">
        <f t="shared" si="4"/>
        <v>0</v>
      </c>
      <c r="G135" s="14"/>
      <c r="H135" s="50" t="str">
        <f>'UIP Detail'!A134</f>
        <v xml:space="preserve">               (18) 561 - Transmission Oper Load Dispatching</v>
      </c>
      <c r="I135" s="121">
        <f>C135-'UIP Detail'!C132</f>
        <v>0</v>
      </c>
      <c r="J135" s="121">
        <f>D135-'UIP Detail'!D132</f>
        <v>0</v>
      </c>
    </row>
    <row r="136" spans="1:10" ht="15" customHeight="1" x14ac:dyDescent="0.25">
      <c r="A136" s="50" t="s">
        <v>565</v>
      </c>
      <c r="B136" s="51">
        <f>'UIP Detail'!B133</f>
        <v>200571.21</v>
      </c>
      <c r="C136" s="51">
        <f>'UIP Detail'!C133</f>
        <v>0</v>
      </c>
      <c r="D136" s="51">
        <f>'UIP Detail'!D133</f>
        <v>0</v>
      </c>
      <c r="E136" s="51">
        <f t="shared" si="4"/>
        <v>200571.21</v>
      </c>
      <c r="G136" s="14"/>
      <c r="H136" s="50" t="str">
        <f>'UIP Detail'!A135</f>
        <v xml:space="preserve">               (18) 5611 - Transmission Oper Load Dispatching</v>
      </c>
      <c r="I136" s="121">
        <f>C136-'UIP Detail'!C133</f>
        <v>0</v>
      </c>
      <c r="J136" s="121">
        <f>D136-'UIP Detail'!D133</f>
        <v>0</v>
      </c>
    </row>
    <row r="137" spans="1:10" ht="15" customHeight="1" x14ac:dyDescent="0.25">
      <c r="A137" s="50" t="s">
        <v>566</v>
      </c>
      <c r="B137" s="51">
        <f>'UIP Detail'!B134</f>
        <v>0</v>
      </c>
      <c r="C137" s="51">
        <f>'UIP Detail'!C134</f>
        <v>0</v>
      </c>
      <c r="D137" s="51">
        <f>'UIP Detail'!D134</f>
        <v>0</v>
      </c>
      <c r="E137" s="51">
        <f t="shared" si="4"/>
        <v>0</v>
      </c>
      <c r="G137" s="14"/>
      <c r="H137" s="50" t="str">
        <f>'UIP Detail'!A136</f>
        <v xml:space="preserve">               (18) 5612 - Load Dispatch - Montr &amp; Oper Trans System</v>
      </c>
      <c r="I137" s="121">
        <f>C137-'UIP Detail'!C134</f>
        <v>0</v>
      </c>
      <c r="J137" s="121">
        <f>D137-'UIP Detail'!D134</f>
        <v>0</v>
      </c>
    </row>
    <row r="138" spans="1:10" ht="15" customHeight="1" x14ac:dyDescent="0.25">
      <c r="A138" s="50" t="s">
        <v>567</v>
      </c>
      <c r="B138" s="51">
        <f>'UIP Detail'!B135</f>
        <v>7630.45</v>
      </c>
      <c r="C138" s="51">
        <f>'UIP Detail'!C135</f>
        <v>0</v>
      </c>
      <c r="D138" s="51">
        <f>'UIP Detail'!D135</f>
        <v>0</v>
      </c>
      <c r="E138" s="51">
        <f t="shared" si="4"/>
        <v>7630.45</v>
      </c>
      <c r="G138" s="14"/>
      <c r="H138" s="50" t="str">
        <f>'UIP Detail'!A137</f>
        <v xml:space="preserve">               (18) 5613 - Load Dispatch - Service and Scheduling</v>
      </c>
      <c r="I138" s="121">
        <f>C138-'UIP Detail'!C135</f>
        <v>0</v>
      </c>
      <c r="J138" s="121">
        <f>D138-'UIP Detail'!D135</f>
        <v>0</v>
      </c>
    </row>
    <row r="139" spans="1:10" ht="15" customHeight="1" x14ac:dyDescent="0.25">
      <c r="A139" s="50" t="s">
        <v>568</v>
      </c>
      <c r="B139" s="51">
        <f>'UIP Detail'!B136</f>
        <v>210171.98</v>
      </c>
      <c r="C139" s="51">
        <f>'UIP Detail'!C136</f>
        <v>0</v>
      </c>
      <c r="D139" s="51">
        <f>'UIP Detail'!D136</f>
        <v>0</v>
      </c>
      <c r="E139" s="51">
        <f t="shared" si="4"/>
        <v>210171.98</v>
      </c>
      <c r="G139" s="14"/>
      <c r="H139" s="50" t="str">
        <f>'UIP Detail'!A138</f>
        <v xml:space="preserve">               (18) 5615 - Reliability Planning &amp; Standards</v>
      </c>
      <c r="I139" s="121">
        <f>C139-'UIP Detail'!C136</f>
        <v>0</v>
      </c>
      <c r="J139" s="121">
        <f>D139-'UIP Detail'!D136</f>
        <v>0</v>
      </c>
    </row>
    <row r="140" spans="1:10" ht="15" customHeight="1" x14ac:dyDescent="0.25">
      <c r="A140" s="50" t="s">
        <v>569</v>
      </c>
      <c r="B140" s="51">
        <f>'UIP Detail'!B137</f>
        <v>88483.94</v>
      </c>
      <c r="C140" s="51">
        <f>'UIP Detail'!C137</f>
        <v>0</v>
      </c>
      <c r="D140" s="51">
        <f>'UIP Detail'!D137</f>
        <v>0</v>
      </c>
      <c r="E140" s="51">
        <f t="shared" si="4"/>
        <v>88483.94</v>
      </c>
      <c r="G140" s="14"/>
      <c r="H140" s="50" t="str">
        <f>'UIP Detail'!A139</f>
        <v xml:space="preserve">               (18) 5616 - Transmission Svc Studies</v>
      </c>
      <c r="I140" s="121">
        <f>C140-'UIP Detail'!C137</f>
        <v>0</v>
      </c>
      <c r="J140" s="121">
        <f>D140-'UIP Detail'!D137</f>
        <v>0</v>
      </c>
    </row>
    <row r="141" spans="1:10" ht="15" customHeight="1" x14ac:dyDescent="0.25">
      <c r="A141" s="50" t="s">
        <v>269</v>
      </c>
      <c r="B141" s="51">
        <f>'UIP Detail'!B138</f>
        <v>21055.94</v>
      </c>
      <c r="C141" s="51">
        <f>'UIP Detail'!C138</f>
        <v>0</v>
      </c>
      <c r="D141" s="51">
        <f>'UIP Detail'!D138</f>
        <v>0</v>
      </c>
      <c r="E141" s="51">
        <f t="shared" si="4"/>
        <v>21055.94</v>
      </c>
      <c r="G141" s="14"/>
      <c r="H141" s="50" t="str">
        <f>'UIP Detail'!A140</f>
        <v xml:space="preserve">               (18) 5617 Gen Intercnct Studies</v>
      </c>
      <c r="I141" s="121">
        <f>C141-'UIP Detail'!C138</f>
        <v>0</v>
      </c>
      <c r="J141" s="121">
        <f>D141-'UIP Detail'!D138</f>
        <v>0</v>
      </c>
    </row>
    <row r="142" spans="1:10" ht="15" customHeight="1" x14ac:dyDescent="0.25">
      <c r="A142" s="50" t="s">
        <v>570</v>
      </c>
      <c r="B142" s="51">
        <f>'UIP Detail'!B139</f>
        <v>2302.99999999999</v>
      </c>
      <c r="C142" s="51">
        <f>'UIP Detail'!C139</f>
        <v>0</v>
      </c>
      <c r="D142" s="51">
        <f>'UIP Detail'!D139</f>
        <v>0</v>
      </c>
      <c r="E142" s="51">
        <f t="shared" si="4"/>
        <v>2302.99999999999</v>
      </c>
      <c r="G142" s="14"/>
      <c r="H142" s="50" t="str">
        <f>'UIP Detail'!A141</f>
        <v xml:space="preserve">               (18) 5618 - Reliability Planning</v>
      </c>
      <c r="I142" s="121">
        <f>C142-'UIP Detail'!C139</f>
        <v>0</v>
      </c>
      <c r="J142" s="121">
        <f>D142-'UIP Detail'!D139</f>
        <v>0</v>
      </c>
    </row>
    <row r="143" spans="1:10" ht="15" customHeight="1" x14ac:dyDescent="0.25">
      <c r="A143" s="50" t="s">
        <v>571</v>
      </c>
      <c r="B143" s="51">
        <f>'UIP Detail'!B140</f>
        <v>4496.32</v>
      </c>
      <c r="C143" s="51">
        <f>'UIP Detail'!C140</f>
        <v>0</v>
      </c>
      <c r="D143" s="51">
        <f>'UIP Detail'!D140</f>
        <v>0</v>
      </c>
      <c r="E143" s="51">
        <f t="shared" si="4"/>
        <v>4496.32</v>
      </c>
      <c r="G143" s="14"/>
      <c r="H143" s="50" t="str">
        <f>'UIP Detail'!A142</f>
        <v xml:space="preserve">               (18) 562 - Transmission Oper Station Expense</v>
      </c>
      <c r="I143" s="121">
        <f>C143-'UIP Detail'!C140</f>
        <v>0</v>
      </c>
      <c r="J143" s="121">
        <f>D143-'UIP Detail'!D140</f>
        <v>0</v>
      </c>
    </row>
    <row r="144" spans="1:10" ht="15" customHeight="1" x14ac:dyDescent="0.25">
      <c r="A144" s="50" t="s">
        <v>572</v>
      </c>
      <c r="B144" s="51">
        <f>'UIP Detail'!B141</f>
        <v>0</v>
      </c>
      <c r="C144" s="51">
        <f>'UIP Detail'!C141</f>
        <v>0</v>
      </c>
      <c r="D144" s="51">
        <f>'UIP Detail'!D141</f>
        <v>0</v>
      </c>
      <c r="E144" s="51">
        <f t="shared" si="4"/>
        <v>0</v>
      </c>
      <c r="G144" s="14"/>
      <c r="H144" s="50" t="str">
        <f>'UIP Detail'!A143</f>
        <v xml:space="preserve">               (18) 563 - Transmission Oper Overhead Line Exp</v>
      </c>
      <c r="I144" s="121">
        <f>C144-'UIP Detail'!C141</f>
        <v>0</v>
      </c>
      <c r="J144" s="121">
        <f>D144-'UIP Detail'!D141</f>
        <v>0</v>
      </c>
    </row>
    <row r="145" spans="1:10" ht="15" customHeight="1" x14ac:dyDescent="0.25">
      <c r="A145" s="50" t="s">
        <v>573</v>
      </c>
      <c r="B145" s="51">
        <f>'UIP Detail'!B142</f>
        <v>109786.489999999</v>
      </c>
      <c r="C145" s="51">
        <f>'UIP Detail'!C142</f>
        <v>0</v>
      </c>
      <c r="D145" s="51">
        <f>'UIP Detail'!D142</f>
        <v>0</v>
      </c>
      <c r="E145" s="51">
        <f t="shared" si="4"/>
        <v>109786.489999999</v>
      </c>
      <c r="G145" s="14"/>
      <c r="H145" s="50" t="str">
        <f>'UIP Detail'!A144</f>
        <v xml:space="preserve">               (18) 566 - Transmission Oper Misc</v>
      </c>
      <c r="I145" s="121">
        <f>C145-'UIP Detail'!C142</f>
        <v>0</v>
      </c>
      <c r="J145" s="121">
        <f>D145-'UIP Detail'!D142</f>
        <v>0</v>
      </c>
    </row>
    <row r="146" spans="1:10" ht="15" customHeight="1" x14ac:dyDescent="0.25">
      <c r="A146" s="50" t="s">
        <v>574</v>
      </c>
      <c r="B146" s="51">
        <f>'UIP Detail'!B143</f>
        <v>27937.54</v>
      </c>
      <c r="C146" s="51">
        <f>'UIP Detail'!C143</f>
        <v>0</v>
      </c>
      <c r="D146" s="51">
        <f>'UIP Detail'!D143</f>
        <v>0</v>
      </c>
      <c r="E146" s="51">
        <f t="shared" si="4"/>
        <v>27937.54</v>
      </c>
      <c r="G146" s="14"/>
      <c r="H146" s="50" t="str">
        <f>'UIP Detail'!A145</f>
        <v xml:space="preserve">               (18) 567 - Transmission Oper Rents</v>
      </c>
      <c r="I146" s="121">
        <f>C146-'UIP Detail'!C143</f>
        <v>0</v>
      </c>
      <c r="J146" s="121">
        <f>D146-'UIP Detail'!D143</f>
        <v>0</v>
      </c>
    </row>
    <row r="147" spans="1:10" ht="15" customHeight="1" x14ac:dyDescent="0.25">
      <c r="A147" s="50" t="s">
        <v>575</v>
      </c>
      <c r="B147" s="51">
        <f>'UIP Detail'!B144</f>
        <v>145388.51</v>
      </c>
      <c r="C147" s="51">
        <f>'UIP Detail'!C144</f>
        <v>0</v>
      </c>
      <c r="D147" s="51">
        <f>'UIP Detail'!D144</f>
        <v>0</v>
      </c>
      <c r="E147" s="51">
        <f t="shared" si="4"/>
        <v>145388.51</v>
      </c>
      <c r="G147" s="14"/>
      <c r="H147" s="50" t="str">
        <f>'UIP Detail'!A146</f>
        <v xml:space="preserve">               (18) 568 - Transmission Maint Supv &amp; Eng</v>
      </c>
      <c r="I147" s="121">
        <f>C147-'UIP Detail'!C144</f>
        <v>0</v>
      </c>
      <c r="J147" s="121">
        <f>D147-'UIP Detail'!D144</f>
        <v>0</v>
      </c>
    </row>
    <row r="148" spans="1:10" ht="15" customHeight="1" x14ac:dyDescent="0.25">
      <c r="A148" s="50" t="s">
        <v>576</v>
      </c>
      <c r="B148" s="51">
        <f>'UIP Detail'!B145</f>
        <v>813.6</v>
      </c>
      <c r="C148" s="51">
        <f>'UIP Detail'!C145</f>
        <v>0</v>
      </c>
      <c r="D148" s="51">
        <f>'UIP Detail'!D145</f>
        <v>0</v>
      </c>
      <c r="E148" s="51">
        <f t="shared" si="4"/>
        <v>813.6</v>
      </c>
      <c r="G148" s="14"/>
      <c r="H148" s="50" t="str">
        <f>'UIP Detail'!A147</f>
        <v xml:space="preserve">               (18) 569 - Transmission Maint Structures</v>
      </c>
      <c r="I148" s="121">
        <f>C148-'UIP Detail'!C145</f>
        <v>0</v>
      </c>
      <c r="J148" s="121">
        <f>D148-'UIP Detail'!D145</f>
        <v>0</v>
      </c>
    </row>
    <row r="149" spans="1:10" ht="15" customHeight="1" x14ac:dyDescent="0.25">
      <c r="A149" s="50" t="s">
        <v>577</v>
      </c>
      <c r="B149" s="51">
        <f>'UIP Detail'!B146</f>
        <v>8467.64</v>
      </c>
      <c r="C149" s="51">
        <f>'UIP Detail'!C146</f>
        <v>0</v>
      </c>
      <c r="D149" s="51">
        <f>'UIP Detail'!D146</f>
        <v>0</v>
      </c>
      <c r="E149" s="51">
        <f t="shared" si="4"/>
        <v>8467.64</v>
      </c>
      <c r="G149" s="14"/>
      <c r="H149" s="50" t="str">
        <f>'UIP Detail'!A148</f>
        <v xml:space="preserve">               (18) 5691 - Transmission Computer Hardware Maint</v>
      </c>
      <c r="I149" s="121">
        <f>C149-'UIP Detail'!C146</f>
        <v>0</v>
      </c>
      <c r="J149" s="121">
        <f>D149-'UIP Detail'!D146</f>
        <v>0</v>
      </c>
    </row>
    <row r="150" spans="1:10" ht="15" customHeight="1" x14ac:dyDescent="0.25">
      <c r="A150" s="50" t="s">
        <v>578</v>
      </c>
      <c r="B150" s="51">
        <f>'UIP Detail'!B147</f>
        <v>0</v>
      </c>
      <c r="C150" s="51">
        <f>'UIP Detail'!C147</f>
        <v>0</v>
      </c>
      <c r="D150" s="51">
        <f>'UIP Detail'!D147</f>
        <v>0</v>
      </c>
      <c r="E150" s="51">
        <f t="shared" si="4"/>
        <v>0</v>
      </c>
      <c r="G150" s="14"/>
      <c r="H150" s="50" t="str">
        <f>'UIP Detail'!A149</f>
        <v xml:space="preserve">               (18) 5692 - Maintenance of Computer Software</v>
      </c>
      <c r="I150" s="121">
        <f>C150-'UIP Detail'!C147</f>
        <v>0</v>
      </c>
      <c r="J150" s="121">
        <f>D150-'UIP Detail'!D147</f>
        <v>0</v>
      </c>
    </row>
    <row r="151" spans="1:10" ht="15" customHeight="1" x14ac:dyDescent="0.25">
      <c r="A151" s="50" t="s">
        <v>579</v>
      </c>
      <c r="B151" s="51">
        <f>'UIP Detail'!B148</f>
        <v>0</v>
      </c>
      <c r="C151" s="51">
        <f>'UIP Detail'!C148</f>
        <v>0</v>
      </c>
      <c r="D151" s="51">
        <f>'UIP Detail'!D148</f>
        <v>0</v>
      </c>
      <c r="E151" s="51">
        <f t="shared" si="4"/>
        <v>0</v>
      </c>
      <c r="G151" s="14"/>
      <c r="H151" s="50" t="str">
        <f>'UIP Detail'!A150</f>
        <v xml:space="preserve">               (18) 570 - Transmission Maint Station Equipment</v>
      </c>
      <c r="I151" s="121">
        <f>C151-'UIP Detail'!C148</f>
        <v>0</v>
      </c>
      <c r="J151" s="121">
        <f>D151-'UIP Detail'!D148</f>
        <v>0</v>
      </c>
    </row>
    <row r="152" spans="1:10" ht="15" customHeight="1" x14ac:dyDescent="0.25">
      <c r="A152" s="50" t="s">
        <v>580</v>
      </c>
      <c r="B152" s="51">
        <f>'UIP Detail'!B149</f>
        <v>192710.24</v>
      </c>
      <c r="C152" s="51">
        <f>'UIP Detail'!C149</f>
        <v>0</v>
      </c>
      <c r="D152" s="51">
        <f>'UIP Detail'!D149</f>
        <v>0</v>
      </c>
      <c r="E152" s="51">
        <f t="shared" si="4"/>
        <v>192710.24</v>
      </c>
      <c r="G152" s="14"/>
      <c r="H152" s="50" t="str">
        <f>'UIP Detail'!A151</f>
        <v xml:space="preserve">               (18) 571 - Transmission Maint Overhead Lines</v>
      </c>
      <c r="I152" s="121">
        <f>C152-'UIP Detail'!C149</f>
        <v>0</v>
      </c>
      <c r="J152" s="121">
        <f>D152-'UIP Detail'!D149</f>
        <v>0</v>
      </c>
    </row>
    <row r="153" spans="1:10" ht="15" customHeight="1" x14ac:dyDescent="0.25">
      <c r="A153" s="50" t="s">
        <v>581</v>
      </c>
      <c r="B153" s="51">
        <f>'UIP Detail'!B150</f>
        <v>236258.019999999</v>
      </c>
      <c r="C153" s="51">
        <f>'UIP Detail'!C150</f>
        <v>0</v>
      </c>
      <c r="D153" s="51">
        <f>'UIP Detail'!D150</f>
        <v>0</v>
      </c>
      <c r="E153" s="51">
        <f t="shared" si="4"/>
        <v>236258.019999999</v>
      </c>
      <c r="G153" s="14"/>
      <c r="H153" s="50" t="str">
        <f>'UIP Detail'!A152</f>
        <v xml:space="preserve">               (18) 572 - Transmission Maint Underground Lines</v>
      </c>
      <c r="I153" s="121">
        <f>C153-'UIP Detail'!C150</f>
        <v>0</v>
      </c>
      <c r="J153" s="121">
        <f>D153-'UIP Detail'!D150</f>
        <v>0</v>
      </c>
    </row>
    <row r="154" spans="1:10" ht="15" customHeight="1" x14ac:dyDescent="0.25">
      <c r="A154" s="50" t="s">
        <v>582</v>
      </c>
      <c r="B154" s="51">
        <f>'UIP Detail'!B151</f>
        <v>424833.87999999902</v>
      </c>
      <c r="C154" s="51">
        <f>'UIP Detail'!C151</f>
        <v>0</v>
      </c>
      <c r="D154" s="51">
        <f>'UIP Detail'!D151</f>
        <v>0</v>
      </c>
      <c r="E154" s="51">
        <f t="shared" si="4"/>
        <v>424833.87999999902</v>
      </c>
      <c r="G154" s="14"/>
      <c r="H154" s="50" t="str">
        <f>'UIP Detail'!A153</f>
        <v xml:space="preserve">               (18) 850 - Transmission Oper Supv &amp; Engineering</v>
      </c>
      <c r="I154" s="121">
        <f>C154-'UIP Detail'!C151</f>
        <v>0</v>
      </c>
      <c r="J154" s="121">
        <f>D154-'UIP Detail'!D151</f>
        <v>0</v>
      </c>
    </row>
    <row r="155" spans="1:10" ht="15" customHeight="1" x14ac:dyDescent="0.25">
      <c r="A155" s="50" t="s">
        <v>583</v>
      </c>
      <c r="B155" s="51">
        <f>'UIP Detail'!B152</f>
        <v>41849.160000000003</v>
      </c>
      <c r="C155" s="51">
        <f>'UIP Detail'!C152</f>
        <v>0</v>
      </c>
      <c r="D155" s="51">
        <f>'UIP Detail'!D152</f>
        <v>0</v>
      </c>
      <c r="E155" s="51">
        <f t="shared" si="4"/>
        <v>41849.160000000003</v>
      </c>
      <c r="G155" s="14"/>
      <c r="H155" s="50" t="str">
        <f>'UIP Detail'!A154</f>
        <v xml:space="preserve">               (18) 856 - Transmission Oper Mains Expenses</v>
      </c>
      <c r="I155" s="121">
        <f>C155-'UIP Detail'!C152</f>
        <v>0</v>
      </c>
      <c r="J155" s="121">
        <f>D155-'UIP Detail'!D152</f>
        <v>0</v>
      </c>
    </row>
    <row r="156" spans="1:10" ht="15" customHeight="1" x14ac:dyDescent="0.25">
      <c r="A156" s="50" t="s">
        <v>584</v>
      </c>
      <c r="B156" s="51">
        <f>'UIP Detail'!B153</f>
        <v>0</v>
      </c>
      <c r="C156" s="51">
        <f>'UIP Detail'!C153</f>
        <v>0</v>
      </c>
      <c r="D156" s="51">
        <f>'UIP Detail'!D153</f>
        <v>0</v>
      </c>
      <c r="E156" s="51">
        <f t="shared" si="4"/>
        <v>0</v>
      </c>
      <c r="G156" s="14"/>
      <c r="H156" s="50" t="str">
        <f>'UIP Detail'!A155</f>
        <v xml:space="preserve">               (18) 857 - Transmission Oper Meas &amp; Reg Sta Exp</v>
      </c>
      <c r="I156" s="121">
        <f>C156-'UIP Detail'!C153</f>
        <v>0</v>
      </c>
      <c r="J156" s="121">
        <f>D156-'UIP Detail'!D153</f>
        <v>0</v>
      </c>
    </row>
    <row r="157" spans="1:10" ht="15" customHeight="1" x14ac:dyDescent="0.25">
      <c r="A157" s="50" t="s">
        <v>585</v>
      </c>
      <c r="B157" s="51">
        <f>'UIP Detail'!B154</f>
        <v>0</v>
      </c>
      <c r="C157" s="51">
        <f>'UIP Detail'!C154</f>
        <v>0</v>
      </c>
      <c r="D157" s="51">
        <f>'UIP Detail'!D154</f>
        <v>0</v>
      </c>
      <c r="E157" s="51">
        <f t="shared" si="4"/>
        <v>0</v>
      </c>
      <c r="G157" s="14"/>
      <c r="H157" s="50" t="str">
        <f>'UIP Detail'!A156</f>
        <v xml:space="preserve">               (18) 862 - Transmission Maint Struct &amp; Improvements</v>
      </c>
      <c r="I157" s="121">
        <f>C157-'UIP Detail'!C154</f>
        <v>0</v>
      </c>
      <c r="J157" s="121">
        <f>D157-'UIP Detail'!D154</f>
        <v>0</v>
      </c>
    </row>
    <row r="158" spans="1:10" ht="15" customHeight="1" x14ac:dyDescent="0.25">
      <c r="A158" s="50" t="s">
        <v>586</v>
      </c>
      <c r="B158" s="51">
        <f>'UIP Detail'!B155</f>
        <v>0</v>
      </c>
      <c r="C158" s="51">
        <f>'UIP Detail'!C155</f>
        <v>0</v>
      </c>
      <c r="D158" s="51">
        <f>'UIP Detail'!D155</f>
        <v>0</v>
      </c>
      <c r="E158" s="51">
        <f t="shared" si="4"/>
        <v>0</v>
      </c>
      <c r="G158" s="14"/>
      <c r="H158" s="50" t="str">
        <f>'UIP Detail'!A157</f>
        <v xml:space="preserve">               (18) 863 - Transmission Maint Supv &amp; Eng</v>
      </c>
      <c r="I158" s="121">
        <f>C158-'UIP Detail'!C155</f>
        <v>0</v>
      </c>
      <c r="J158" s="121">
        <f>D158-'UIP Detail'!D155</f>
        <v>0</v>
      </c>
    </row>
    <row r="159" spans="1:10" ht="15" customHeight="1" x14ac:dyDescent="0.25">
      <c r="A159" s="50" t="s">
        <v>77</v>
      </c>
      <c r="B159" s="51">
        <f>'UIP Detail'!B156</f>
        <v>0</v>
      </c>
      <c r="C159" s="51">
        <f>'UIP Detail'!C156</f>
        <v>0</v>
      </c>
      <c r="D159" s="51">
        <f>'UIP Detail'!D156</f>
        <v>0</v>
      </c>
      <c r="E159" s="51">
        <f t="shared" si="4"/>
        <v>0</v>
      </c>
      <c r="G159" s="14"/>
      <c r="H159" s="48" t="str">
        <f>'UIP Detail'!A158</f>
        <v xml:space="preserve">               (18) 865 - Transm Maint of measur &amp; regul station equip</v>
      </c>
      <c r="I159" s="121">
        <f>C159-'UIP Detail'!C156</f>
        <v>0</v>
      </c>
      <c r="J159" s="121">
        <f>D159-'UIP Detail'!D156</f>
        <v>0</v>
      </c>
    </row>
    <row r="160" spans="1:10" ht="14.25" customHeight="1" x14ac:dyDescent="0.25">
      <c r="A160" s="50" t="s">
        <v>587</v>
      </c>
      <c r="B160" s="53">
        <f>'UIP Detail'!B157</f>
        <v>0</v>
      </c>
      <c r="C160" s="53">
        <f>'UIP Detail'!C157</f>
        <v>0</v>
      </c>
      <c r="D160" s="53">
        <f>'UIP Detail'!D157</f>
        <v>0</v>
      </c>
      <c r="E160" s="53">
        <f t="shared" si="4"/>
        <v>0</v>
      </c>
      <c r="G160" s="14"/>
      <c r="H160" s="50" t="str">
        <f>'UIP Detail'!A159</f>
        <v xml:space="preserve">               (18) 867 - Transmission Maint Other Equipment</v>
      </c>
      <c r="I160" s="121">
        <f>C160-'UIP Detail'!C157</f>
        <v>0</v>
      </c>
      <c r="J160" s="121">
        <f>D160-'UIP Detail'!D157</f>
        <v>0</v>
      </c>
    </row>
    <row r="161" spans="1:10" ht="15" customHeight="1" x14ac:dyDescent="0.25">
      <c r="A161" s="50" t="s">
        <v>470</v>
      </c>
      <c r="B161" s="54">
        <f>SUM(B134:B160)</f>
        <v>12587524.579999996</v>
      </c>
      <c r="C161" s="54">
        <f>SUM(C134:C160)</f>
        <v>206053.93</v>
      </c>
      <c r="D161" s="54">
        <f>SUM(D134:D160)</f>
        <v>0</v>
      </c>
      <c r="E161" s="54">
        <f>SUM(E134:E160)</f>
        <v>12793578.509999996</v>
      </c>
      <c r="G161" s="14"/>
      <c r="H161" s="50" t="str">
        <f>'UIP Detail'!A160</f>
        <v xml:space="preserve">                    (18) SUBTOTAL</v>
      </c>
      <c r="I161" s="121">
        <f>C161-'UIP Detail'!C158</f>
        <v>206053.93</v>
      </c>
      <c r="J161" s="121">
        <f>D161-'UIP Detail'!D158</f>
        <v>0</v>
      </c>
    </row>
    <row r="162" spans="1:10" ht="15" customHeight="1" x14ac:dyDescent="0.25">
      <c r="A162" s="48" t="s">
        <v>429</v>
      </c>
      <c r="B162" s="49"/>
      <c r="C162" s="49"/>
      <c r="D162" s="49"/>
      <c r="E162" s="49"/>
      <c r="G162" s="14"/>
      <c r="H162" s="50" t="str">
        <f>'UIP Detail'!A161</f>
        <v xml:space="preserve">          19 - DISTRIBUTION EXPENSE</v>
      </c>
      <c r="I162" s="121">
        <f>C162-'UIP Detail'!C159</f>
        <v>0</v>
      </c>
      <c r="J162" s="121">
        <f>D162-'UIP Detail'!D159</f>
        <v>0</v>
      </c>
    </row>
    <row r="163" spans="1:10" ht="15" customHeight="1" x14ac:dyDescent="0.25">
      <c r="A163" s="50" t="s">
        <v>588</v>
      </c>
      <c r="B163" s="51">
        <f>'UIP Detail'!B159</f>
        <v>0</v>
      </c>
      <c r="C163" s="51">
        <f>'UIP Detail'!C159</f>
        <v>0</v>
      </c>
      <c r="D163" s="51">
        <f>'UIP Detail'!D159</f>
        <v>0</v>
      </c>
      <c r="E163" s="51">
        <f t="shared" ref="E163:E195" si="5">SUM(B163:D163)</f>
        <v>0</v>
      </c>
      <c r="G163" s="14"/>
      <c r="H163" s="50" t="str">
        <f>'UIP Detail'!A162</f>
        <v xml:space="preserve">               (19) 580 - Distribution Oper Supv &amp; Engineering</v>
      </c>
      <c r="I163" s="121">
        <f>C163-'UIP Detail'!C160</f>
        <v>0</v>
      </c>
      <c r="J163" s="121">
        <f>D163-'UIP Detail'!D160</f>
        <v>0</v>
      </c>
    </row>
    <row r="164" spans="1:10" ht="15" customHeight="1" x14ac:dyDescent="0.25">
      <c r="A164" s="50" t="s">
        <v>589</v>
      </c>
      <c r="B164" s="51">
        <f>'UIP Detail'!B160</f>
        <v>1722757.9199999899</v>
      </c>
      <c r="C164" s="51">
        <f>'UIP Detail'!C160</f>
        <v>0</v>
      </c>
      <c r="D164" s="51">
        <f>'UIP Detail'!D160</f>
        <v>0</v>
      </c>
      <c r="E164" s="51">
        <f t="shared" si="5"/>
        <v>1722757.9199999899</v>
      </c>
      <c r="G164" s="14"/>
      <c r="H164" s="50" t="str">
        <f>'UIP Detail'!A163</f>
        <v xml:space="preserve">               (19) 581 - Distribution Oper Load Dispatching</v>
      </c>
      <c r="I164" s="121">
        <f>C164-'UIP Detail'!C161</f>
        <v>0</v>
      </c>
      <c r="J164" s="121">
        <f>D164-'UIP Detail'!D161</f>
        <v>0</v>
      </c>
    </row>
    <row r="165" spans="1:10" ht="15" customHeight="1" x14ac:dyDescent="0.25">
      <c r="A165" s="50" t="s">
        <v>590</v>
      </c>
      <c r="B165" s="51">
        <f>'UIP Detail'!B161</f>
        <v>0</v>
      </c>
      <c r="C165" s="51">
        <f>'UIP Detail'!C161</f>
        <v>0</v>
      </c>
      <c r="D165" s="51">
        <f>'UIP Detail'!D161</f>
        <v>0</v>
      </c>
      <c r="E165" s="51">
        <f t="shared" si="5"/>
        <v>0</v>
      </c>
      <c r="G165" s="14"/>
      <c r="H165" s="50" t="str">
        <f>'UIP Detail'!A164</f>
        <v xml:space="preserve">               (19) 582 - Distribution Oper Station Expenses</v>
      </c>
      <c r="I165" s="121">
        <f>C165-'UIP Detail'!C162</f>
        <v>0</v>
      </c>
      <c r="J165" s="121">
        <f>D165-'UIP Detail'!D162</f>
        <v>0</v>
      </c>
    </row>
    <row r="166" spans="1:10" ht="15" customHeight="1" x14ac:dyDescent="0.25">
      <c r="A166" s="50" t="s">
        <v>591</v>
      </c>
      <c r="B166" s="51">
        <f>'UIP Detail'!B162</f>
        <v>204219.429999999</v>
      </c>
      <c r="C166" s="51">
        <f>'UIP Detail'!C162</f>
        <v>0</v>
      </c>
      <c r="D166" s="51">
        <f>'UIP Detail'!D162</f>
        <v>0</v>
      </c>
      <c r="E166" s="51">
        <f t="shared" si="5"/>
        <v>204219.429999999</v>
      </c>
      <c r="G166" s="14"/>
      <c r="H166" s="50" t="str">
        <f>'UIP Detail'!A165</f>
        <v xml:space="preserve">               (19) 583 - Distribution Oper Overhead Line Exp</v>
      </c>
      <c r="I166" s="121">
        <f>C166-'UIP Detail'!C163</f>
        <v>0</v>
      </c>
      <c r="J166" s="121">
        <f>D166-'UIP Detail'!D163</f>
        <v>0</v>
      </c>
    </row>
    <row r="167" spans="1:10" ht="15" customHeight="1" x14ac:dyDescent="0.25">
      <c r="A167" s="50" t="s">
        <v>592</v>
      </c>
      <c r="B167" s="51">
        <f>'UIP Detail'!B163</f>
        <v>246129.139999999</v>
      </c>
      <c r="C167" s="51">
        <f>'UIP Detail'!C163</f>
        <v>0</v>
      </c>
      <c r="D167" s="51">
        <f>'UIP Detail'!D163</f>
        <v>0</v>
      </c>
      <c r="E167" s="51">
        <f t="shared" si="5"/>
        <v>246129.139999999</v>
      </c>
      <c r="G167" s="14"/>
      <c r="H167" s="50" t="str">
        <f>'UIP Detail'!A166</f>
        <v xml:space="preserve">               (19) 584 - Distribution Oper Underground Line Exp</v>
      </c>
      <c r="I167" s="121">
        <f>C167-'UIP Detail'!C164</f>
        <v>0</v>
      </c>
      <c r="J167" s="121">
        <f>D167-'UIP Detail'!D164</f>
        <v>0</v>
      </c>
    </row>
    <row r="168" spans="1:10" ht="15" customHeight="1" x14ac:dyDescent="0.25">
      <c r="A168" s="50" t="s">
        <v>593</v>
      </c>
      <c r="B168" s="51">
        <f>'UIP Detail'!B164</f>
        <v>194761.359999999</v>
      </c>
      <c r="C168" s="51">
        <f>'UIP Detail'!C164</f>
        <v>0</v>
      </c>
      <c r="D168" s="51">
        <f>'UIP Detail'!D164</f>
        <v>0</v>
      </c>
      <c r="E168" s="51">
        <f t="shared" si="5"/>
        <v>194761.359999999</v>
      </c>
      <c r="G168" s="14"/>
      <c r="H168" s="50" t="str">
        <f>'UIP Detail'!A167</f>
        <v xml:space="preserve">               (19) 585 - Distribution Oper St Lighting &amp; Signal</v>
      </c>
      <c r="I168" s="121">
        <f>C168-'UIP Detail'!C165</f>
        <v>0</v>
      </c>
      <c r="J168" s="121">
        <f>D168-'UIP Detail'!D165</f>
        <v>0</v>
      </c>
    </row>
    <row r="169" spans="1:10" ht="15" customHeight="1" x14ac:dyDescent="0.25">
      <c r="A169" s="50" t="s">
        <v>594</v>
      </c>
      <c r="B169" s="51">
        <f>'UIP Detail'!B165</f>
        <v>304829.77</v>
      </c>
      <c r="C169" s="51">
        <f>'UIP Detail'!C165</f>
        <v>0</v>
      </c>
      <c r="D169" s="51">
        <f>'UIP Detail'!D165</f>
        <v>0</v>
      </c>
      <c r="E169" s="51">
        <f t="shared" si="5"/>
        <v>304829.77</v>
      </c>
      <c r="G169" s="14"/>
      <c r="H169" s="50" t="str">
        <f>'UIP Detail'!A168</f>
        <v xml:space="preserve">               (19) 586 - Distribution Oper Meter Expense</v>
      </c>
      <c r="I169" s="121">
        <f>C169-'UIP Detail'!C166</f>
        <v>0</v>
      </c>
      <c r="J169" s="121">
        <f>D169-'UIP Detail'!D166</f>
        <v>0</v>
      </c>
    </row>
    <row r="170" spans="1:10" ht="15" customHeight="1" x14ac:dyDescent="0.25">
      <c r="A170" s="50" t="s">
        <v>595</v>
      </c>
      <c r="B170" s="51">
        <f>'UIP Detail'!B166</f>
        <v>168166.30999999901</v>
      </c>
      <c r="C170" s="51">
        <f>'UIP Detail'!C166</f>
        <v>0</v>
      </c>
      <c r="D170" s="51">
        <f>'UIP Detail'!D166</f>
        <v>0</v>
      </c>
      <c r="E170" s="51">
        <f t="shared" si="5"/>
        <v>168166.30999999901</v>
      </c>
      <c r="G170" s="14"/>
      <c r="H170" s="50" t="str">
        <f>'UIP Detail'!A169</f>
        <v xml:space="preserve">               (19) 587 - Distribution Oper Cust Installation</v>
      </c>
      <c r="I170" s="121">
        <f>C170-'UIP Detail'!C167</f>
        <v>0</v>
      </c>
      <c r="J170" s="121">
        <f>D170-'UIP Detail'!D167</f>
        <v>0</v>
      </c>
    </row>
    <row r="171" spans="1:10" ht="15" customHeight="1" x14ac:dyDescent="0.25">
      <c r="A171" s="50" t="s">
        <v>596</v>
      </c>
      <c r="B171" s="51">
        <f>'UIP Detail'!B167</f>
        <v>0</v>
      </c>
      <c r="C171" s="51">
        <f>'UIP Detail'!C167</f>
        <v>0</v>
      </c>
      <c r="D171" s="51">
        <f>'UIP Detail'!D167</f>
        <v>0</v>
      </c>
      <c r="E171" s="51">
        <f t="shared" si="5"/>
        <v>0</v>
      </c>
      <c r="G171" s="14"/>
      <c r="H171" s="50" t="str">
        <f>'UIP Detail'!A170</f>
        <v xml:space="preserve">               (19) 588 - Distribution Oper Misc Dist Exp</v>
      </c>
      <c r="I171" s="121">
        <f>C171-'UIP Detail'!C168</f>
        <v>0</v>
      </c>
      <c r="J171" s="121">
        <f>D171-'UIP Detail'!D168</f>
        <v>0</v>
      </c>
    </row>
    <row r="172" spans="1:10" ht="15" customHeight="1" x14ac:dyDescent="0.25">
      <c r="A172" s="50" t="s">
        <v>597</v>
      </c>
      <c r="B172" s="51">
        <f>'UIP Detail'!B168</f>
        <v>66156.309999999299</v>
      </c>
      <c r="C172" s="51">
        <f>'UIP Detail'!C168</f>
        <v>0</v>
      </c>
      <c r="D172" s="51">
        <f>'UIP Detail'!D168</f>
        <v>0</v>
      </c>
      <c r="E172" s="51">
        <f t="shared" si="5"/>
        <v>66156.309999999299</v>
      </c>
      <c r="G172" s="14"/>
      <c r="H172" s="50" t="str">
        <f>'UIP Detail'!A171</f>
        <v xml:space="preserve">               (19) 589 - Distribution Oper Rents</v>
      </c>
      <c r="I172" s="121">
        <f>C172-'UIP Detail'!C169</f>
        <v>0</v>
      </c>
      <c r="J172" s="121">
        <f>D172-'UIP Detail'!D169</f>
        <v>0</v>
      </c>
    </row>
    <row r="173" spans="1:10" ht="15" customHeight="1" x14ac:dyDescent="0.25">
      <c r="A173" s="50" t="s">
        <v>598</v>
      </c>
      <c r="B173" s="51">
        <f>'UIP Detail'!B169</f>
        <v>318732.33</v>
      </c>
      <c r="C173" s="51">
        <f>'UIP Detail'!C169</f>
        <v>0</v>
      </c>
      <c r="D173" s="51">
        <f>'UIP Detail'!D169</f>
        <v>0</v>
      </c>
      <c r="E173" s="51">
        <f t="shared" si="5"/>
        <v>318732.33</v>
      </c>
      <c r="G173" s="14"/>
      <c r="H173" s="50" t="str">
        <f>'UIP Detail'!A172</f>
        <v xml:space="preserve">               (19) 590 - Distribution Maint Superv &amp; Engineering</v>
      </c>
      <c r="I173" s="121">
        <f>C173-'UIP Detail'!C170</f>
        <v>0</v>
      </c>
      <c r="J173" s="121">
        <f>D173-'UIP Detail'!D170</f>
        <v>0</v>
      </c>
    </row>
    <row r="174" spans="1:10" ht="15" customHeight="1" x14ac:dyDescent="0.25">
      <c r="A174" s="50" t="s">
        <v>599</v>
      </c>
      <c r="B174" s="51">
        <f>'UIP Detail'!B170</f>
        <v>536564.67000000004</v>
      </c>
      <c r="C174" s="51">
        <f>'UIP Detail'!C170</f>
        <v>0</v>
      </c>
      <c r="D174" s="51">
        <f>'UIP Detail'!D170</f>
        <v>0</v>
      </c>
      <c r="E174" s="51">
        <f t="shared" si="5"/>
        <v>536564.67000000004</v>
      </c>
      <c r="G174" s="14"/>
      <c r="H174" s="50" t="str">
        <f>'UIP Detail'!A173</f>
        <v xml:space="preserve">               (19) 591 - Distribution Maint Structures</v>
      </c>
      <c r="I174" s="121">
        <f>C174-'UIP Detail'!C171</f>
        <v>0</v>
      </c>
      <c r="J174" s="121">
        <f>D174-'UIP Detail'!D171</f>
        <v>0</v>
      </c>
    </row>
    <row r="175" spans="1:10" ht="15" customHeight="1" x14ac:dyDescent="0.25">
      <c r="A175" s="50" t="s">
        <v>600</v>
      </c>
      <c r="B175" s="51">
        <f>'UIP Detail'!B171</f>
        <v>69719.11</v>
      </c>
      <c r="C175" s="51">
        <f>'UIP Detail'!C171</f>
        <v>0</v>
      </c>
      <c r="D175" s="51">
        <f>'UIP Detail'!D171</f>
        <v>0</v>
      </c>
      <c r="E175" s="51">
        <f t="shared" si="5"/>
        <v>69719.11</v>
      </c>
      <c r="G175" s="14"/>
      <c r="H175" s="50" t="str">
        <f>'UIP Detail'!A174</f>
        <v xml:space="preserve">               (19) 592 - Distribution Maint Station Equipment</v>
      </c>
      <c r="I175" s="121">
        <f>C175-'UIP Detail'!C172</f>
        <v>0</v>
      </c>
      <c r="J175" s="121">
        <f>D175-'UIP Detail'!D172</f>
        <v>0</v>
      </c>
    </row>
    <row r="176" spans="1:10" ht="15" customHeight="1" x14ac:dyDescent="0.25">
      <c r="A176" s="50" t="s">
        <v>601</v>
      </c>
      <c r="B176" s="51">
        <f>'UIP Detail'!B172</f>
        <v>0</v>
      </c>
      <c r="C176" s="51">
        <f>'UIP Detail'!C172</f>
        <v>0</v>
      </c>
      <c r="D176" s="51">
        <f>'UIP Detail'!D172</f>
        <v>0</v>
      </c>
      <c r="E176" s="51">
        <f t="shared" si="5"/>
        <v>0</v>
      </c>
      <c r="G176" s="14"/>
      <c r="H176" s="50" t="str">
        <f>'UIP Detail'!A175</f>
        <v xml:space="preserve">               (19) 593 - Distribution Maint Overhead Lines</v>
      </c>
      <c r="I176" s="121">
        <f>C176-'UIP Detail'!C173</f>
        <v>0</v>
      </c>
      <c r="J176" s="121">
        <f>D176-'UIP Detail'!D173</f>
        <v>0</v>
      </c>
    </row>
    <row r="177" spans="1:10" ht="15" customHeight="1" x14ac:dyDescent="0.25">
      <c r="A177" s="50" t="s">
        <v>602</v>
      </c>
      <c r="B177" s="51">
        <f>'UIP Detail'!B173</f>
        <v>0</v>
      </c>
      <c r="C177" s="51">
        <f>'UIP Detail'!C173</f>
        <v>0</v>
      </c>
      <c r="D177" s="51">
        <f>'UIP Detail'!D173</f>
        <v>0</v>
      </c>
      <c r="E177" s="51">
        <f t="shared" si="5"/>
        <v>0</v>
      </c>
      <c r="G177" s="14"/>
      <c r="H177" s="50" t="str">
        <f>'UIP Detail'!A176</f>
        <v xml:space="preserve">               (19) 594 - Distribution Maint Underground Lines</v>
      </c>
      <c r="I177" s="121">
        <f>C177-'UIP Detail'!C174</f>
        <v>0</v>
      </c>
      <c r="J177" s="121">
        <f>D177-'UIP Detail'!D174</f>
        <v>0</v>
      </c>
    </row>
    <row r="178" spans="1:10" ht="15" customHeight="1" x14ac:dyDescent="0.25">
      <c r="A178" s="50" t="s">
        <v>603</v>
      </c>
      <c r="B178" s="51">
        <f>'UIP Detail'!B174</f>
        <v>321523.41999999899</v>
      </c>
      <c r="C178" s="51">
        <f>'UIP Detail'!C174</f>
        <v>0</v>
      </c>
      <c r="D178" s="51">
        <f>'UIP Detail'!D174</f>
        <v>0</v>
      </c>
      <c r="E178" s="51">
        <f t="shared" si="5"/>
        <v>321523.41999999899</v>
      </c>
      <c r="G178" s="14"/>
      <c r="H178" s="50" t="str">
        <f>'UIP Detail'!A177</f>
        <v xml:space="preserve">               (19) 595 - Distribution Maint Line Transformers</v>
      </c>
      <c r="I178" s="121">
        <f>C178-'UIP Detail'!C175</f>
        <v>0</v>
      </c>
      <c r="J178" s="121">
        <f>D178-'UIP Detail'!D175</f>
        <v>0</v>
      </c>
    </row>
    <row r="179" spans="1:10" ht="15" customHeight="1" x14ac:dyDescent="0.25">
      <c r="A179" s="50" t="s">
        <v>604</v>
      </c>
      <c r="B179" s="51">
        <f>'UIP Detail'!B175</f>
        <v>3665878.79</v>
      </c>
      <c r="C179" s="51">
        <f>'UIP Detail'!C175</f>
        <v>0</v>
      </c>
      <c r="D179" s="51">
        <f>'UIP Detail'!D175</f>
        <v>0</v>
      </c>
      <c r="E179" s="51">
        <f t="shared" si="5"/>
        <v>3665878.79</v>
      </c>
      <c r="G179" s="14"/>
      <c r="H179" s="50" t="str">
        <f>'UIP Detail'!A178</f>
        <v xml:space="preserve">               (19) 596 - Distribution Maint St Lighting/Signal</v>
      </c>
      <c r="I179" s="121">
        <f>C179-'UIP Detail'!C176</f>
        <v>0</v>
      </c>
      <c r="J179" s="121">
        <f>D179-'UIP Detail'!D176</f>
        <v>0</v>
      </c>
    </row>
    <row r="180" spans="1:10" ht="15" customHeight="1" x14ac:dyDescent="0.25">
      <c r="A180" s="50" t="s">
        <v>605</v>
      </c>
      <c r="B180" s="51">
        <f>'UIP Detail'!B176</f>
        <v>1163566.69</v>
      </c>
      <c r="C180" s="51">
        <f>'UIP Detail'!C176</f>
        <v>0</v>
      </c>
      <c r="D180" s="51">
        <f>'UIP Detail'!D176</f>
        <v>0</v>
      </c>
      <c r="E180" s="51">
        <f t="shared" si="5"/>
        <v>1163566.69</v>
      </c>
      <c r="G180" s="14"/>
      <c r="H180" s="50" t="str">
        <f>'UIP Detail'!A179</f>
        <v xml:space="preserve">               (19) 597 - Distribution Maint Meters</v>
      </c>
      <c r="I180" s="121">
        <f>C180-'UIP Detail'!C177</f>
        <v>0</v>
      </c>
      <c r="J180" s="121">
        <f>D180-'UIP Detail'!D177</f>
        <v>0</v>
      </c>
    </row>
    <row r="181" spans="1:10" ht="15" customHeight="1" x14ac:dyDescent="0.25">
      <c r="A181" s="50" t="s">
        <v>606</v>
      </c>
      <c r="B181" s="51">
        <f>'UIP Detail'!B177</f>
        <v>12303.32</v>
      </c>
      <c r="C181" s="51">
        <f>'UIP Detail'!C177</f>
        <v>0</v>
      </c>
      <c r="D181" s="51">
        <f>'UIP Detail'!D177</f>
        <v>0</v>
      </c>
      <c r="E181" s="51">
        <f t="shared" si="5"/>
        <v>12303.32</v>
      </c>
      <c r="G181" s="14"/>
      <c r="H181" s="50" t="str">
        <f>'UIP Detail'!A180</f>
        <v xml:space="preserve">               (19) 598 - Distribution Maint Misc Dist Plant</v>
      </c>
      <c r="I181" s="121">
        <f>C181-'UIP Detail'!C178</f>
        <v>0</v>
      </c>
      <c r="J181" s="121">
        <f>D181-'UIP Detail'!D178</f>
        <v>0</v>
      </c>
    </row>
    <row r="182" spans="1:10" ht="15" customHeight="1" x14ac:dyDescent="0.25">
      <c r="A182" s="50" t="s">
        <v>607</v>
      </c>
      <c r="B182" s="51">
        <f>'UIP Detail'!B178</f>
        <v>262933.58999999898</v>
      </c>
      <c r="C182" s="51">
        <f>'UIP Detail'!C178</f>
        <v>0</v>
      </c>
      <c r="D182" s="51">
        <f>'UIP Detail'!D178</f>
        <v>0</v>
      </c>
      <c r="E182" s="51">
        <f t="shared" si="5"/>
        <v>262933.58999999898</v>
      </c>
      <c r="G182" s="14"/>
      <c r="H182" s="50" t="str">
        <f>'UIP Detail'!A181</f>
        <v xml:space="preserve">               (19) 870 - Distribution Oper Supv &amp; Engineering</v>
      </c>
      <c r="I182" s="121">
        <f>C182-'UIP Detail'!C179</f>
        <v>0</v>
      </c>
      <c r="J182" s="121">
        <f>D182-'UIP Detail'!D179</f>
        <v>0</v>
      </c>
    </row>
    <row r="183" spans="1:10" ht="15" customHeight="1" x14ac:dyDescent="0.25">
      <c r="A183" s="50" t="s">
        <v>608</v>
      </c>
      <c r="B183" s="51">
        <f>'UIP Detail'!B179</f>
        <v>42011.099999999897</v>
      </c>
      <c r="C183" s="51">
        <f>'UIP Detail'!C179</f>
        <v>0</v>
      </c>
      <c r="D183" s="51">
        <f>'UIP Detail'!D179</f>
        <v>0</v>
      </c>
      <c r="E183" s="51">
        <f t="shared" si="5"/>
        <v>42011.099999999897</v>
      </c>
      <c r="G183" s="14"/>
      <c r="H183" s="50" t="str">
        <f>'UIP Detail'!A182</f>
        <v xml:space="preserve">               (19) 871 - Distribution Oper Load Dispatching</v>
      </c>
      <c r="I183" s="121">
        <f>C183-'UIP Detail'!C180</f>
        <v>0</v>
      </c>
      <c r="J183" s="121">
        <f>D183-'UIP Detail'!D180</f>
        <v>0</v>
      </c>
    </row>
    <row r="184" spans="1:10" ht="15" customHeight="1" x14ac:dyDescent="0.25">
      <c r="A184" s="50" t="s">
        <v>609</v>
      </c>
      <c r="B184" s="51">
        <f>'UIP Detail'!B180</f>
        <v>0</v>
      </c>
      <c r="C184" s="51">
        <f>'UIP Detail'!C180</f>
        <v>0</v>
      </c>
      <c r="D184" s="51">
        <f>'UIP Detail'!D180</f>
        <v>0</v>
      </c>
      <c r="E184" s="51">
        <f t="shared" si="5"/>
        <v>0</v>
      </c>
      <c r="G184" s="14"/>
      <c r="H184" s="50" t="str">
        <f>'UIP Detail'!A183</f>
        <v xml:space="preserve">               (19) 874 - Distribution Oper Mains &amp; Services Exp</v>
      </c>
      <c r="I184" s="121">
        <f>C184-'UIP Detail'!C181</f>
        <v>-181020.83</v>
      </c>
      <c r="J184" s="121">
        <f>D184-'UIP Detail'!D181</f>
        <v>0</v>
      </c>
    </row>
    <row r="185" spans="1:10" ht="15" customHeight="1" x14ac:dyDescent="0.25">
      <c r="A185" s="50" t="s">
        <v>610</v>
      </c>
      <c r="B185" s="51">
        <f>'UIP Detail'!B181</f>
        <v>0</v>
      </c>
      <c r="C185" s="51">
        <f>'UIP Detail'!C181</f>
        <v>181020.83</v>
      </c>
      <c r="D185" s="51">
        <f>'UIP Detail'!D181</f>
        <v>0</v>
      </c>
      <c r="E185" s="51">
        <f t="shared" si="5"/>
        <v>181020.83</v>
      </c>
      <c r="G185" s="14"/>
      <c r="H185" s="50" t="str">
        <f>'UIP Detail'!A184</f>
        <v xml:space="preserve">               (19) 875 - Distribution Oper Meas &amp; Reg Sta Gen</v>
      </c>
      <c r="I185" s="121">
        <f>C185-'UIP Detail'!C182</f>
        <v>71438.309999999983</v>
      </c>
      <c r="J185" s="121">
        <f>D185-'UIP Detail'!D182</f>
        <v>0</v>
      </c>
    </row>
    <row r="186" spans="1:10" ht="15" customHeight="1" x14ac:dyDescent="0.25">
      <c r="A186" s="50" t="s">
        <v>611</v>
      </c>
      <c r="B186" s="51">
        <f>'UIP Detail'!B182</f>
        <v>0</v>
      </c>
      <c r="C186" s="51">
        <f>'UIP Detail'!C182</f>
        <v>109582.52</v>
      </c>
      <c r="D186" s="51">
        <f>'UIP Detail'!D182</f>
        <v>0</v>
      </c>
      <c r="E186" s="51">
        <f t="shared" si="5"/>
        <v>109582.52</v>
      </c>
      <c r="G186" s="14"/>
      <c r="H186" s="50" t="str">
        <f>'UIP Detail'!A185</f>
        <v xml:space="preserve">               (19) 876 - Distribution Oper Meas &amp; Reg Sta Indus</v>
      </c>
      <c r="I186" s="121">
        <f>C186-'UIP Detail'!C183</f>
        <v>-1724165.01</v>
      </c>
      <c r="J186" s="121">
        <f>D186-'UIP Detail'!D183</f>
        <v>0</v>
      </c>
    </row>
    <row r="187" spans="1:10" ht="15" customHeight="1" x14ac:dyDescent="0.25">
      <c r="A187" s="50" t="s">
        <v>612</v>
      </c>
      <c r="B187" s="51">
        <f>'UIP Detail'!B183</f>
        <v>0</v>
      </c>
      <c r="C187" s="51">
        <f>'UIP Detail'!C183</f>
        <v>1833747.53</v>
      </c>
      <c r="D187" s="51">
        <f>'UIP Detail'!D183</f>
        <v>0</v>
      </c>
      <c r="E187" s="51">
        <f t="shared" si="5"/>
        <v>1833747.53</v>
      </c>
      <c r="G187" s="14"/>
      <c r="H187" s="50" t="str">
        <f>'UIP Detail'!A186</f>
        <v xml:space="preserve">               (19) 878 - Distribution Oper Meter &amp; House Reg</v>
      </c>
      <c r="I187" s="121">
        <f>C187-'UIP Detail'!C184</f>
        <v>1639044.81</v>
      </c>
      <c r="J187" s="121">
        <f>D187-'UIP Detail'!D184</f>
        <v>0</v>
      </c>
    </row>
    <row r="188" spans="1:10" ht="15" customHeight="1" x14ac:dyDescent="0.25">
      <c r="A188" s="50" t="s">
        <v>613</v>
      </c>
      <c r="B188" s="51">
        <f>'UIP Detail'!B184</f>
        <v>0</v>
      </c>
      <c r="C188" s="51">
        <f>'UIP Detail'!C184</f>
        <v>194702.72</v>
      </c>
      <c r="D188" s="51">
        <f>'UIP Detail'!D184</f>
        <v>0</v>
      </c>
      <c r="E188" s="51">
        <f t="shared" si="5"/>
        <v>194702.72</v>
      </c>
      <c r="G188" s="14"/>
      <c r="H188" s="50" t="str">
        <f>'UIP Detail'!A187</f>
        <v xml:space="preserve">               (19) 879 - Distribution Oper Customer Install Exp</v>
      </c>
      <c r="I188" s="121">
        <f>C188-'UIP Detail'!C185</f>
        <v>183638.82</v>
      </c>
      <c r="J188" s="121">
        <f>D188-'UIP Detail'!D185</f>
        <v>0</v>
      </c>
    </row>
    <row r="189" spans="1:10" ht="15" customHeight="1" x14ac:dyDescent="0.25">
      <c r="A189" s="50" t="s">
        <v>614</v>
      </c>
      <c r="B189" s="51">
        <f>'UIP Detail'!B185</f>
        <v>0</v>
      </c>
      <c r="C189" s="51">
        <f>'UIP Detail'!C185</f>
        <v>11063.9</v>
      </c>
      <c r="D189" s="51">
        <f>'UIP Detail'!D185</f>
        <v>0</v>
      </c>
      <c r="E189" s="51">
        <f t="shared" si="5"/>
        <v>11063.9</v>
      </c>
      <c r="G189" s="14"/>
      <c r="H189" s="50" t="str">
        <f>'UIP Detail'!A188</f>
        <v xml:space="preserve">               (19) 880 - Distribution Oper Other Expense</v>
      </c>
      <c r="I189" s="121">
        <f>C189-'UIP Detail'!C186</f>
        <v>-247361.11000000002</v>
      </c>
      <c r="J189" s="121">
        <f>D189-'UIP Detail'!D186</f>
        <v>0</v>
      </c>
    </row>
    <row r="190" spans="1:10" ht="15" customHeight="1" x14ac:dyDescent="0.25">
      <c r="A190" s="50" t="s">
        <v>615</v>
      </c>
      <c r="B190" s="51">
        <f>'UIP Detail'!B186</f>
        <v>0</v>
      </c>
      <c r="C190" s="51">
        <f>'UIP Detail'!C186</f>
        <v>258425.01</v>
      </c>
      <c r="D190" s="51">
        <f>'UIP Detail'!D186</f>
        <v>0</v>
      </c>
      <c r="E190" s="51">
        <f t="shared" si="5"/>
        <v>258425.01</v>
      </c>
      <c r="G190" s="14"/>
      <c r="H190" s="50" t="str">
        <f>'UIP Detail'!A189</f>
        <v xml:space="preserve">               (19) 881 - Distribution Oper Rents Expense</v>
      </c>
      <c r="I190" s="121">
        <f>C190-'UIP Detail'!C187</f>
        <v>-266932.66999999899</v>
      </c>
      <c r="J190" s="121">
        <f>D190-'UIP Detail'!D187</f>
        <v>0</v>
      </c>
    </row>
    <row r="191" spans="1:10" ht="15" customHeight="1" x14ac:dyDescent="0.25">
      <c r="A191" s="50" t="s">
        <v>616</v>
      </c>
      <c r="B191" s="51">
        <f>'UIP Detail'!B187</f>
        <v>0</v>
      </c>
      <c r="C191" s="51">
        <f>'UIP Detail'!C187</f>
        <v>525357.679999999</v>
      </c>
      <c r="D191" s="51">
        <f>'UIP Detail'!D187</f>
        <v>0</v>
      </c>
      <c r="E191" s="51">
        <f t="shared" si="5"/>
        <v>525357.679999999</v>
      </c>
      <c r="G191" s="14"/>
      <c r="H191" s="50" t="str">
        <f>'UIP Detail'!A191</f>
        <v xml:space="preserve">               (19) 887 - Distribution Maint Mains</v>
      </c>
      <c r="I191" s="121">
        <f>C191-'UIP Detail'!C188</f>
        <v>122093.989999999</v>
      </c>
      <c r="J191" s="121">
        <f>D191-'UIP Detail'!D188</f>
        <v>0</v>
      </c>
    </row>
    <row r="192" spans="1:10" ht="15" customHeight="1" x14ac:dyDescent="0.25">
      <c r="A192" s="50" t="s">
        <v>617</v>
      </c>
      <c r="B192" s="51">
        <f>'UIP Detail'!B188</f>
        <v>0</v>
      </c>
      <c r="C192" s="51">
        <f>'UIP Detail'!C188</f>
        <v>403263.69</v>
      </c>
      <c r="D192" s="51">
        <f>'UIP Detail'!D188</f>
        <v>0</v>
      </c>
      <c r="E192" s="51">
        <f t="shared" si="5"/>
        <v>403263.69</v>
      </c>
      <c r="G192" s="14"/>
      <c r="H192" s="50" t="str">
        <f>'UIP Detail'!A192</f>
        <v xml:space="preserve">               (19) 889 - Distribution Maint Meas &amp; Reg Sta Gen</v>
      </c>
      <c r="I192" s="121">
        <f>C192-'UIP Detail'!C189</f>
        <v>380264.74</v>
      </c>
      <c r="J192" s="121">
        <f>D192-'UIP Detail'!D189</f>
        <v>0</v>
      </c>
    </row>
    <row r="193" spans="1:10" ht="15" customHeight="1" x14ac:dyDescent="0.25">
      <c r="A193" s="50" t="s">
        <v>618</v>
      </c>
      <c r="B193" s="51">
        <f>'UIP Detail'!B189</f>
        <v>0</v>
      </c>
      <c r="C193" s="51">
        <f>'UIP Detail'!C189</f>
        <v>22998.95</v>
      </c>
      <c r="D193" s="51">
        <f>'UIP Detail'!D189</f>
        <v>0</v>
      </c>
      <c r="E193" s="51">
        <f t="shared" si="5"/>
        <v>22998.95</v>
      </c>
      <c r="G193" s="14"/>
      <c r="H193" s="50" t="str">
        <f>'UIP Detail'!A193</f>
        <v xml:space="preserve">               (19) 890 - Distribution Maint Meas &amp; Reg Sta Ind</v>
      </c>
      <c r="I193" s="121">
        <f>C193-'UIP Detail'!C190</f>
        <v>2281.6000000000022</v>
      </c>
      <c r="J193" s="121">
        <f>D193-'UIP Detail'!D190</f>
        <v>0</v>
      </c>
    </row>
    <row r="194" spans="1:10" ht="15" customHeight="1" x14ac:dyDescent="0.25">
      <c r="A194" s="50" t="s">
        <v>619</v>
      </c>
      <c r="B194" s="51">
        <f>'UIP Detail'!B190</f>
        <v>0</v>
      </c>
      <c r="C194" s="51">
        <f>'UIP Detail'!C190</f>
        <v>20717.349999999999</v>
      </c>
      <c r="D194" s="51">
        <f>'UIP Detail'!D190</f>
        <v>0</v>
      </c>
      <c r="E194" s="51">
        <f t="shared" si="5"/>
        <v>20717.349999999999</v>
      </c>
      <c r="G194" s="14"/>
      <c r="H194" s="50" t="str">
        <f>'UIP Detail'!A194</f>
        <v xml:space="preserve">               (19) 892 - Distribution Maint Services</v>
      </c>
      <c r="I194" s="121">
        <f>C194-'UIP Detail'!C191</f>
        <v>-370644.95</v>
      </c>
      <c r="J194" s="121">
        <f>D194-'UIP Detail'!D191</f>
        <v>0</v>
      </c>
    </row>
    <row r="195" spans="1:10" ht="15" customHeight="1" x14ac:dyDescent="0.25">
      <c r="A195" s="50" t="s">
        <v>620</v>
      </c>
      <c r="B195" s="51">
        <f>'UIP Detail'!B191</f>
        <v>0</v>
      </c>
      <c r="C195" s="51">
        <f>'UIP Detail'!C191</f>
        <v>391362.3</v>
      </c>
      <c r="D195" s="51">
        <f>'UIP Detail'!D191</f>
        <v>0</v>
      </c>
      <c r="E195" s="51">
        <f t="shared" si="5"/>
        <v>391362.3</v>
      </c>
      <c r="G195" s="14"/>
      <c r="H195" s="48" t="str">
        <f>'UIP Detail'!A195</f>
        <v xml:space="preserve">               (19) 893 - Distribution Maint Meters &amp; House Reg</v>
      </c>
      <c r="I195" s="121">
        <f>C195-'UIP Detail'!C192</f>
        <v>343588.91000000009</v>
      </c>
      <c r="J195" s="121">
        <f>D195-'UIP Detail'!D192</f>
        <v>0</v>
      </c>
    </row>
    <row r="196" spans="1:10" ht="15" customHeight="1" x14ac:dyDescent="0.25">
      <c r="A196" s="50" t="s">
        <v>621</v>
      </c>
      <c r="B196" s="53">
        <f>'UIP Detail'!B192</f>
        <v>0</v>
      </c>
      <c r="C196" s="53">
        <f>'UIP Detail'!C192</f>
        <v>47773.389999999898</v>
      </c>
      <c r="D196" s="53">
        <f>'UIP Detail'!D192</f>
        <v>0</v>
      </c>
      <c r="E196" s="53">
        <f>SUM(B196:D196)</f>
        <v>47773.389999999898</v>
      </c>
      <c r="G196" s="14"/>
      <c r="H196" s="50" t="str">
        <f>'UIP Detail'!A196</f>
        <v xml:space="preserve">               (19) 894 - Distribution Maint Other Equipment</v>
      </c>
      <c r="I196" s="121">
        <f>C196-'UIP Detail'!C193</f>
        <v>-9818.4900000000998</v>
      </c>
      <c r="J196" s="121">
        <f>D196-'UIP Detail'!D193</f>
        <v>0</v>
      </c>
    </row>
    <row r="197" spans="1:10" ht="15" customHeight="1" x14ac:dyDescent="0.25">
      <c r="A197" s="50" t="s">
        <v>470</v>
      </c>
      <c r="B197" s="54">
        <f>SUM(B163:B196)</f>
        <v>9300253.259999983</v>
      </c>
      <c r="C197" s="54">
        <f>SUM(C163:C196)</f>
        <v>4000015.8699999982</v>
      </c>
      <c r="D197" s="54">
        <f>SUM(D163:D196)</f>
        <v>0</v>
      </c>
      <c r="E197" s="54">
        <f>SUM(E163:E196)</f>
        <v>13300269.129999982</v>
      </c>
      <c r="G197" s="14"/>
      <c r="H197" s="50" t="str">
        <f>'UIP Detail'!A197</f>
        <v xml:space="preserve">                    (19) SUBTOTAL</v>
      </c>
      <c r="I197" s="121">
        <f>C197-'UIP Detail'!C194</f>
        <v>3840094.5699999994</v>
      </c>
      <c r="J197" s="121">
        <f>D197-'UIP Detail'!D194</f>
        <v>0</v>
      </c>
    </row>
    <row r="198" spans="1:10" ht="15" customHeight="1" x14ac:dyDescent="0.25">
      <c r="A198" s="48" t="s">
        <v>430</v>
      </c>
      <c r="B198" s="49"/>
      <c r="C198" s="49"/>
      <c r="D198" s="49"/>
      <c r="E198" s="49"/>
      <c r="G198" s="14"/>
      <c r="H198" s="50" t="str">
        <f>'UIP Detail'!A198</f>
        <v xml:space="preserve">          20 - CUSTOMER ACCTS EXPENSES</v>
      </c>
      <c r="I198" s="121">
        <f>C198-'UIP Detail'!C195</f>
        <v>-59075.77</v>
      </c>
      <c r="J198" s="121">
        <f>D198-'UIP Detail'!D195</f>
        <v>0</v>
      </c>
    </row>
    <row r="199" spans="1:10" ht="15" customHeight="1" x14ac:dyDescent="0.25">
      <c r="A199" s="50" t="s">
        <v>622</v>
      </c>
      <c r="B199" s="51">
        <f>'UIP Detail'!B195</f>
        <v>0</v>
      </c>
      <c r="C199" s="51">
        <f>'UIP Detail'!C195</f>
        <v>59075.77</v>
      </c>
      <c r="D199" s="51">
        <f>'UIP Detail'!D195</f>
        <v>0</v>
      </c>
      <c r="E199" s="51">
        <f>SUM(B199:D199)</f>
        <v>59075.77</v>
      </c>
      <c r="G199" s="14"/>
      <c r="H199" s="50" t="str">
        <f>'UIP Detail'!A199</f>
        <v xml:space="preserve">               (20) 901 - Customer Accounts Supervision</v>
      </c>
      <c r="I199" s="121">
        <f>C199-'UIP Detail'!C196</f>
        <v>-51641.49</v>
      </c>
      <c r="J199" s="121">
        <f>D199-'UIP Detail'!D196</f>
        <v>0</v>
      </c>
    </row>
    <row r="200" spans="1:10" ht="15" customHeight="1" x14ac:dyDescent="0.25">
      <c r="A200" s="50" t="s">
        <v>623</v>
      </c>
      <c r="B200" s="51">
        <f>'UIP Detail'!B196</f>
        <v>0</v>
      </c>
      <c r="C200" s="51">
        <f>'UIP Detail'!C196</f>
        <v>110717.26</v>
      </c>
      <c r="D200" s="51">
        <f>'UIP Detail'!D196</f>
        <v>0</v>
      </c>
      <c r="E200" s="51">
        <f>SUM(B200:D200)</f>
        <v>110717.26</v>
      </c>
      <c r="G200" s="14"/>
      <c r="H200" s="50" t="str">
        <f>'UIP Detail'!A200</f>
        <v xml:space="preserve">               (20) 902 - Meter Reading Expense</v>
      </c>
      <c r="I200" s="121">
        <f>C200-'UIP Detail'!C197</f>
        <v>-4276604.82</v>
      </c>
      <c r="J200" s="121">
        <f>D200-'UIP Detail'!D197</f>
        <v>0</v>
      </c>
    </row>
    <row r="201" spans="1:10" ht="15" customHeight="1" x14ac:dyDescent="0.25">
      <c r="A201" s="50" t="s">
        <v>624</v>
      </c>
      <c r="B201" s="51">
        <f>'UIP Detail'!B197</f>
        <v>7577495.3399999999</v>
      </c>
      <c r="C201" s="51">
        <f>'UIP Detail'!C197</f>
        <v>4387322.08</v>
      </c>
      <c r="D201" s="51">
        <f>'UIP Detail'!D197</f>
        <v>0</v>
      </c>
      <c r="E201" s="51">
        <f>SUM(B201:D201)</f>
        <v>11964817.42</v>
      </c>
      <c r="G201" s="14"/>
      <c r="H201" s="50" t="str">
        <f>'UIP Detail'!A201</f>
        <v xml:space="preserve">               (20) 903 - Customer Records &amp; Collection Expense</v>
      </c>
      <c r="I201" s="121">
        <f>C201-'UIP Detail'!C198</f>
        <v>4387322.08</v>
      </c>
      <c r="J201" s="121">
        <f>D201-'UIP Detail'!D198</f>
        <v>0</v>
      </c>
    </row>
    <row r="202" spans="1:10" ht="15" customHeight="1" x14ac:dyDescent="0.25">
      <c r="A202" s="50" t="s">
        <v>625</v>
      </c>
      <c r="B202" s="51">
        <f>'UIP Detail'!B198</f>
        <v>0</v>
      </c>
      <c r="C202" s="51">
        <f>'UIP Detail'!C198</f>
        <v>0</v>
      </c>
      <c r="D202" s="51">
        <f>'UIP Detail'!D198</f>
        <v>0</v>
      </c>
      <c r="E202" s="51">
        <f>SUM(B202:D202)</f>
        <v>0</v>
      </c>
      <c r="G202" s="14"/>
      <c r="H202" s="48" t="str">
        <f>'UIP Detail'!A202</f>
        <v xml:space="preserve">               (20) 904 - Uncollectible Accounts</v>
      </c>
      <c r="I202" s="121">
        <f>C202-'UIP Detail'!C199</f>
        <v>0</v>
      </c>
      <c r="J202" s="121">
        <f>D202-'UIP Detail'!D199</f>
        <v>-25361.39</v>
      </c>
    </row>
    <row r="203" spans="1:10" ht="11.25" customHeight="1" x14ac:dyDescent="0.25">
      <c r="A203" s="50" t="s">
        <v>626</v>
      </c>
      <c r="B203" s="53">
        <f>'UIP Detail'!B199</f>
        <v>0</v>
      </c>
      <c r="C203" s="53">
        <f>'UIP Detail'!C199</f>
        <v>0</v>
      </c>
      <c r="D203" s="53">
        <f>'UIP Detail'!D199</f>
        <v>25361.39</v>
      </c>
      <c r="E203" s="53">
        <f>SUM(B203:D203)</f>
        <v>25361.39</v>
      </c>
      <c r="G203" s="14"/>
      <c r="H203" s="50" t="str">
        <f>'UIP Detail'!A203</f>
        <v xml:space="preserve">               (20) 905 - Misc. Customer Accounts Expense</v>
      </c>
      <c r="I203" s="121">
        <f>C203-'UIP Detail'!C200</f>
        <v>-1100187.99999999</v>
      </c>
      <c r="J203" s="121">
        <f>D203-'UIP Detail'!D200</f>
        <v>-30411.29</v>
      </c>
    </row>
    <row r="204" spans="1:10" ht="15" customHeight="1" x14ac:dyDescent="0.25">
      <c r="A204" s="50" t="s">
        <v>470</v>
      </c>
      <c r="B204" s="54">
        <f>SUM(B199:B203)</f>
        <v>7577495.3399999999</v>
      </c>
      <c r="C204" s="54">
        <f>SUM(C199:C203)</f>
        <v>4557115.1100000003</v>
      </c>
      <c r="D204" s="54">
        <f>SUM(D199:D203)</f>
        <v>25361.39</v>
      </c>
      <c r="E204" s="54">
        <f>SUM(E199:E203)</f>
        <v>12159971.84</v>
      </c>
      <c r="G204" s="14"/>
      <c r="H204" s="50" t="str">
        <f>'UIP Detail'!A204</f>
        <v xml:space="preserve">                    (20) SUBTOTAL</v>
      </c>
      <c r="I204" s="121">
        <f>C204-'UIP Detail'!C201</f>
        <v>4468289.8400000008</v>
      </c>
      <c r="J204" s="121">
        <f>D204-'UIP Detail'!D201</f>
        <v>-2404978.7199999997</v>
      </c>
    </row>
    <row r="205" spans="1:10" ht="15" customHeight="1" x14ac:dyDescent="0.25">
      <c r="A205" s="48" t="s">
        <v>431</v>
      </c>
      <c r="B205" s="49"/>
      <c r="C205" s="49"/>
      <c r="D205" s="49"/>
      <c r="E205" s="49"/>
      <c r="G205" s="14"/>
      <c r="H205" s="50" t="str">
        <f>'UIP Detail'!A205</f>
        <v xml:space="preserve">          21 - CUSTOMER SERVICE EXPENSES</v>
      </c>
      <c r="I205" s="121">
        <f>C205-'UIP Detail'!C202</f>
        <v>-427543.98</v>
      </c>
      <c r="J205" s="121">
        <f>D205-'UIP Detail'!D202</f>
        <v>0</v>
      </c>
    </row>
    <row r="206" spans="1:10" ht="15" customHeight="1" x14ac:dyDescent="0.25">
      <c r="A206" s="50" t="s">
        <v>627</v>
      </c>
      <c r="B206" s="51">
        <f>'UIP Detail'!B202</f>
        <v>1155032.8700000001</v>
      </c>
      <c r="C206" s="51">
        <f>'UIP Detail'!C202</f>
        <v>427543.98</v>
      </c>
      <c r="D206" s="51">
        <f>'UIP Detail'!D202</f>
        <v>0</v>
      </c>
      <c r="E206" s="51">
        <f t="shared" ref="E206:E211" si="6">SUM(B206:D206)</f>
        <v>1582576.85</v>
      </c>
      <c r="G206" s="14"/>
      <c r="H206" s="50" t="str">
        <f>'UIP Detail'!A206</f>
        <v xml:space="preserve">               (21) 908 - Customer Assistance Expense</v>
      </c>
      <c r="I206" s="121">
        <f>C206-'UIP Detail'!C203</f>
        <v>427543.98</v>
      </c>
      <c r="J206" s="121">
        <f>D206-'UIP Detail'!D203</f>
        <v>0</v>
      </c>
    </row>
    <row r="207" spans="1:10" ht="15" customHeight="1" x14ac:dyDescent="0.25">
      <c r="A207" s="50" t="s">
        <v>628</v>
      </c>
      <c r="B207" s="51">
        <f>'UIP Detail'!B203</f>
        <v>0</v>
      </c>
      <c r="C207" s="51">
        <f>'UIP Detail'!C203</f>
        <v>0</v>
      </c>
      <c r="D207" s="51">
        <f>'UIP Detail'!D203</f>
        <v>0</v>
      </c>
      <c r="E207" s="51">
        <f t="shared" si="6"/>
        <v>0</v>
      </c>
      <c r="G207" s="14"/>
      <c r="H207" s="50" t="str">
        <f>'UIP Detail'!A207</f>
        <v xml:space="preserve">               (21) 909 - Info &amp; Instructional Advertising</v>
      </c>
      <c r="I207" s="121">
        <f>C207-'UIP Detail'!C204</f>
        <v>-1616557.24999999</v>
      </c>
      <c r="J207" s="121">
        <f>D207-'UIP Detail'!D204</f>
        <v>-2511474.1800000002</v>
      </c>
    </row>
    <row r="208" spans="1:10" ht="15" customHeight="1" x14ac:dyDescent="0.25">
      <c r="A208" s="50" t="s">
        <v>629</v>
      </c>
      <c r="B208" s="51">
        <f>'UIP Detail'!B204</f>
        <v>2907054.99</v>
      </c>
      <c r="C208" s="51">
        <f>'UIP Detail'!C204</f>
        <v>1616557.24999999</v>
      </c>
      <c r="D208" s="51">
        <f>'UIP Detail'!D204</f>
        <v>2511474.1800000002</v>
      </c>
      <c r="E208" s="51">
        <f t="shared" si="6"/>
        <v>7035086.4199999906</v>
      </c>
      <c r="G208" s="14"/>
      <c r="H208" s="50" t="str">
        <f>'UIP Detail'!A208</f>
        <v xml:space="preserve">               (21) 910 - Misc Cust Svc &amp; Info Expense</v>
      </c>
      <c r="I208" s="121">
        <f>C208-'UIP Detail'!C205</f>
        <v>1616557.24999999</v>
      </c>
      <c r="J208" s="121">
        <f>D208-'UIP Detail'!D205</f>
        <v>2511474.1800000002</v>
      </c>
    </row>
    <row r="209" spans="1:10" ht="15" customHeight="1" x14ac:dyDescent="0.25">
      <c r="A209" s="50" t="s">
        <v>630</v>
      </c>
      <c r="B209" s="51">
        <f>'UIP Detail'!B205</f>
        <v>0</v>
      </c>
      <c r="C209" s="51">
        <f>'UIP Detail'!C205</f>
        <v>0</v>
      </c>
      <c r="D209" s="51">
        <f>'UIP Detail'!D205</f>
        <v>0</v>
      </c>
      <c r="E209" s="51">
        <f t="shared" si="6"/>
        <v>0</v>
      </c>
      <c r="G209" s="14"/>
      <c r="H209" s="50" t="str">
        <f>'UIP Detail'!A209</f>
        <v xml:space="preserve">               (21) 911 - Sales Supervision Exp</v>
      </c>
      <c r="I209" s="121">
        <f>C209-'UIP Detail'!C206</f>
        <v>-680252.32</v>
      </c>
      <c r="J209" s="121">
        <f>D209-'UIP Detail'!D206</f>
        <v>-137264.43</v>
      </c>
    </row>
    <row r="210" spans="1:10" ht="15" customHeight="1" x14ac:dyDescent="0.25">
      <c r="A210" s="50" t="s">
        <v>631</v>
      </c>
      <c r="B210" s="51">
        <f>'UIP Detail'!B206</f>
        <v>1640110.16</v>
      </c>
      <c r="C210" s="51">
        <f>'UIP Detail'!C206</f>
        <v>680252.32</v>
      </c>
      <c r="D210" s="51">
        <f>'UIP Detail'!D206</f>
        <v>137264.43</v>
      </c>
      <c r="E210" s="51">
        <f t="shared" si="6"/>
        <v>2457626.91</v>
      </c>
      <c r="G210" s="14"/>
      <c r="H210" s="50" t="str">
        <f>'UIP Detail'!A210</f>
        <v xml:space="preserve">               (21) 912 - Demonstration &amp; Selling Expense</v>
      </c>
      <c r="I210" s="121">
        <f>C210-'UIP Detail'!C207</f>
        <v>618650.82999999996</v>
      </c>
      <c r="J210" s="121">
        <f>D210-'UIP Detail'!D207</f>
        <v>-4477.7199999990116</v>
      </c>
    </row>
    <row r="211" spans="1:10" ht="15" customHeight="1" x14ac:dyDescent="0.25">
      <c r="A211" s="50" t="s">
        <v>632</v>
      </c>
      <c r="B211" s="51">
        <f>'UIP Detail'!B207</f>
        <v>320001.42</v>
      </c>
      <c r="C211" s="51">
        <f>'UIP Detail'!C207</f>
        <v>61601.49</v>
      </c>
      <c r="D211" s="51">
        <f>'UIP Detail'!D207</f>
        <v>141742.149999999</v>
      </c>
      <c r="E211" s="51">
        <f t="shared" si="6"/>
        <v>523345.05999999901</v>
      </c>
      <c r="G211" s="14"/>
      <c r="H211" s="48" t="str">
        <f>'UIP Detail'!A211</f>
        <v xml:space="preserve">               (21) 913 - Advertising Expenses</v>
      </c>
      <c r="I211" s="121">
        <f>C211-'UIP Detail'!C208</f>
        <v>61601.49</v>
      </c>
      <c r="J211" s="121">
        <f>D211-'UIP Detail'!D208</f>
        <v>117859.41999999901</v>
      </c>
    </row>
    <row r="212" spans="1:10" ht="15" customHeight="1" x14ac:dyDescent="0.25">
      <c r="A212" s="50" t="s">
        <v>633</v>
      </c>
      <c r="B212" s="53">
        <f>'UIP Detail'!B208</f>
        <v>0</v>
      </c>
      <c r="C212" s="53">
        <f>'UIP Detail'!C208</f>
        <v>0</v>
      </c>
      <c r="D212" s="53">
        <f>'UIP Detail'!D208</f>
        <v>23882.73</v>
      </c>
      <c r="E212" s="53">
        <f>SUM(B212:D212)</f>
        <v>23882.73</v>
      </c>
      <c r="G212" s="14"/>
      <c r="H212" s="50" t="str">
        <f>'UIP Detail'!A212</f>
        <v xml:space="preserve">               (21) 916 - Misc. Sales Expense</v>
      </c>
      <c r="I212" s="121">
        <f>C212-'UIP Detail'!C209</f>
        <v>0</v>
      </c>
      <c r="J212" s="121">
        <f>D212-'UIP Detail'!D209</f>
        <v>23882.73</v>
      </c>
    </row>
    <row r="213" spans="1:10" ht="15" customHeight="1" x14ac:dyDescent="0.25">
      <c r="A213" s="50" t="s">
        <v>470</v>
      </c>
      <c r="B213" s="54">
        <f>SUM(B206:B212)</f>
        <v>6022199.4400000004</v>
      </c>
      <c r="C213" s="54">
        <f>SUM(C206:C212)</f>
        <v>2785955.0399999903</v>
      </c>
      <c r="D213" s="54">
        <f>SUM(D206:D212)</f>
        <v>2814363.4899999993</v>
      </c>
      <c r="E213" s="54">
        <f>SUM(E206:E212)</f>
        <v>11622517.969999989</v>
      </c>
      <c r="G213" s="14"/>
      <c r="H213" s="50" t="str">
        <f>'UIP Detail'!A213</f>
        <v xml:space="preserve">                    (21) SUBTOTAL</v>
      </c>
      <c r="I213" s="121">
        <f>C213-'UIP Detail'!C210</f>
        <v>2785038.7699999902</v>
      </c>
      <c r="J213" s="121">
        <f>D213-'UIP Detail'!D210</f>
        <v>2814363.4899999993</v>
      </c>
    </row>
    <row r="214" spans="1:10" ht="15" customHeight="1" x14ac:dyDescent="0.25">
      <c r="A214" s="48" t="s">
        <v>432</v>
      </c>
      <c r="B214" s="54"/>
      <c r="C214" s="54"/>
      <c r="D214" s="54"/>
      <c r="E214" s="54"/>
      <c r="G214" s="14"/>
      <c r="H214" s="48" t="str">
        <f>'UIP Detail'!A214</f>
        <v xml:space="preserve">          22 - CONSERVATION AMORTIZATION</v>
      </c>
      <c r="I214" s="121">
        <f>C214-'UIP Detail'!C211</f>
        <v>0</v>
      </c>
      <c r="J214" s="121">
        <f>D214-'UIP Detail'!D211</f>
        <v>0</v>
      </c>
    </row>
    <row r="215" spans="1:10" ht="15" customHeight="1" x14ac:dyDescent="0.25">
      <c r="A215" s="50" t="s">
        <v>634</v>
      </c>
      <c r="B215" s="53">
        <f>'UIP Detail'!B211</f>
        <v>0</v>
      </c>
      <c r="C215" s="53">
        <f>'UIP Detail'!C211</f>
        <v>0</v>
      </c>
      <c r="D215" s="53">
        <f>'UIP Detail'!D211</f>
        <v>0</v>
      </c>
      <c r="E215" s="53">
        <f>SUM(B215:D215)</f>
        <v>0</v>
      </c>
      <c r="G215" s="14"/>
      <c r="H215" s="50" t="str">
        <f>'UIP Detail'!A215</f>
        <v xml:space="preserve">               (22) 908 - Customer Assistance Expense</v>
      </c>
      <c r="I215" s="121">
        <f>C215-'UIP Detail'!C212</f>
        <v>0</v>
      </c>
      <c r="J215" s="121">
        <f>D215-'UIP Detail'!D212</f>
        <v>0</v>
      </c>
    </row>
    <row r="216" spans="1:10" ht="15" customHeight="1" x14ac:dyDescent="0.25">
      <c r="A216" s="50" t="s">
        <v>470</v>
      </c>
      <c r="B216" s="49">
        <f>+B215</f>
        <v>0</v>
      </c>
      <c r="C216" s="49">
        <f>+C215</f>
        <v>0</v>
      </c>
      <c r="D216" s="49">
        <f>+D215</f>
        <v>0</v>
      </c>
      <c r="E216" s="49">
        <f>+E215</f>
        <v>0</v>
      </c>
      <c r="G216" s="14"/>
      <c r="H216" s="50" t="str">
        <f>'UIP Detail'!A216</f>
        <v xml:space="preserve">                    (22) SUBTOTAL</v>
      </c>
      <c r="I216" s="121">
        <f>C216-'UIP Detail'!C213</f>
        <v>-742770.08</v>
      </c>
      <c r="J216" s="121">
        <f>D216-'UIP Detail'!D213</f>
        <v>-302889.30999999901</v>
      </c>
    </row>
    <row r="217" spans="1:10" ht="15" customHeight="1" x14ac:dyDescent="0.25">
      <c r="A217" s="48" t="s">
        <v>433</v>
      </c>
      <c r="B217" s="49"/>
      <c r="C217" s="49"/>
      <c r="D217" s="49"/>
      <c r="E217" s="49"/>
      <c r="G217" s="14"/>
      <c r="H217" s="50" t="str">
        <f>'UIP Detail'!A217</f>
        <v xml:space="preserve">          23 - ADMIN &amp; GENERAL EXPENSE</v>
      </c>
      <c r="I217" s="121">
        <f>C217-'UIP Detail'!C214</f>
        <v>0</v>
      </c>
      <c r="J217" s="121">
        <f>D217-'UIP Detail'!D214</f>
        <v>0</v>
      </c>
    </row>
    <row r="218" spans="1:10" ht="15" customHeight="1" x14ac:dyDescent="0.25">
      <c r="A218" s="50" t="s">
        <v>635</v>
      </c>
      <c r="B218" s="51">
        <f>'UIP Detail'!B214</f>
        <v>0</v>
      </c>
      <c r="C218" s="51">
        <f>'UIP Detail'!C214</f>
        <v>0</v>
      </c>
      <c r="D218" s="51">
        <f>'UIP Detail'!D214</f>
        <v>0</v>
      </c>
      <c r="E218" s="51">
        <f t="shared" ref="E218:E230" si="7">SUM(B218:D218)</f>
        <v>0</v>
      </c>
      <c r="G218" s="14"/>
      <c r="H218" s="50" t="str">
        <f>'UIP Detail'!A218</f>
        <v xml:space="preserve">               (23) 920 - A &amp; G Salaries</v>
      </c>
      <c r="I218" s="121">
        <f>C218-'UIP Detail'!C215</f>
        <v>-1404281.1</v>
      </c>
      <c r="J218" s="121">
        <f>D218-'UIP Detail'!D215</f>
        <v>0</v>
      </c>
    </row>
    <row r="219" spans="1:10" ht="15" customHeight="1" x14ac:dyDescent="0.25">
      <c r="A219" s="50" t="s">
        <v>636</v>
      </c>
      <c r="B219" s="51">
        <f>'UIP Detail'!B215</f>
        <v>9812319.4799999893</v>
      </c>
      <c r="C219" s="51">
        <f>'UIP Detail'!C215</f>
        <v>1404281.1</v>
      </c>
      <c r="D219" s="51">
        <f>'UIP Detail'!D215</f>
        <v>0</v>
      </c>
      <c r="E219" s="51">
        <f t="shared" si="7"/>
        <v>11216600.579999989</v>
      </c>
      <c r="G219" s="14"/>
      <c r="H219" s="50" t="str">
        <f>'UIP Detail'!A219</f>
        <v xml:space="preserve">               (23) 921 - Office Supplies and Expenses</v>
      </c>
      <c r="I219" s="121">
        <f>C219-'UIP Detail'!C216</f>
        <v>0</v>
      </c>
      <c r="J219" s="121">
        <f>D219-'UIP Detail'!D216</f>
        <v>0</v>
      </c>
    </row>
    <row r="220" spans="1:10" ht="15" customHeight="1" x14ac:dyDescent="0.25">
      <c r="A220" s="50" t="s">
        <v>637</v>
      </c>
      <c r="B220" s="51">
        <f>'UIP Detail'!B216</f>
        <v>9812319.4799999893</v>
      </c>
      <c r="C220" s="51">
        <f>'UIP Detail'!C216</f>
        <v>1404281.1</v>
      </c>
      <c r="D220" s="51">
        <f>'UIP Detail'!D216</f>
        <v>0</v>
      </c>
      <c r="E220" s="51">
        <f t="shared" si="7"/>
        <v>11216600.579999989</v>
      </c>
      <c r="G220" s="14"/>
      <c r="H220" s="50" t="str">
        <f>'UIP Detail'!A220</f>
        <v xml:space="preserve">               (23) 922 - Admin Expenses Transferred</v>
      </c>
      <c r="I220" s="121">
        <f>C220-'UIP Detail'!C217</f>
        <v>1404281.1</v>
      </c>
      <c r="J220" s="121">
        <f>D220-'UIP Detail'!D217</f>
        <v>0</v>
      </c>
    </row>
    <row r="221" spans="1:10" ht="15" customHeight="1" x14ac:dyDescent="0.25">
      <c r="A221" s="50" t="s">
        <v>638</v>
      </c>
      <c r="B221" s="51">
        <f>'UIP Detail'!B217</f>
        <v>0</v>
      </c>
      <c r="C221" s="51">
        <f>'UIP Detail'!C217</f>
        <v>0</v>
      </c>
      <c r="D221" s="51">
        <f>'UIP Detail'!D217</f>
        <v>0</v>
      </c>
      <c r="E221" s="51">
        <f t="shared" si="7"/>
        <v>0</v>
      </c>
      <c r="G221" s="14"/>
      <c r="H221" s="50" t="str">
        <f>'UIP Detail'!A221</f>
        <v xml:space="preserve">               (23) 923 - Outside Services Employed</v>
      </c>
      <c r="I221" s="121">
        <f>C221-'UIP Detail'!C218</f>
        <v>-138637.1</v>
      </c>
      <c r="J221" s="121">
        <f>D221-'UIP Detail'!D218</f>
        <v>-3283055.46</v>
      </c>
    </row>
    <row r="222" spans="1:10" ht="15" customHeight="1" x14ac:dyDescent="0.25">
      <c r="A222" s="50" t="s">
        <v>639</v>
      </c>
      <c r="B222" s="51">
        <f>'UIP Detail'!B218</f>
        <v>329545.61</v>
      </c>
      <c r="C222" s="51">
        <f>'UIP Detail'!C218</f>
        <v>138637.1</v>
      </c>
      <c r="D222" s="51">
        <f>'UIP Detail'!D218</f>
        <v>3283055.46</v>
      </c>
      <c r="E222" s="51">
        <f t="shared" si="7"/>
        <v>3751238.17</v>
      </c>
      <c r="G222" s="14"/>
      <c r="H222" s="50" t="str">
        <f>'UIP Detail'!A222</f>
        <v xml:space="preserve">               (23) 924 - Property Insurance</v>
      </c>
      <c r="I222" s="121">
        <f>C222-'UIP Detail'!C219</f>
        <v>106792.57</v>
      </c>
      <c r="J222" s="121">
        <f>D222-'UIP Detail'!D219</f>
        <v>2108004.63</v>
      </c>
    </row>
    <row r="223" spans="1:10" ht="15" customHeight="1" x14ac:dyDescent="0.25">
      <c r="A223" s="50" t="s">
        <v>640</v>
      </c>
      <c r="B223" s="51">
        <f>'UIP Detail'!B219</f>
        <v>68901.37</v>
      </c>
      <c r="C223" s="51">
        <f>'UIP Detail'!C219</f>
        <v>31844.53</v>
      </c>
      <c r="D223" s="51">
        <f>'UIP Detail'!D219</f>
        <v>1175050.83</v>
      </c>
      <c r="E223" s="51">
        <f t="shared" si="7"/>
        <v>1275796.73</v>
      </c>
      <c r="G223" s="14"/>
      <c r="H223" s="50" t="str">
        <f>'UIP Detail'!A223</f>
        <v xml:space="preserve">               (23) 925 - Injuries &amp; Damages</v>
      </c>
      <c r="I223" s="121">
        <f>C223-'UIP Detail'!C220</f>
        <v>31844.53</v>
      </c>
      <c r="J223" s="121">
        <f>D223-'UIP Detail'!D220</f>
        <v>1199028.52</v>
      </c>
    </row>
    <row r="224" spans="1:10" ht="15" customHeight="1" x14ac:dyDescent="0.25">
      <c r="A224" s="50" t="s">
        <v>641</v>
      </c>
      <c r="B224" s="51">
        <f>'UIP Detail'!B220</f>
        <v>0</v>
      </c>
      <c r="C224" s="51">
        <f>'UIP Detail'!C220</f>
        <v>0</v>
      </c>
      <c r="D224" s="51">
        <f>'UIP Detail'!D220</f>
        <v>-23977.69</v>
      </c>
      <c r="E224" s="51">
        <f t="shared" si="7"/>
        <v>-23977.69</v>
      </c>
      <c r="G224" s="14"/>
      <c r="H224" s="50" t="str">
        <f>'UIP Detail'!A224</f>
        <v xml:space="preserve">               (23) 926 - Emp Pension &amp; Benefits</v>
      </c>
      <c r="I224" s="121">
        <f>C224-'UIP Detail'!C221</f>
        <v>-36281.86</v>
      </c>
      <c r="J224" s="121">
        <f>D224-'UIP Detail'!D221</f>
        <v>-639934.47</v>
      </c>
    </row>
    <row r="225" spans="1:10" ht="15" customHeight="1" x14ac:dyDescent="0.25">
      <c r="A225" s="50" t="s">
        <v>642</v>
      </c>
      <c r="B225" s="51">
        <f>'UIP Detail'!B221</f>
        <v>172010.06999999899</v>
      </c>
      <c r="C225" s="51">
        <f>'UIP Detail'!C221</f>
        <v>36281.86</v>
      </c>
      <c r="D225" s="51">
        <f>'UIP Detail'!D221</f>
        <v>615956.78</v>
      </c>
      <c r="E225" s="51">
        <f t="shared" si="7"/>
        <v>824248.70999999903</v>
      </c>
      <c r="G225" s="14"/>
      <c r="H225" s="50" t="str">
        <f>'UIP Detail'!A225</f>
        <v xml:space="preserve">               (23) 928 - Regulatory Commission Expense</v>
      </c>
      <c r="I225" s="121">
        <f>C225-'UIP Detail'!C222</f>
        <v>6428.3700000001008</v>
      </c>
      <c r="J225" s="121">
        <f>D225-'UIP Detail'!D222</f>
        <v>702872.12</v>
      </c>
    </row>
    <row r="226" spans="1:10" ht="15" customHeight="1" x14ac:dyDescent="0.25">
      <c r="A226" s="50" t="s">
        <v>643</v>
      </c>
      <c r="B226" s="51">
        <f>'UIP Detail'!B222</f>
        <v>382381.43</v>
      </c>
      <c r="C226" s="51">
        <f>'UIP Detail'!C222</f>
        <v>29853.4899999999</v>
      </c>
      <c r="D226" s="51">
        <f>'UIP Detail'!D222</f>
        <v>-86915.34</v>
      </c>
      <c r="E226" s="51">
        <f t="shared" si="7"/>
        <v>325319.57999999984</v>
      </c>
      <c r="G226" s="14"/>
      <c r="H226" s="50" t="str">
        <f>'UIP Detail'!A226</f>
        <v xml:space="preserve">               (23) 9301 - Gen Advertising Exp</v>
      </c>
      <c r="I226" s="121">
        <f>C226-'UIP Detail'!C223</f>
        <v>-19438.630000000103</v>
      </c>
      <c r="J226" s="121">
        <f>D226-'UIP Detail'!D223</f>
        <v>-489097.85</v>
      </c>
    </row>
    <row r="227" spans="1:10" ht="15" customHeight="1" x14ac:dyDescent="0.25">
      <c r="A227" s="50" t="s">
        <v>644</v>
      </c>
      <c r="B227" s="51">
        <f>'UIP Detail'!B223</f>
        <v>42907.55</v>
      </c>
      <c r="C227" s="51">
        <f>'UIP Detail'!C223</f>
        <v>49292.12</v>
      </c>
      <c r="D227" s="51">
        <f>'UIP Detail'!D223</f>
        <v>402182.51</v>
      </c>
      <c r="E227" s="51">
        <f t="shared" si="7"/>
        <v>494382.18000000005</v>
      </c>
      <c r="G227" s="14"/>
      <c r="H227" s="50" t="str">
        <f>'UIP Detail'!A227</f>
        <v xml:space="preserve">               (23) 9302 - Misc. General Expenses</v>
      </c>
      <c r="I227" s="121">
        <f>C227-'UIP Detail'!C224</f>
        <v>-750767.27999999898</v>
      </c>
      <c r="J227" s="121">
        <f>D227-'UIP Detail'!D224</f>
        <v>-217814.76999999897</v>
      </c>
    </row>
    <row r="228" spans="1:10" ht="15" customHeight="1" x14ac:dyDescent="0.25">
      <c r="A228" s="50" t="s">
        <v>645</v>
      </c>
      <c r="B228" s="51">
        <f>'UIP Detail'!B224</f>
        <v>1964462.0999999901</v>
      </c>
      <c r="C228" s="51">
        <f>'UIP Detail'!C224</f>
        <v>800059.39999999898</v>
      </c>
      <c r="D228" s="51">
        <f>'UIP Detail'!D224</f>
        <v>619997.27999999898</v>
      </c>
      <c r="E228" s="51">
        <f t="shared" si="7"/>
        <v>3384518.7799999877</v>
      </c>
      <c r="G228" s="14"/>
      <c r="H228" s="50" t="str">
        <f>'UIP Detail'!A228</f>
        <v xml:space="preserve">               (23) 931 - Rents</v>
      </c>
      <c r="I228" s="121">
        <f>C228-'UIP Detail'!C225</f>
        <v>516723.39999999898</v>
      </c>
      <c r="J228" s="121">
        <f>D228-'UIP Detail'!D225</f>
        <v>180896.33999999898</v>
      </c>
    </row>
    <row r="229" spans="1:10" ht="15" customHeight="1" x14ac:dyDescent="0.25">
      <c r="A229" s="50" t="s">
        <v>646</v>
      </c>
      <c r="B229" s="51">
        <f>'UIP Detail'!B225</f>
        <v>523585</v>
      </c>
      <c r="C229" s="51">
        <f>'UIP Detail'!C225</f>
        <v>283336</v>
      </c>
      <c r="D229" s="51">
        <f>'UIP Detail'!D225</f>
        <v>439100.94</v>
      </c>
      <c r="E229" s="51">
        <f t="shared" si="7"/>
        <v>1246021.94</v>
      </c>
      <c r="G229" s="14"/>
      <c r="H229" s="62" t="str">
        <f>'UIP Detail'!A229</f>
        <v xml:space="preserve">               (23) 932 - Maint Of General Plant- Gas</v>
      </c>
      <c r="I229" s="121">
        <f>C229-'UIP Detail'!C226</f>
        <v>283336</v>
      </c>
      <c r="J229" s="121">
        <f>D229-'UIP Detail'!D226</f>
        <v>438947.54</v>
      </c>
    </row>
    <row r="230" spans="1:10" ht="15" customHeight="1" x14ac:dyDescent="0.25">
      <c r="A230" s="50" t="s">
        <v>78</v>
      </c>
      <c r="B230" s="53">
        <f>'UIP Detail'!B226</f>
        <v>0</v>
      </c>
      <c r="C230" s="53">
        <f>'UIP Detail'!C226</f>
        <v>0</v>
      </c>
      <c r="D230" s="53">
        <f>'UIP Detail'!D226</f>
        <v>153.4</v>
      </c>
      <c r="E230" s="53">
        <f t="shared" si="7"/>
        <v>153.4</v>
      </c>
      <c r="G230" s="14"/>
      <c r="H230" s="50" t="str">
        <f>'UIP Detail'!A230</f>
        <v xml:space="preserve">               (23) 935 - Maint General Plant - Electric</v>
      </c>
      <c r="I230" s="121">
        <f>C230-'UIP Detail'!C228</f>
        <v>0</v>
      </c>
      <c r="J230" s="121">
        <f>D230-'UIP Detail'!D228</f>
        <v>-858132.97</v>
      </c>
    </row>
    <row r="231" spans="1:10" ht="15" customHeight="1" x14ac:dyDescent="0.25">
      <c r="A231" s="50" t="s">
        <v>470</v>
      </c>
      <c r="B231" s="59">
        <f>SUM(B218:B230)</f>
        <v>23108432.08999997</v>
      </c>
      <c r="C231" s="59">
        <f>SUM(C218:C230)</f>
        <v>4177866.6999999988</v>
      </c>
      <c r="D231" s="59">
        <f>SUM(D218:D230)</f>
        <v>6424604.1699999999</v>
      </c>
      <c r="E231" s="59">
        <f>SUM(E218:E230)</f>
        <v>33710902.959999956</v>
      </c>
      <c r="G231" s="14"/>
      <c r="H231" s="61" t="str">
        <f>'UIP Detail'!A231</f>
        <v xml:space="preserve">                    (23) SUBTOTAL</v>
      </c>
      <c r="I231" s="121">
        <f>C231-'UIP Detail'!C229</f>
        <v>4093246.8399999989</v>
      </c>
      <c r="J231" s="121">
        <f>D231-'UIP Detail'!D229</f>
        <v>6424604.1699999999</v>
      </c>
    </row>
    <row r="232" spans="1:10" ht="6" customHeight="1" thickBot="1" x14ac:dyDescent="0.3">
      <c r="A232" s="62" t="s">
        <v>647</v>
      </c>
      <c r="B232" s="60">
        <f>+B132+B161+B197+B204+B213+B216+B231</f>
        <v>69460671.36999993</v>
      </c>
      <c r="C232" s="60">
        <f>+C132+C161+C197+C204+C213+C216+C231</f>
        <v>15933060.579999989</v>
      </c>
      <c r="D232" s="60">
        <f>+D132+D161+D197+D204+D213+D216+D231</f>
        <v>9264329.0499999989</v>
      </c>
      <c r="E232" s="60">
        <f>+E132+E161+E197+E204+E213+E216+E231</f>
        <v>94658060.999999911</v>
      </c>
      <c r="G232" s="14"/>
      <c r="H232" s="48" t="str">
        <f>'UIP Detail'!A232</f>
        <v xml:space="preserve">     TOTAL OPERATING AND MAINTENANCE</v>
      </c>
      <c r="I232" s="121">
        <f>C232-'UIP Detail'!C230</f>
        <v>15933060.579999989</v>
      </c>
      <c r="J232" s="121">
        <f>D232-'UIP Detail'!D230</f>
        <v>7558916.1999999993</v>
      </c>
    </row>
    <row r="233" spans="1:10" ht="15" customHeight="1" thickTop="1" x14ac:dyDescent="0.25">
      <c r="A233" s="50"/>
      <c r="B233" s="54"/>
      <c r="C233" s="54"/>
      <c r="D233" s="54"/>
      <c r="E233" s="54"/>
      <c r="G233" s="14"/>
      <c r="H233" s="50">
        <f>'UIP Detail'!A233</f>
        <v>0</v>
      </c>
      <c r="I233" s="121">
        <f>C233-'UIP Detail'!C231</f>
        <v>-1496447.79999999</v>
      </c>
      <c r="J233" s="121">
        <f>D233-'UIP Detail'!D231</f>
        <v>-9326793.25</v>
      </c>
    </row>
    <row r="234" spans="1:10" ht="15" customHeight="1" x14ac:dyDescent="0.25">
      <c r="A234" s="61" t="s">
        <v>648</v>
      </c>
      <c r="B234" s="54"/>
      <c r="C234" s="54"/>
      <c r="D234" s="54"/>
      <c r="E234" s="54"/>
      <c r="G234" s="14"/>
      <c r="H234" s="50" t="str">
        <f>'UIP Detail'!A234</f>
        <v xml:space="preserve">     DEPRECIATION, DEPLETION AND AMORTIZATION</v>
      </c>
      <c r="I234" s="121">
        <f>C234-'UIP Detail'!C232</f>
        <v>-9853432.2399999909</v>
      </c>
      <c r="J234" s="121">
        <f>D234-'UIP Detail'!D232</f>
        <v>-12141156.74</v>
      </c>
    </row>
    <row r="235" spans="1:10" ht="15" customHeight="1" x14ac:dyDescent="0.25">
      <c r="A235" s="48" t="s">
        <v>434</v>
      </c>
      <c r="B235" s="49"/>
      <c r="C235" s="49"/>
      <c r="D235" s="49"/>
      <c r="E235" s="49"/>
      <c r="G235" s="14"/>
      <c r="H235" s="50" t="str">
        <f>'UIP Detail'!A235</f>
        <v xml:space="preserve">          24 - DEPRECIATION</v>
      </c>
      <c r="I235" s="121">
        <f>C235-'UIP Detail'!C233</f>
        <v>0</v>
      </c>
      <c r="J235" s="121">
        <f>D235-'UIP Detail'!D233</f>
        <v>0</v>
      </c>
    </row>
    <row r="236" spans="1:10" ht="15" customHeight="1" x14ac:dyDescent="0.25">
      <c r="A236" s="50" t="s">
        <v>649</v>
      </c>
      <c r="B236" s="51">
        <f>'UIP Detail'!B233</f>
        <v>0</v>
      </c>
      <c r="C236" s="51">
        <f>'UIP Detail'!C233</f>
        <v>0</v>
      </c>
      <c r="D236" s="51">
        <f>'UIP Detail'!D233</f>
        <v>0</v>
      </c>
      <c r="E236" s="51">
        <f>SUM(B236:D236)</f>
        <v>0</v>
      </c>
      <c r="G236" s="14"/>
      <c r="H236" s="48" t="str">
        <f>'UIP Detail'!A236</f>
        <v xml:space="preserve">               (24) 403 - Depreciation Expense</v>
      </c>
      <c r="I236" s="121">
        <f>C236-'UIP Detail'!C234</f>
        <v>0</v>
      </c>
      <c r="J236" s="121">
        <f>D236-'UIP Detail'!D234</f>
        <v>0</v>
      </c>
    </row>
    <row r="237" spans="1:10" ht="15" customHeight="1" x14ac:dyDescent="0.25">
      <c r="A237" s="50" t="s">
        <v>650</v>
      </c>
      <c r="B237" s="53">
        <f>'UIP Detail'!B234</f>
        <v>0</v>
      </c>
      <c r="C237" s="53">
        <f>'UIP Detail'!C234</f>
        <v>0</v>
      </c>
      <c r="D237" s="53">
        <f>'UIP Detail'!D234</f>
        <v>0</v>
      </c>
      <c r="E237" s="53">
        <f>SUM(B237:D237)</f>
        <v>0</v>
      </c>
      <c r="G237" s="14"/>
      <c r="H237" s="50" t="str">
        <f>'UIP Detail'!A237</f>
        <v xml:space="preserve">               (24) 4031 - Depreciation Expense - FAS143</v>
      </c>
      <c r="I237" s="121">
        <f>C237-'UIP Detail'!C235</f>
        <v>0</v>
      </c>
      <c r="J237" s="121">
        <f>D237-'UIP Detail'!D235</f>
        <v>0</v>
      </c>
    </row>
    <row r="238" spans="1:10" ht="15" customHeight="1" x14ac:dyDescent="0.25">
      <c r="A238" s="50" t="s">
        <v>470</v>
      </c>
      <c r="B238" s="49">
        <f>SUM(B236:B237)</f>
        <v>0</v>
      </c>
      <c r="C238" s="49">
        <f>SUM(C236:C237)</f>
        <v>0</v>
      </c>
      <c r="D238" s="49">
        <f>SUM(D236:D237)</f>
        <v>0</v>
      </c>
      <c r="E238" s="54">
        <f>SUM(E236:E237)</f>
        <v>0</v>
      </c>
      <c r="G238" s="14"/>
      <c r="H238" s="50" t="str">
        <f>'UIP Detail'!A238</f>
        <v xml:space="preserve">                    (24) SUBTOTAL</v>
      </c>
      <c r="I238" s="121">
        <f>C238-'UIP Detail'!C236</f>
        <v>-8995807.8200000003</v>
      </c>
      <c r="J238" s="121">
        <f>D238-'UIP Detail'!D236</f>
        <v>-1886556.97</v>
      </c>
    </row>
    <row r="239" spans="1:10" ht="15" customHeight="1" x14ac:dyDescent="0.25">
      <c r="A239" s="48" t="s">
        <v>435</v>
      </c>
      <c r="B239" s="54"/>
      <c r="C239" s="54"/>
      <c r="D239" s="54"/>
      <c r="E239" s="54"/>
      <c r="G239" s="14"/>
      <c r="H239" s="50" t="str">
        <f>'UIP Detail'!A239</f>
        <v xml:space="preserve">          25 - AMORTIZATION</v>
      </c>
      <c r="I239" s="121">
        <f>C239-'UIP Detail'!C237</f>
        <v>-14708.85</v>
      </c>
      <c r="J239" s="121">
        <f>D239-'UIP Detail'!D237</f>
        <v>-5431.33</v>
      </c>
    </row>
    <row r="240" spans="1:10" ht="15" customHeight="1" x14ac:dyDescent="0.25">
      <c r="A240" s="50" t="s">
        <v>651</v>
      </c>
      <c r="B240" s="51">
        <f>'UIP Detail'!B237</f>
        <v>81092.740000000005</v>
      </c>
      <c r="C240" s="51">
        <f>'UIP Detail'!C237</f>
        <v>14708.85</v>
      </c>
      <c r="D240" s="51">
        <f>'UIP Detail'!D237</f>
        <v>5431.33</v>
      </c>
      <c r="E240" s="51">
        <f>SUM(B240:D240)</f>
        <v>101232.92000000001</v>
      </c>
      <c r="G240" s="14"/>
      <c r="H240" s="50" t="str">
        <f>'UIP Detail'!A240</f>
        <v xml:space="preserve">               (25) 404 - Amort Ltd-Term Plant</v>
      </c>
      <c r="I240" s="121">
        <f>C240-'UIP Detail'!C238</f>
        <v>-8995807.8200000003</v>
      </c>
      <c r="J240" s="121">
        <f>D240-'UIP Detail'!D238</f>
        <v>-1886556.97</v>
      </c>
    </row>
    <row r="241" spans="1:10" ht="15" customHeight="1" x14ac:dyDescent="0.25">
      <c r="A241" s="50" t="s">
        <v>652</v>
      </c>
      <c r="B241" s="51">
        <f>'UIP Detail'!B238</f>
        <v>20220080.939999901</v>
      </c>
      <c r="C241" s="51">
        <f>'UIP Detail'!C238</f>
        <v>9010516.6699999999</v>
      </c>
      <c r="D241" s="51">
        <f>'UIP Detail'!D238</f>
        <v>1891988.3</v>
      </c>
      <c r="E241" s="51">
        <f>SUM(B241:D241)</f>
        <v>31122585.909999903</v>
      </c>
      <c r="G241" s="14"/>
      <c r="H241" s="48" t="str">
        <f>'UIP Detail'!A241</f>
        <v xml:space="preserve">               (25) 406 - Amortization Of Plant Acquisition Adj</v>
      </c>
      <c r="I241" s="121">
        <f>C241-'UIP Detail'!C239</f>
        <v>9010516.6699999999</v>
      </c>
      <c r="J241" s="121">
        <f>D241-'UIP Detail'!D239</f>
        <v>1891988.3</v>
      </c>
    </row>
    <row r="242" spans="1:10" ht="15" customHeight="1" x14ac:dyDescent="0.25">
      <c r="A242" s="50" t="s">
        <v>653</v>
      </c>
      <c r="B242" s="53">
        <f>'UIP Detail'!B239</f>
        <v>0</v>
      </c>
      <c r="C242" s="53">
        <f>'UIP Detail'!C239</f>
        <v>0</v>
      </c>
      <c r="D242" s="53">
        <f>'UIP Detail'!D239</f>
        <v>0</v>
      </c>
      <c r="E242" s="53">
        <f>SUM(B242:D242)</f>
        <v>0</v>
      </c>
      <c r="G242" s="14"/>
      <c r="H242" s="50" t="str">
        <f>'UIP Detail'!A242</f>
        <v xml:space="preserve">               (25) 4111 - Accretion Exp - FAS143</v>
      </c>
      <c r="I242" s="121">
        <f>C242-'UIP Detail'!C240</f>
        <v>-193719.76</v>
      </c>
      <c r="J242" s="121">
        <f>D242-'UIP Detail'!D240</f>
        <v>-2401082.4700000002</v>
      </c>
    </row>
    <row r="243" spans="1:10" ht="15" customHeight="1" x14ac:dyDescent="0.25">
      <c r="A243" s="50" t="s">
        <v>470</v>
      </c>
      <c r="B243" s="49">
        <f>SUM(B240:B242)</f>
        <v>20301173.679999899</v>
      </c>
      <c r="C243" s="49">
        <f>SUM(C240:C242)</f>
        <v>9025225.5199999996</v>
      </c>
      <c r="D243" s="49">
        <f>SUM(D240:D242)</f>
        <v>1897419.6300000001</v>
      </c>
      <c r="E243" s="54">
        <f>SUM(E240:E242)</f>
        <v>31223818.829999905</v>
      </c>
      <c r="G243" s="14"/>
      <c r="H243" s="50" t="str">
        <f>'UIP Detail'!A243</f>
        <v xml:space="preserve">                    (25) SUBTOTAL</v>
      </c>
      <c r="I243" s="121">
        <f>C243-'UIP Detail'!C241</f>
        <v>9025225.5199999996</v>
      </c>
      <c r="J243" s="121">
        <f>D243-'UIP Detail'!D241</f>
        <v>1897419.6300000001</v>
      </c>
    </row>
    <row r="244" spans="1:10" ht="15" customHeight="1" x14ac:dyDescent="0.25">
      <c r="A244" s="48" t="s">
        <v>436</v>
      </c>
      <c r="B244" s="54"/>
      <c r="C244" s="54"/>
      <c r="D244" s="54"/>
      <c r="E244" s="54"/>
      <c r="G244" s="14"/>
      <c r="H244" s="48" t="str">
        <f>'UIP Detail'!A244</f>
        <v xml:space="preserve">          26 - AMORTIZ OF PROPERTY LOSS</v>
      </c>
      <c r="I244" s="121">
        <f>C244-'UIP Detail'!C242</f>
        <v>-2360.96</v>
      </c>
      <c r="J244" s="121">
        <f>D244-'UIP Detail'!D242</f>
        <v>-644.46</v>
      </c>
    </row>
    <row r="245" spans="1:10" ht="15" customHeight="1" x14ac:dyDescent="0.25">
      <c r="A245" s="50" t="s">
        <v>654</v>
      </c>
      <c r="B245" s="53">
        <f>'UIP Detail'!B242</f>
        <v>107349.9</v>
      </c>
      <c r="C245" s="53">
        <f>'UIP Detail'!C242</f>
        <v>2360.96</v>
      </c>
      <c r="D245" s="53">
        <f>'UIP Detail'!D242</f>
        <v>644.46</v>
      </c>
      <c r="E245" s="53">
        <f>SUM(B245:D245)</f>
        <v>110355.32</v>
      </c>
      <c r="G245" s="14"/>
      <c r="H245" s="50" t="str">
        <f>'UIP Detail'!A245</f>
        <v xml:space="preserve">               (26) 407 - Amortization Of Prop. Losses</v>
      </c>
      <c r="I245" s="121">
        <f>C245-'UIP Detail'!C243</f>
        <v>-193719.76</v>
      </c>
      <c r="J245" s="121">
        <f>D245-'UIP Detail'!D243</f>
        <v>-2401082.4700000002</v>
      </c>
    </row>
    <row r="246" spans="1:10" ht="15" customHeight="1" x14ac:dyDescent="0.25">
      <c r="A246" s="50" t="s">
        <v>470</v>
      </c>
      <c r="B246" s="49">
        <f>+B245</f>
        <v>107349.9</v>
      </c>
      <c r="C246" s="49">
        <f>+C245</f>
        <v>2360.96</v>
      </c>
      <c r="D246" s="49">
        <f>+D245</f>
        <v>644.46</v>
      </c>
      <c r="E246" s="49">
        <f>+E245</f>
        <v>110355.32</v>
      </c>
      <c r="G246" s="14"/>
      <c r="H246" s="50" t="str">
        <f>'UIP Detail'!A246</f>
        <v xml:space="preserve">                    (26) SUBTOTAL</v>
      </c>
      <c r="I246" s="121">
        <f>C246-'UIP Detail'!C244</f>
        <v>2360.96</v>
      </c>
      <c r="J246" s="121">
        <f>D246-'UIP Detail'!D244</f>
        <v>644.46</v>
      </c>
    </row>
    <row r="247" spans="1:10" ht="15" customHeight="1" x14ac:dyDescent="0.25">
      <c r="A247" s="48" t="s">
        <v>437</v>
      </c>
      <c r="B247" s="49"/>
      <c r="C247" s="49"/>
      <c r="D247" s="49"/>
      <c r="E247" s="49"/>
      <c r="G247" s="14"/>
      <c r="H247" s="50" t="str">
        <f>'UIP Detail'!A247</f>
        <v xml:space="preserve">          27 - OTHER OPERATING EXPENSES</v>
      </c>
      <c r="I247" s="121">
        <f>C247-'UIP Detail'!C245</f>
        <v>0</v>
      </c>
      <c r="J247" s="121">
        <f>D247-'UIP Detail'!D245</f>
        <v>0</v>
      </c>
    </row>
    <row r="248" spans="1:10" ht="15" customHeight="1" x14ac:dyDescent="0.25">
      <c r="A248" s="50" t="s">
        <v>655</v>
      </c>
      <c r="B248" s="51">
        <f>'UIP Detail'!B245</f>
        <v>1717072.18</v>
      </c>
      <c r="C248" s="51">
        <f>'UIP Detail'!C245</f>
        <v>0</v>
      </c>
      <c r="D248" s="51">
        <f>'UIP Detail'!D245</f>
        <v>0</v>
      </c>
      <c r="E248" s="51">
        <f t="shared" ref="E248:E253" si="8">SUM(B248:D248)</f>
        <v>1717072.18</v>
      </c>
      <c r="G248" s="14"/>
      <c r="H248" s="50" t="str">
        <f>'UIP Detail'!A248</f>
        <v xml:space="preserve">               (27) 4073 - Regulatory Debits</v>
      </c>
      <c r="I248" s="121">
        <f>C248-'UIP Detail'!C246</f>
        <v>0</v>
      </c>
      <c r="J248" s="121">
        <f>D248-'UIP Detail'!D246</f>
        <v>0</v>
      </c>
    </row>
    <row r="249" spans="1:10" ht="15" customHeight="1" x14ac:dyDescent="0.25">
      <c r="A249" s="50" t="s">
        <v>656</v>
      </c>
      <c r="B249" s="51">
        <f>'UIP Detail'!B246</f>
        <v>1717072.18</v>
      </c>
      <c r="C249" s="51">
        <f>'UIP Detail'!C246</f>
        <v>0</v>
      </c>
      <c r="D249" s="51">
        <f>'UIP Detail'!D246</f>
        <v>0</v>
      </c>
      <c r="E249" s="51">
        <f t="shared" si="8"/>
        <v>1717072.18</v>
      </c>
      <c r="G249" s="14"/>
      <c r="H249" s="50" t="str">
        <f>'UIP Detail'!A249</f>
        <v xml:space="preserve">               (27) 4074 - Regulatory Credits</v>
      </c>
      <c r="I249" s="121">
        <f>C249-'UIP Detail'!C247</f>
        <v>0</v>
      </c>
      <c r="J249" s="121">
        <f>D249-'UIP Detail'!D247</f>
        <v>0</v>
      </c>
    </row>
    <row r="250" spans="1:10" ht="15" customHeight="1" x14ac:dyDescent="0.25">
      <c r="A250" s="50" t="s">
        <v>657</v>
      </c>
      <c r="B250" s="51">
        <f>'UIP Detail'!B247</f>
        <v>0</v>
      </c>
      <c r="C250" s="51">
        <f>'UIP Detail'!C247</f>
        <v>0</v>
      </c>
      <c r="D250" s="51">
        <f>'UIP Detail'!D247</f>
        <v>0</v>
      </c>
      <c r="E250" s="51">
        <f t="shared" si="8"/>
        <v>0</v>
      </c>
      <c r="G250" s="14"/>
      <c r="H250" s="50" t="str">
        <f>'UIP Detail'!A250</f>
        <v xml:space="preserve">               (27) 4116 - Gains From Disposition Of Utility Plant</v>
      </c>
      <c r="I250" s="121">
        <f>C250-'UIP Detail'!C248</f>
        <v>0</v>
      </c>
      <c r="J250" s="121">
        <f>D250-'UIP Detail'!D248</f>
        <v>0</v>
      </c>
    </row>
    <row r="251" spans="1:10" ht="15" customHeight="1" x14ac:dyDescent="0.25">
      <c r="A251" s="50" t="s">
        <v>658</v>
      </c>
      <c r="B251" s="51">
        <f>'UIP Detail'!B248</f>
        <v>3795384</v>
      </c>
      <c r="C251" s="51">
        <f>'UIP Detail'!C248</f>
        <v>0</v>
      </c>
      <c r="D251" s="51">
        <f>'UIP Detail'!D248</f>
        <v>0</v>
      </c>
      <c r="E251" s="51">
        <f t="shared" si="8"/>
        <v>3795384</v>
      </c>
      <c r="G251" s="14"/>
      <c r="H251" s="50" t="str">
        <f>'UIP Detail'!A251</f>
        <v xml:space="preserve">               (27) 4117 - Losses From Disposition Of Utility Plant</v>
      </c>
      <c r="I251" s="121">
        <f>C251-'UIP Detail'!C249</f>
        <v>0</v>
      </c>
      <c r="J251" s="121">
        <f>D251-'UIP Detail'!D249</f>
        <v>0</v>
      </c>
    </row>
    <row r="252" spans="1:10" ht="15" customHeight="1" x14ac:dyDescent="0.25">
      <c r="A252" s="50" t="s">
        <v>659</v>
      </c>
      <c r="B252" s="51">
        <f>'UIP Detail'!B249</f>
        <v>-56496357.119999997</v>
      </c>
      <c r="C252" s="51">
        <f>'UIP Detail'!C249</f>
        <v>0</v>
      </c>
      <c r="D252" s="51">
        <f>'UIP Detail'!D249</f>
        <v>0</v>
      </c>
      <c r="E252" s="51">
        <f t="shared" si="8"/>
        <v>-56496357.119999997</v>
      </c>
      <c r="G252" s="14"/>
      <c r="H252" s="48" t="str">
        <f>'UIP Detail'!A252</f>
        <v xml:space="preserve">               (27) 4118 - Gains From Disposition Of Allowances</v>
      </c>
      <c r="I252" s="121">
        <f>C252-'UIP Detail'!C250</f>
        <v>5154.09</v>
      </c>
      <c r="J252" s="121">
        <f>D252-'UIP Detail'!D250</f>
        <v>0</v>
      </c>
    </row>
    <row r="253" spans="1:10" ht="15" customHeight="1" x14ac:dyDescent="0.25">
      <c r="A253" s="50" t="s">
        <v>322</v>
      </c>
      <c r="B253" s="53">
        <f>'UIP Detail'!B250</f>
        <v>-52750.64</v>
      </c>
      <c r="C253" s="53">
        <f>'UIP Detail'!C250</f>
        <v>-5154.09</v>
      </c>
      <c r="D253" s="53">
        <f>'UIP Detail'!D250</f>
        <v>0</v>
      </c>
      <c r="E253" s="53">
        <f t="shared" si="8"/>
        <v>-57904.729999999996</v>
      </c>
      <c r="G253" s="14"/>
      <c r="H253" s="50" t="str">
        <f>'UIP Detail'!A253</f>
        <v xml:space="preserve">               (27) 414 - Other Utility Operating Income</v>
      </c>
      <c r="I253" s="121">
        <f>C253-'UIP Detail'!C251</f>
        <v>-6527.33</v>
      </c>
      <c r="J253" s="121">
        <f>D253-'UIP Detail'!D251</f>
        <v>0</v>
      </c>
    </row>
    <row r="254" spans="1:10" ht="15" customHeight="1" x14ac:dyDescent="0.25">
      <c r="A254" s="50" t="s">
        <v>470</v>
      </c>
      <c r="B254" s="49">
        <f>SUM(B248:B253)</f>
        <v>-49319579.399999999</v>
      </c>
      <c r="C254" s="49">
        <f>SUM(C248:C253)</f>
        <v>-5154.09</v>
      </c>
      <c r="D254" s="49">
        <f>SUM(D248:D253)</f>
        <v>0</v>
      </c>
      <c r="E254" s="54">
        <f>SUM(E248:E253)</f>
        <v>-49324733.489999995</v>
      </c>
      <c r="G254" s="14"/>
      <c r="H254" s="50" t="str">
        <f>'UIP Detail'!A254</f>
        <v xml:space="preserve">                    (27) SUBTOTAL</v>
      </c>
      <c r="I254" s="121">
        <f>C254-'UIP Detail'!C252</f>
        <v>-5154.09</v>
      </c>
      <c r="J254" s="121">
        <f>D254-'UIP Detail'!D252</f>
        <v>0</v>
      </c>
    </row>
    <row r="255" spans="1:10" ht="15" customHeight="1" x14ac:dyDescent="0.25">
      <c r="A255" s="48" t="s">
        <v>438</v>
      </c>
      <c r="B255" s="54"/>
      <c r="C255" s="54"/>
      <c r="D255" s="54"/>
      <c r="E255" s="54"/>
      <c r="G255" s="14"/>
      <c r="H255" s="50" t="str">
        <f>'UIP Detail'!A255</f>
        <v xml:space="preserve">          28 - ASC 815</v>
      </c>
      <c r="I255" s="121">
        <f>C255-'UIP Detail'!C253</f>
        <v>0</v>
      </c>
      <c r="J255" s="121">
        <f>D255-'UIP Detail'!D253</f>
        <v>0</v>
      </c>
    </row>
    <row r="256" spans="1:10" ht="15" customHeight="1" x14ac:dyDescent="0.25">
      <c r="A256" s="50" t="s">
        <v>660</v>
      </c>
      <c r="B256" s="51">
        <f>'UIP Detail'!B253</f>
        <v>0</v>
      </c>
      <c r="C256" s="51">
        <f>'UIP Detail'!C253</f>
        <v>0</v>
      </c>
      <c r="D256" s="51">
        <f>'UIP Detail'!D253</f>
        <v>0</v>
      </c>
      <c r="E256" s="51">
        <f>SUM(B256:D256)</f>
        <v>0</v>
      </c>
      <c r="G256" s="14"/>
      <c r="H256" s="61" t="str">
        <f>'UIP Detail'!A256</f>
        <v xml:space="preserve">               (28) 421 - FAS 133 Gain</v>
      </c>
      <c r="I256" s="121">
        <f>C256-'UIP Detail'!C254</f>
        <v>3780.85</v>
      </c>
      <c r="J256" s="121">
        <f>D256-'UIP Detail'!D254</f>
        <v>0</v>
      </c>
    </row>
    <row r="257" spans="1:10" ht="15" customHeight="1" x14ac:dyDescent="0.25">
      <c r="A257" s="50" t="s">
        <v>661</v>
      </c>
      <c r="B257" s="53">
        <f>'UIP Detail'!B254</f>
        <v>-52746405.799999997</v>
      </c>
      <c r="C257" s="53">
        <f>'UIP Detail'!C254</f>
        <v>-3780.85</v>
      </c>
      <c r="D257" s="53">
        <f>'UIP Detail'!D254</f>
        <v>0</v>
      </c>
      <c r="E257" s="53">
        <f>SUM(B257:D257)</f>
        <v>-52750186.649999999</v>
      </c>
      <c r="G257" s="14"/>
      <c r="H257" s="50" t="str">
        <f>'UIP Detail'!A257</f>
        <v xml:space="preserve">               (28) 4265 - FAS 133 Loss</v>
      </c>
      <c r="I257" s="121">
        <f>C257-'UIP Detail'!C255</f>
        <v>-3780.85</v>
      </c>
      <c r="J257" s="121">
        <f>D257-'UIP Detail'!D255</f>
        <v>0</v>
      </c>
    </row>
    <row r="258" spans="1:10" ht="15" customHeight="1" x14ac:dyDescent="0.25">
      <c r="A258" s="50" t="s">
        <v>470</v>
      </c>
      <c r="B258" s="54">
        <f>SUM(B256:B257)</f>
        <v>-52746405.799999997</v>
      </c>
      <c r="C258" s="54">
        <f>SUM(C256:C257)</f>
        <v>-3780.85</v>
      </c>
      <c r="D258" s="54">
        <f>SUM(D256:D257)</f>
        <v>0</v>
      </c>
      <c r="E258" s="54">
        <f>SUM(E256:E257)</f>
        <v>-52750186.649999999</v>
      </c>
      <c r="G258" s="14"/>
      <c r="H258" s="48" t="str">
        <f>'UIP Detail'!A258</f>
        <v xml:space="preserve">                    (28) SUBTOTAL</v>
      </c>
      <c r="I258" s="121">
        <f>C258-'UIP Detail'!C256</f>
        <v>-3780.85</v>
      </c>
      <c r="J258" s="121">
        <f>D258-'UIP Detail'!D256</f>
        <v>0</v>
      </c>
    </row>
    <row r="259" spans="1:10" ht="5.25" customHeight="1" thickBot="1" x14ac:dyDescent="0.3">
      <c r="A259" s="61" t="s">
        <v>0</v>
      </c>
      <c r="B259" s="60">
        <f>+B238+B243+B246+B254+B258</f>
        <v>-81657461.620000094</v>
      </c>
      <c r="C259" s="60">
        <f>+C238+C243+C246+C254+C258</f>
        <v>9018651.540000001</v>
      </c>
      <c r="D259" s="60">
        <f>+D238+D243+D246+D254+D258</f>
        <v>1898064.09</v>
      </c>
      <c r="E259" s="60">
        <f>+E238+E243+E246+E254+E258</f>
        <v>-70740745.990000084</v>
      </c>
      <c r="G259" s="14"/>
      <c r="H259" s="50" t="str">
        <f>'UIP Detail'!A259</f>
        <v xml:space="preserve">     TOTAL DEPRECIATION, DEPLETION AND AMORTIZATION</v>
      </c>
      <c r="I259" s="121">
        <f>C259-'UIP Detail'!C257</f>
        <v>9018651.540000001</v>
      </c>
      <c r="J259" s="121">
        <f>D259-'UIP Detail'!D257</f>
        <v>1898064.09</v>
      </c>
    </row>
    <row r="260" spans="1:10" ht="15" customHeight="1" thickTop="1" x14ac:dyDescent="0.25">
      <c r="A260" s="50"/>
      <c r="B260" s="54"/>
      <c r="C260" s="54"/>
      <c r="D260" s="54"/>
      <c r="E260" s="54"/>
      <c r="G260" s="14"/>
      <c r="H260" s="50" t="str">
        <f>'UIP Detail'!A260</f>
        <v xml:space="preserve">          </v>
      </c>
      <c r="I260" s="121">
        <f>C260-'UIP Detail'!C258</f>
        <v>0</v>
      </c>
      <c r="J260" s="121">
        <f>D260-'UIP Detail'!D258</f>
        <v>0</v>
      </c>
    </row>
    <row r="261" spans="1:10" ht="15" customHeight="1" x14ac:dyDescent="0.25">
      <c r="A261" s="48" t="s">
        <v>439</v>
      </c>
      <c r="B261" s="54"/>
      <c r="C261" s="54"/>
      <c r="D261" s="54"/>
      <c r="E261" s="54"/>
      <c r="G261" s="14"/>
      <c r="H261" s="48" t="str">
        <f>'UIP Detail'!A261</f>
        <v xml:space="preserve">     29 - TAXES OTHER THAN INCOME TAXES</v>
      </c>
      <c r="I261" s="121">
        <f>C261-'UIP Detail'!C259</f>
        <v>-9202816.5399999991</v>
      </c>
      <c r="J261" s="121">
        <f>D261-'UIP Detail'!D259</f>
        <v>-4293715.2300000004</v>
      </c>
    </row>
    <row r="262" spans="1:10" ht="15" customHeight="1" x14ac:dyDescent="0.25">
      <c r="A262" s="50" t="s">
        <v>1</v>
      </c>
      <c r="B262" s="53">
        <f>'UIP Detail'!B259</f>
        <v>26258610.3899999</v>
      </c>
      <c r="C262" s="53">
        <f>'UIP Detail'!C259</f>
        <v>9202816.5399999991</v>
      </c>
      <c r="D262" s="53">
        <f>'UIP Detail'!D259</f>
        <v>4293715.2300000004</v>
      </c>
      <c r="E262" s="53">
        <f>SUM(B262:D262)</f>
        <v>39755142.159999907</v>
      </c>
      <c r="G262" s="14"/>
      <c r="H262" s="50" t="str">
        <f>'UIP Detail'!A262</f>
        <v xml:space="preserve">          (29) 4081 - Taxes Other-Util Income</v>
      </c>
      <c r="I262" s="121">
        <f>C262-'UIP Detail'!C260</f>
        <v>9202816.5399999991</v>
      </c>
      <c r="J262" s="121">
        <f>D262-'UIP Detail'!D260</f>
        <v>4293715.2300000004</v>
      </c>
    </row>
    <row r="263" spans="1:10" ht="15" customHeight="1" x14ac:dyDescent="0.25">
      <c r="A263" s="50" t="s">
        <v>470</v>
      </c>
      <c r="B263" s="49">
        <f>SUM(B262:B262)</f>
        <v>26258610.3899999</v>
      </c>
      <c r="C263" s="49">
        <f>SUM(C262:C262)</f>
        <v>9202816.5399999991</v>
      </c>
      <c r="D263" s="49">
        <f>SUM(D262:D262)</f>
        <v>4293715.2300000004</v>
      </c>
      <c r="E263" s="49">
        <f>SUM(B263:D263)</f>
        <v>39755142.159999907</v>
      </c>
      <c r="G263" s="14"/>
      <c r="H263" s="50" t="str">
        <f>'UIP Detail'!A263</f>
        <v xml:space="preserve">               (29) SUBTOTAL</v>
      </c>
      <c r="I263" s="121">
        <f>C263-'UIP Detail'!C261</f>
        <v>9202816.5399999991</v>
      </c>
      <c r="J263" s="121">
        <f>D263-'UIP Detail'!D261</f>
        <v>4293715.2300000004</v>
      </c>
    </row>
    <row r="264" spans="1:10" ht="15" customHeight="1" x14ac:dyDescent="0.25">
      <c r="A264" s="48" t="s">
        <v>440</v>
      </c>
      <c r="B264" s="49"/>
      <c r="C264" s="49"/>
      <c r="D264" s="49"/>
      <c r="E264" s="49"/>
      <c r="G264" s="14"/>
      <c r="H264" s="50" t="str">
        <f>'UIP Detail'!A264</f>
        <v xml:space="preserve">     30 - INCOME TAXES</v>
      </c>
      <c r="I264" s="121">
        <f>C264-'UIP Detail'!C262</f>
        <v>-13744614.4699999</v>
      </c>
      <c r="J264" s="121">
        <f>D264-'UIP Detail'!D262</f>
        <v>-154200.89000000001</v>
      </c>
    </row>
    <row r="265" spans="1:10" ht="15" customHeight="1" x14ac:dyDescent="0.25">
      <c r="A265" s="50" t="s">
        <v>2</v>
      </c>
      <c r="B265" s="51">
        <f>'UIP Detail'!B262</f>
        <v>17553411.77</v>
      </c>
      <c r="C265" s="51">
        <f>'UIP Detail'!C262</f>
        <v>13744614.4699999</v>
      </c>
      <c r="D265" s="51">
        <f>'UIP Detail'!D262</f>
        <v>154200.89000000001</v>
      </c>
      <c r="E265" s="51">
        <f>SUM(B265:D265)</f>
        <v>31452227.129999898</v>
      </c>
      <c r="G265" s="14"/>
      <c r="H265" s="48" t="str">
        <f>'UIP Detail'!A265</f>
        <v xml:space="preserve">          (30) 4081 - Montana Corp. License Taxes</v>
      </c>
      <c r="I265" s="121">
        <f>C265-'UIP Detail'!C263</f>
        <v>0</v>
      </c>
      <c r="J265" s="121">
        <f>D265-'UIP Detail'!D263</f>
        <v>0</v>
      </c>
    </row>
    <row r="266" spans="1:10" ht="15" customHeight="1" x14ac:dyDescent="0.25">
      <c r="A266" s="50" t="s">
        <v>3</v>
      </c>
      <c r="B266" s="53">
        <f>'UIP Detail'!B263</f>
        <v>17553411.77</v>
      </c>
      <c r="C266" s="53">
        <f>'UIP Detail'!C263</f>
        <v>13744614.4699999</v>
      </c>
      <c r="D266" s="53">
        <f>'UIP Detail'!D263</f>
        <v>154200.89000000001</v>
      </c>
      <c r="E266" s="53">
        <f>SUM(B266:D266)</f>
        <v>31452227.129999898</v>
      </c>
      <c r="G266" s="14"/>
      <c r="H266" s="50" t="str">
        <f>'UIP Detail'!A266</f>
        <v xml:space="preserve">          (30) 4091 - Montana Corp license Tax</v>
      </c>
      <c r="I266" s="121">
        <f>C266-'UIP Detail'!C264</f>
        <v>13744614.4699999</v>
      </c>
      <c r="J266" s="121">
        <f>D266-'UIP Detail'!D264</f>
        <v>154200.89000000001</v>
      </c>
    </row>
    <row r="267" spans="1:10" ht="15" customHeight="1" x14ac:dyDescent="0.25">
      <c r="A267" s="50" t="s">
        <v>470</v>
      </c>
      <c r="B267" s="49">
        <f>SUM(B265:B266)</f>
        <v>35106823.539999999</v>
      </c>
      <c r="C267" s="49">
        <f>SUM(C265:C266)</f>
        <v>27489228.9399998</v>
      </c>
      <c r="D267" s="49">
        <f>SUM(D265:D266)</f>
        <v>308401.78000000003</v>
      </c>
      <c r="E267" s="54">
        <f>SUM(E265:E266)</f>
        <v>62904454.259999797</v>
      </c>
      <c r="G267" s="14"/>
      <c r="H267" s="50" t="str">
        <f>'UIP Detail'!A267</f>
        <v xml:space="preserve">          (30) 4091 - Fit-Util Oper Income</v>
      </c>
      <c r="I267" s="121">
        <f>C267-'UIP Detail'!C265</f>
        <v>27489228.9399998</v>
      </c>
      <c r="J267" s="121">
        <f>D267-'UIP Detail'!D265</f>
        <v>308401.78000000003</v>
      </c>
    </row>
    <row r="268" spans="1:10" ht="15" customHeight="1" x14ac:dyDescent="0.25">
      <c r="A268" s="48" t="s">
        <v>441</v>
      </c>
      <c r="B268" s="54"/>
      <c r="C268" s="54"/>
      <c r="D268" s="54"/>
      <c r="E268" s="54"/>
      <c r="G268" s="14"/>
      <c r="H268" s="50" t="str">
        <f>'UIP Detail'!A268</f>
        <v xml:space="preserve">               (30) SUBTOTAL</v>
      </c>
      <c r="I268" s="121">
        <f>C268-'UIP Detail'!C266</f>
        <v>0</v>
      </c>
      <c r="J268" s="121">
        <f>D268-'UIP Detail'!D266</f>
        <v>0</v>
      </c>
    </row>
    <row r="269" spans="1:10" ht="15" customHeight="1" x14ac:dyDescent="0.25">
      <c r="A269" s="50" t="s">
        <v>4</v>
      </c>
      <c r="B269" s="51">
        <f>'UIP Detail'!B266</f>
        <v>-4146.46</v>
      </c>
      <c r="C269" s="51">
        <f>'UIP Detail'!C266</f>
        <v>0</v>
      </c>
      <c r="D269" s="51">
        <f>'UIP Detail'!D266</f>
        <v>0</v>
      </c>
      <c r="E269" s="51">
        <f>SUM(B269:D269)</f>
        <v>-4146.46</v>
      </c>
      <c r="G269" s="14"/>
      <c r="H269" s="50" t="str">
        <f>'UIP Detail'!A269</f>
        <v xml:space="preserve">     31 - DEFERRED INCOME TAXES</v>
      </c>
      <c r="I269" s="121">
        <f>C269-'UIP Detail'!C267</f>
        <v>-1086.4100000000001</v>
      </c>
      <c r="J269" s="121">
        <f>D269-'UIP Detail'!D267</f>
        <v>0</v>
      </c>
    </row>
    <row r="270" spans="1:10" ht="15" customHeight="1" x14ac:dyDescent="0.25">
      <c r="A270" s="50" t="s">
        <v>5</v>
      </c>
      <c r="B270" s="51">
        <f>'UIP Detail'!B267</f>
        <v>3548.22</v>
      </c>
      <c r="C270" s="51">
        <f>'UIP Detail'!C267</f>
        <v>1086.4100000000001</v>
      </c>
      <c r="D270" s="51">
        <f>'UIP Detail'!D267</f>
        <v>0</v>
      </c>
      <c r="E270" s="51">
        <f>SUM(B270:D270)</f>
        <v>4634.63</v>
      </c>
      <c r="G270" s="14"/>
      <c r="H270" s="50" t="str">
        <f>'UIP Detail'!A270</f>
        <v xml:space="preserve">          (31) 4101 - Def Fit-Util Oper Income</v>
      </c>
      <c r="I270" s="121">
        <f>C270-'UIP Detail'!C268</f>
        <v>0</v>
      </c>
      <c r="J270" s="121">
        <f>D270-'UIP Detail'!D268</f>
        <v>0</v>
      </c>
    </row>
    <row r="271" spans="1:10" ht="15" customHeight="1" x14ac:dyDescent="0.25">
      <c r="A271" s="50" t="s">
        <v>6</v>
      </c>
      <c r="B271" s="53">
        <f>'UIP Detail'!B268</f>
        <v>-598.24</v>
      </c>
      <c r="C271" s="53">
        <f>'UIP Detail'!C268</f>
        <v>1086.4100000000001</v>
      </c>
      <c r="D271" s="53">
        <f>'UIP Detail'!D268</f>
        <v>0</v>
      </c>
      <c r="E271" s="53">
        <f>SUM(B271:D271)</f>
        <v>488.17000000000007</v>
      </c>
      <c r="G271" s="14"/>
      <c r="H271" s="63" t="str">
        <f>'UIP Detail'!A271</f>
        <v xml:space="preserve">          (31) 4111 - Def Fit-Cr - Util Oper Income</v>
      </c>
      <c r="I271" s="121">
        <f>C271-'UIP Detail'!C269</f>
        <v>1086.4100000000001</v>
      </c>
      <c r="J271" s="121">
        <f>D271-'UIP Detail'!D269</f>
        <v>0</v>
      </c>
    </row>
    <row r="272" spans="1:10" ht="9.75" customHeight="1" x14ac:dyDescent="0.25">
      <c r="A272" s="50" t="s">
        <v>470</v>
      </c>
      <c r="B272" s="49">
        <f>SUM(B269:B271)</f>
        <v>-1196.4800000000002</v>
      </c>
      <c r="C272" s="49">
        <f>SUM(C269:C271)</f>
        <v>2172.8200000000002</v>
      </c>
      <c r="D272" s="49">
        <f>SUM(D269:D271)</f>
        <v>0</v>
      </c>
      <c r="E272" s="49">
        <f>SUM(E269:E271)</f>
        <v>976.34000000000015</v>
      </c>
      <c r="G272" s="14"/>
      <c r="H272" s="63" t="str">
        <f>'UIP Detail'!A272</f>
        <v xml:space="preserve">          (31) 4114 - Inv Tax Cr Adj-Util Operations</v>
      </c>
      <c r="I272" s="121">
        <f>C272-'UIP Detail'!C270</f>
        <v>-48820059.729999997</v>
      </c>
      <c r="J272" s="121">
        <f>D272-'UIP Detail'!D270</f>
        <v>-35000</v>
      </c>
    </row>
    <row r="273" spans="1:10" ht="15" customHeight="1" x14ac:dyDescent="0.25">
      <c r="A273" s="50"/>
      <c r="B273" s="54"/>
      <c r="C273" s="54"/>
      <c r="D273" s="54"/>
      <c r="E273" s="54"/>
      <c r="G273" s="14"/>
      <c r="H273" s="50" t="str">
        <f>'UIP Detail'!A273</f>
        <v xml:space="preserve">               (31) SUBTOTAL</v>
      </c>
      <c r="I273" s="121">
        <f>C273-'UIP Detail'!C271</f>
        <v>36728456.850000001</v>
      </c>
      <c r="J273" s="121">
        <f>D273-'UIP Detail'!D271</f>
        <v>0</v>
      </c>
    </row>
    <row r="274" spans="1:10" ht="7.5" customHeight="1" x14ac:dyDescent="0.35">
      <c r="A274" s="63" t="s">
        <v>443</v>
      </c>
      <c r="B274" s="64">
        <f>B62-B232-B259-B263-B267-B272</f>
        <v>39206495.050000325</v>
      </c>
      <c r="C274" s="64">
        <f>C38-C60-C232-C259-C263-C267-C272</f>
        <v>10818494.120000321</v>
      </c>
      <c r="D274" s="64">
        <f>D38-D60-D232-D259-D263-D267-D272</f>
        <v>-15764510.149999999</v>
      </c>
      <c r="E274" s="64">
        <f>E38-E60-E232-E259-E263-E267-E272</f>
        <v>34260479.020000681</v>
      </c>
      <c r="G274" s="14"/>
      <c r="H274" s="50"/>
      <c r="I274" s="121">
        <f>C274-'UIP Detail'!C272</f>
        <v>10818494.120000321</v>
      </c>
      <c r="J274" s="121">
        <f>D274-'UIP Detail'!D272</f>
        <v>-15764510.149999999</v>
      </c>
    </row>
    <row r="275" spans="1:10" ht="15" customHeight="1" x14ac:dyDescent="0.35">
      <c r="A275" s="63"/>
      <c r="B275" s="64"/>
      <c r="C275" s="64"/>
      <c r="D275" s="64"/>
      <c r="E275" s="64"/>
      <c r="G275" s="14"/>
      <c r="H275" s="48" t="str">
        <f>'UIP Detail'!A275</f>
        <v>NET OPERATING INCOME</v>
      </c>
      <c r="I275" s="121">
        <f>C275-'UIP Detail'!C273</f>
        <v>-12093775.699999901</v>
      </c>
      <c r="J275" s="121">
        <f>D275-'UIP Detail'!D273</f>
        <v>-35000</v>
      </c>
    </row>
    <row r="276" spans="1:10" ht="15" customHeight="1" x14ac:dyDescent="0.25">
      <c r="A276" s="45" t="s">
        <v>456</v>
      </c>
      <c r="B276" s="54"/>
      <c r="C276" s="54"/>
      <c r="D276" s="54"/>
      <c r="E276" s="54"/>
      <c r="G276" s="14"/>
      <c r="H276" s="50">
        <f>'UIP Detail'!A276</f>
        <v>0</v>
      </c>
      <c r="I276" s="121">
        <f>C276-'UIP Detail'!C274</f>
        <v>0</v>
      </c>
      <c r="J276" s="121">
        <f>D276-'UIP Detail'!D274</f>
        <v>0</v>
      </c>
    </row>
    <row r="277" spans="1:10" ht="15" customHeight="1" x14ac:dyDescent="0.25">
      <c r="A277" s="48" t="s">
        <v>450</v>
      </c>
      <c r="B277" s="49"/>
      <c r="C277" s="49"/>
      <c r="D277" s="49"/>
      <c r="E277" s="49"/>
      <c r="F277" s="124"/>
      <c r="G277" s="14"/>
      <c r="H277" s="50" t="str">
        <f>'UIP Detail'!A277</f>
        <v>NON-OPERATING INCOME</v>
      </c>
      <c r="I277" s="121">
        <f>C277-'UIP Detail'!C275</f>
        <v>-27568699.18</v>
      </c>
      <c r="J277" s="121">
        <f>D277-'UIP Detail'!D275</f>
        <v>16624072.859999999</v>
      </c>
    </row>
    <row r="278" spans="1:10" ht="15" customHeight="1" x14ac:dyDescent="0.25">
      <c r="A278" s="50" t="s">
        <v>7</v>
      </c>
      <c r="B278" s="51">
        <f>'UIP Detail'!B275</f>
        <v>13643491.4599999</v>
      </c>
      <c r="C278" s="51">
        <f>'UIP Detail'!C275</f>
        <v>27568699.18</v>
      </c>
      <c r="D278" s="51">
        <f>'UIP Detail'!D275</f>
        <v>-16624072.859999999</v>
      </c>
      <c r="E278" s="51">
        <f>SUM(B278:D278)</f>
        <v>24588117.779999897</v>
      </c>
      <c r="F278" s="124"/>
      <c r="G278" s="14"/>
      <c r="H278" s="50" t="str">
        <f>'UIP Detail'!A278</f>
        <v xml:space="preserve">     99 - OTHER INCOME</v>
      </c>
      <c r="I278" s="121">
        <f>C278-'UIP Detail'!C276</f>
        <v>27568699.18</v>
      </c>
      <c r="J278" s="121">
        <f>D278-'UIP Detail'!D276</f>
        <v>-16624072.859999999</v>
      </c>
    </row>
    <row r="279" spans="1:10" ht="15" customHeight="1" x14ac:dyDescent="0.25">
      <c r="A279" s="50" t="s">
        <v>8</v>
      </c>
      <c r="B279" s="51">
        <f>'UIP Detail'!B276</f>
        <v>0</v>
      </c>
      <c r="C279" s="51">
        <f>'UIP Detail'!C276</f>
        <v>0</v>
      </c>
      <c r="D279" s="51">
        <f>'UIP Detail'!D276</f>
        <v>0</v>
      </c>
      <c r="E279" s="51">
        <f t="shared" ref="E279:E301" si="9">SUM(B279:D279)</f>
        <v>0</v>
      </c>
      <c r="F279" s="124"/>
      <c r="G279" s="14"/>
      <c r="H279" s="50" t="str">
        <f>'UIP Detail'!A279</f>
        <v xml:space="preserve">          (99) 4082 - Taxes Other - Other Income</v>
      </c>
      <c r="I279" s="121">
        <f>C279-'UIP Detail'!C277</f>
        <v>0</v>
      </c>
      <c r="J279" s="121">
        <f>D279-'UIP Detail'!D277</f>
        <v>0</v>
      </c>
    </row>
    <row r="280" spans="1:10" ht="15" customHeight="1" x14ac:dyDescent="0.25">
      <c r="A280" s="50" t="s">
        <v>9</v>
      </c>
      <c r="B280" s="51">
        <f>'UIP Detail'!B277</f>
        <v>0</v>
      </c>
      <c r="C280" s="51">
        <f>'UIP Detail'!C277</f>
        <v>0</v>
      </c>
      <c r="D280" s="51">
        <f>'UIP Detail'!D277</f>
        <v>0</v>
      </c>
      <c r="E280" s="51">
        <f t="shared" si="9"/>
        <v>0</v>
      </c>
      <c r="F280" s="124"/>
      <c r="G280" s="14"/>
      <c r="H280" s="50" t="str">
        <f>'UIP Detail'!A280</f>
        <v xml:space="preserve">          (99) 4092 - Fit - Other Income</v>
      </c>
      <c r="I280" s="121">
        <f>C280-'UIP Detail'!C278</f>
        <v>0</v>
      </c>
      <c r="J280" s="121">
        <f>D280-'UIP Detail'!D278</f>
        <v>0</v>
      </c>
    </row>
    <row r="281" spans="1:10" ht="15" customHeight="1" x14ac:dyDescent="0.25">
      <c r="A281" s="50" t="s">
        <v>10</v>
      </c>
      <c r="B281" s="51">
        <f>'UIP Detail'!B278</f>
        <v>0</v>
      </c>
      <c r="C281" s="51">
        <f>'UIP Detail'!C278</f>
        <v>0</v>
      </c>
      <c r="D281" s="51">
        <f>'UIP Detail'!D278</f>
        <v>0</v>
      </c>
      <c r="E281" s="51">
        <f t="shared" si="9"/>
        <v>0</v>
      </c>
      <c r="F281" s="124"/>
      <c r="G281" s="14"/>
      <c r="H281" s="50" t="str">
        <f>'UIP Detail'!A281</f>
        <v xml:space="preserve">          (99) 4102 - Def Fit - Other Income</v>
      </c>
      <c r="I281" s="121">
        <f>C281-'UIP Detail'!C279</f>
        <v>0</v>
      </c>
      <c r="J281" s="121">
        <f>D281-'UIP Detail'!D279</f>
        <v>0</v>
      </c>
    </row>
    <row r="282" spans="1:10" ht="15" customHeight="1" x14ac:dyDescent="0.25">
      <c r="A282" s="50" t="s">
        <v>11</v>
      </c>
      <c r="B282" s="51">
        <f>'UIP Detail'!B279</f>
        <v>11250.79</v>
      </c>
      <c r="C282" s="51">
        <f>'UIP Detail'!C279</f>
        <v>0</v>
      </c>
      <c r="D282" s="51">
        <f>'UIP Detail'!D279</f>
        <v>0</v>
      </c>
      <c r="E282" s="51">
        <f t="shared" si="9"/>
        <v>11250.79</v>
      </c>
      <c r="F282" s="124"/>
      <c r="G282" s="14"/>
      <c r="H282" s="50" t="str">
        <f>'UIP Detail'!A282</f>
        <v xml:space="preserve">          (99) 4112 - Provision for Deferred FIT - Credit &amp; Other Income</v>
      </c>
      <c r="I282" s="121">
        <f>C282-'UIP Detail'!C280</f>
        <v>0</v>
      </c>
      <c r="J282" s="121">
        <f>D282-'UIP Detail'!D280</f>
        <v>3183.37</v>
      </c>
    </row>
    <row r="283" spans="1:10" ht="15" customHeight="1" x14ac:dyDescent="0.25">
      <c r="A283" s="50" t="s">
        <v>12</v>
      </c>
      <c r="B283" s="51">
        <f>'UIP Detail'!B280</f>
        <v>0</v>
      </c>
      <c r="C283" s="51">
        <f>'UIP Detail'!C280</f>
        <v>0</v>
      </c>
      <c r="D283" s="51">
        <f>'UIP Detail'!D280</f>
        <v>-3183.37</v>
      </c>
      <c r="E283" s="51">
        <f t="shared" si="9"/>
        <v>-3183.37</v>
      </c>
      <c r="F283" s="124"/>
      <c r="G283" s="14"/>
      <c r="H283" s="50" t="str">
        <f>'UIP Detail'!A283</f>
        <v xml:space="preserve">          (99) 415 - Revenues From Merchandising And Jobbing</v>
      </c>
      <c r="I283" s="121">
        <f>C283-'UIP Detail'!C281</f>
        <v>0</v>
      </c>
      <c r="J283" s="121">
        <f>D283-'UIP Detail'!D281</f>
        <v>6712747.6200000001</v>
      </c>
    </row>
    <row r="284" spans="1:10" ht="15" customHeight="1" x14ac:dyDescent="0.25">
      <c r="A284" s="50" t="s">
        <v>13</v>
      </c>
      <c r="B284" s="51">
        <f>'UIP Detail'!B281</f>
        <v>0</v>
      </c>
      <c r="C284" s="51">
        <f>'UIP Detail'!C281</f>
        <v>0</v>
      </c>
      <c r="D284" s="51">
        <f>'UIP Detail'!D281</f>
        <v>-6715930.9900000002</v>
      </c>
      <c r="E284" s="51">
        <f t="shared" si="9"/>
        <v>-6715930.9900000002</v>
      </c>
      <c r="F284" s="124"/>
      <c r="G284" s="14"/>
      <c r="H284" s="50" t="str">
        <f>'UIP Detail'!A284</f>
        <v xml:space="preserve">          (99) 416 - Expenses Of Merchandising And Jobbing</v>
      </c>
      <c r="I284" s="121">
        <f>C284-'UIP Detail'!C282</f>
        <v>0</v>
      </c>
      <c r="J284" s="121">
        <f>D284-'UIP Detail'!D282</f>
        <v>-6715930.9900000002</v>
      </c>
    </row>
    <row r="285" spans="1:10" ht="15" customHeight="1" x14ac:dyDescent="0.25">
      <c r="A285" s="50" t="s">
        <v>408</v>
      </c>
      <c r="B285" s="51">
        <f>'UIP Detail'!B282</f>
        <v>0</v>
      </c>
      <c r="C285" s="51">
        <f>'UIP Detail'!C282</f>
        <v>0</v>
      </c>
      <c r="D285" s="51">
        <f>'UIP Detail'!D282</f>
        <v>0</v>
      </c>
      <c r="E285" s="51"/>
      <c r="F285" s="124"/>
      <c r="G285" s="14"/>
      <c r="H285" s="50" t="str">
        <f>'UIP Detail'!A285</f>
        <v xml:space="preserve">          (99) 417 - Revenues From Non-Utility Operations</v>
      </c>
      <c r="I285" s="121">
        <f>C285-'UIP Detail'!C283</f>
        <v>0</v>
      </c>
      <c r="J285" s="121">
        <f>D285-'UIP Detail'!D283</f>
        <v>160745.47</v>
      </c>
    </row>
    <row r="286" spans="1:10" ht="15" customHeight="1" x14ac:dyDescent="0.25">
      <c r="A286" s="50" t="s">
        <v>14</v>
      </c>
      <c r="B286" s="51">
        <f>'UIP Detail'!B283</f>
        <v>0</v>
      </c>
      <c r="C286" s="51">
        <f>'UIP Detail'!C283</f>
        <v>0</v>
      </c>
      <c r="D286" s="51">
        <f>'UIP Detail'!D283</f>
        <v>-160745.47</v>
      </c>
      <c r="E286" s="51">
        <f t="shared" si="9"/>
        <v>-160745.47</v>
      </c>
      <c r="F286" s="124"/>
      <c r="G286" s="14"/>
      <c r="H286" s="50" t="str">
        <f>'UIP Detail'!A286</f>
        <v xml:space="preserve">          (99) 4171 - Merger Related Costs</v>
      </c>
      <c r="I286" s="121">
        <f>C286-'UIP Detail'!C284</f>
        <v>0</v>
      </c>
      <c r="J286" s="121">
        <f>D286-'UIP Detail'!D284</f>
        <v>-299414.61</v>
      </c>
    </row>
    <row r="287" spans="1:10" ht="15" customHeight="1" x14ac:dyDescent="0.25">
      <c r="A287" s="50" t="s">
        <v>15</v>
      </c>
      <c r="B287" s="51">
        <f>'UIP Detail'!B284</f>
        <v>0</v>
      </c>
      <c r="C287" s="51">
        <f>'UIP Detail'!C284</f>
        <v>0</v>
      </c>
      <c r="D287" s="51">
        <f>'UIP Detail'!D284</f>
        <v>138669.14000000001</v>
      </c>
      <c r="E287" s="51">
        <f t="shared" si="9"/>
        <v>138669.14000000001</v>
      </c>
      <c r="F287" s="124"/>
      <c r="G287" s="14"/>
      <c r="H287" s="50" t="str">
        <f>'UIP Detail'!A287</f>
        <v xml:space="preserve">          (99) 4171 - Expenses of Non-Utility Operations</v>
      </c>
      <c r="I287" s="121">
        <f>C287-'UIP Detail'!C285</f>
        <v>0</v>
      </c>
      <c r="J287" s="121">
        <f>D287-'UIP Detail'!D285</f>
        <v>1720146.29999999</v>
      </c>
    </row>
    <row r="288" spans="1:10" ht="15" customHeight="1" x14ac:dyDescent="0.25">
      <c r="A288" s="50" t="s">
        <v>16</v>
      </c>
      <c r="B288" s="51">
        <f>'UIP Detail'!B285</f>
        <v>0</v>
      </c>
      <c r="C288" s="51">
        <f>'UIP Detail'!C285</f>
        <v>0</v>
      </c>
      <c r="D288" s="51">
        <f>'UIP Detail'!D285</f>
        <v>-1581477.1599999899</v>
      </c>
      <c r="E288" s="51">
        <f t="shared" si="9"/>
        <v>-1581477.1599999899</v>
      </c>
      <c r="F288" s="124"/>
      <c r="G288" s="14"/>
      <c r="H288" s="50" t="str">
        <f>'UIP Detail'!A288</f>
        <v xml:space="preserve">          (99) 418 - Nonoperating Rental Income</v>
      </c>
      <c r="I288" s="121">
        <f>C288-'UIP Detail'!C286</f>
        <v>0</v>
      </c>
      <c r="J288" s="121">
        <f>D288-'UIP Detail'!D286</f>
        <v>-1581477.1599999899</v>
      </c>
    </row>
    <row r="289" spans="1:10" ht="15" customHeight="1" x14ac:dyDescent="0.25">
      <c r="A289" s="50" t="s">
        <v>17</v>
      </c>
      <c r="B289" s="51">
        <f>'UIP Detail'!B286</f>
        <v>0</v>
      </c>
      <c r="C289" s="51">
        <f>'UIP Detail'!C286</f>
        <v>0</v>
      </c>
      <c r="D289" s="51">
        <f>'UIP Detail'!D286</f>
        <v>0</v>
      </c>
      <c r="E289" s="51">
        <f t="shared" si="9"/>
        <v>0</v>
      </c>
      <c r="F289" s="124"/>
      <c r="G289" s="14"/>
      <c r="H289" s="50" t="str">
        <f>'UIP Detail'!A289</f>
        <v xml:space="preserve">          (99) 4181 - Equity in Earnings of Subsidiaries</v>
      </c>
      <c r="I289" s="121">
        <f>C289-'UIP Detail'!C287</f>
        <v>0</v>
      </c>
      <c r="J289" s="121">
        <f>D289-'UIP Detail'!D287</f>
        <v>-1980658.39</v>
      </c>
    </row>
    <row r="290" spans="1:10" ht="15" customHeight="1" x14ac:dyDescent="0.25">
      <c r="A290" s="50" t="s">
        <v>18</v>
      </c>
      <c r="B290" s="51">
        <f>'UIP Detail'!B287</f>
        <v>0</v>
      </c>
      <c r="C290" s="51">
        <f>'UIP Detail'!C287</f>
        <v>0</v>
      </c>
      <c r="D290" s="51">
        <f>'UIP Detail'!D287</f>
        <v>1980658.39</v>
      </c>
      <c r="E290" s="51">
        <f t="shared" si="9"/>
        <v>1980658.39</v>
      </c>
      <c r="F290" s="124"/>
      <c r="G290" s="14"/>
      <c r="H290" s="50" t="str">
        <f>'UIP Detail'!A290</f>
        <v xml:space="preserve">          (99) 419 - Interest And Dividend Income</v>
      </c>
      <c r="I290" s="121">
        <f>C290-'UIP Detail'!C288</f>
        <v>0</v>
      </c>
      <c r="J290" s="121">
        <f>D290-'UIP Detail'!D288</f>
        <v>1980658.39</v>
      </c>
    </row>
    <row r="291" spans="1:10" ht="15" customHeight="1" x14ac:dyDescent="0.25">
      <c r="A291" s="50" t="s">
        <v>19</v>
      </c>
      <c r="B291" s="51">
        <f>'UIP Detail'!B288</f>
        <v>0</v>
      </c>
      <c r="C291" s="51">
        <f>'UIP Detail'!C288</f>
        <v>0</v>
      </c>
      <c r="D291" s="51">
        <f>'UIP Detail'!D288</f>
        <v>0</v>
      </c>
      <c r="E291" s="51">
        <f t="shared" si="9"/>
        <v>0</v>
      </c>
      <c r="F291" s="124"/>
      <c r="G291" s="14"/>
      <c r="H291" s="50" t="str">
        <f>'UIP Detail'!A291</f>
        <v xml:space="preserve">          (99) 4191 - Allowance For Other Funds Used During Construction</v>
      </c>
      <c r="I291" s="121">
        <f>C291-'UIP Detail'!C289</f>
        <v>0</v>
      </c>
      <c r="J291" s="121">
        <f>D291-'UIP Detail'!D289</f>
        <v>2209555</v>
      </c>
    </row>
    <row r="292" spans="1:10" ht="15" customHeight="1" x14ac:dyDescent="0.25">
      <c r="A292" s="50" t="s">
        <v>20</v>
      </c>
      <c r="B292" s="51">
        <f>'UIP Detail'!B289</f>
        <v>0</v>
      </c>
      <c r="C292" s="51">
        <f>'UIP Detail'!C289</f>
        <v>0</v>
      </c>
      <c r="D292" s="51">
        <f>'UIP Detail'!D289</f>
        <v>-2209555</v>
      </c>
      <c r="E292" s="51">
        <f t="shared" si="9"/>
        <v>-2209555</v>
      </c>
      <c r="F292" s="124"/>
      <c r="G292" s="14"/>
      <c r="H292" s="50" t="str">
        <f>'UIP Detail'!A292</f>
        <v xml:space="preserve">          (99) 421 - Misc. Non-Operating Income</v>
      </c>
      <c r="I292" s="121">
        <f>C292-'UIP Detail'!C290</f>
        <v>0</v>
      </c>
      <c r="J292" s="121">
        <f>D292-'UIP Detail'!D290</f>
        <v>-1619431.4000000008</v>
      </c>
    </row>
    <row r="293" spans="1:10" ht="15" customHeight="1" x14ac:dyDescent="0.25">
      <c r="A293" s="50" t="s">
        <v>21</v>
      </c>
      <c r="B293" s="51">
        <f>'UIP Detail'!B290</f>
        <v>0</v>
      </c>
      <c r="C293" s="51">
        <f>'UIP Detail'!C290</f>
        <v>0</v>
      </c>
      <c r="D293" s="51">
        <f>'UIP Detail'!D290</f>
        <v>-590123.59999999905</v>
      </c>
      <c r="E293" s="51">
        <f t="shared" si="9"/>
        <v>-590123.59999999905</v>
      </c>
      <c r="F293" s="124"/>
      <c r="G293" s="14"/>
      <c r="H293" s="50" t="str">
        <f>'UIP Detail'!A293</f>
        <v xml:space="preserve">          (99) 4211 - Gain On Disposition Of Property</v>
      </c>
      <c r="I293" s="121">
        <f>C293-'UIP Detail'!C291</f>
        <v>123017.14</v>
      </c>
      <c r="J293" s="121">
        <f>D293-'UIP Detail'!D291</f>
        <v>-527631.26999999909</v>
      </c>
    </row>
    <row r="294" spans="1:10" ht="15" customHeight="1" x14ac:dyDescent="0.25">
      <c r="A294" s="50" t="s">
        <v>22</v>
      </c>
      <c r="B294" s="51">
        <f>'UIP Detail'!B291</f>
        <v>-320206.76</v>
      </c>
      <c r="C294" s="51">
        <f>'UIP Detail'!C291</f>
        <v>-123017.14</v>
      </c>
      <c r="D294" s="51">
        <f>'UIP Detail'!D291</f>
        <v>-62492.33</v>
      </c>
      <c r="E294" s="51">
        <f t="shared" si="9"/>
        <v>-505716.23000000004</v>
      </c>
      <c r="F294" s="124"/>
      <c r="G294" s="14"/>
      <c r="H294" s="50" t="str">
        <f>'UIP Detail'!A294</f>
        <v xml:space="preserve">          (99) 4212 - Loss On Disposition Of Property</v>
      </c>
      <c r="I294" s="121">
        <f>C294-'UIP Detail'!C292</f>
        <v>-123017.14</v>
      </c>
      <c r="J294" s="121">
        <f>D294-'UIP Detail'!D292</f>
        <v>-62287.12</v>
      </c>
    </row>
    <row r="295" spans="1:10" ht="15" customHeight="1" x14ac:dyDescent="0.25">
      <c r="A295" s="50" t="s">
        <v>23</v>
      </c>
      <c r="B295" s="51">
        <f>'UIP Detail'!B292</f>
        <v>0</v>
      </c>
      <c r="C295" s="51">
        <f>'UIP Detail'!C292</f>
        <v>0</v>
      </c>
      <c r="D295" s="51">
        <f>'UIP Detail'!D292</f>
        <v>-205.21</v>
      </c>
      <c r="E295" s="51">
        <f t="shared" si="9"/>
        <v>-205.21</v>
      </c>
      <c r="F295" s="124"/>
      <c r="G295" s="14"/>
      <c r="H295" s="50" t="str">
        <f>'UIP Detail'!A295</f>
        <v xml:space="preserve">          (99) 4213 - Misc. Non-Op Income - AFUDC(WUTC)</v>
      </c>
      <c r="I295" s="121">
        <f>C295-'UIP Detail'!C293</f>
        <v>0</v>
      </c>
      <c r="J295" s="121">
        <f>D295-'UIP Detail'!D293</f>
        <v>-205.21</v>
      </c>
    </row>
    <row r="296" spans="1:10" ht="15" customHeight="1" x14ac:dyDescent="0.25">
      <c r="A296" s="50" t="s">
        <v>105</v>
      </c>
      <c r="B296" s="51">
        <f>'UIP Detail'!B293</f>
        <v>-1801.84</v>
      </c>
      <c r="C296" s="51">
        <f>'UIP Detail'!C293</f>
        <v>0</v>
      </c>
      <c r="D296" s="51">
        <f>'UIP Detail'!D293</f>
        <v>0</v>
      </c>
      <c r="E296" s="51">
        <f>SUM(B296:D296)</f>
        <v>-1801.84</v>
      </c>
      <c r="F296" s="124"/>
      <c r="G296" s="14"/>
      <c r="H296" s="50" t="str">
        <f>'UIP Detail'!A296</f>
        <v xml:space="preserve">          (99) 4214 - Misc. Non-Op Income - AFUCE</v>
      </c>
      <c r="I296" s="121">
        <f>C296-'UIP Detail'!C294</f>
        <v>0</v>
      </c>
      <c r="J296" s="121">
        <f>D296-'UIP Detail'!D294</f>
        <v>0</v>
      </c>
    </row>
    <row r="297" spans="1:10" ht="15" customHeight="1" x14ac:dyDescent="0.25">
      <c r="A297" s="50" t="s">
        <v>24</v>
      </c>
      <c r="B297" s="51">
        <f>'UIP Detail'!B294</f>
        <v>0</v>
      </c>
      <c r="C297" s="51">
        <f>'UIP Detail'!C294</f>
        <v>0</v>
      </c>
      <c r="D297" s="51">
        <f>'UIP Detail'!D294</f>
        <v>0</v>
      </c>
      <c r="E297" s="51">
        <f t="shared" si="9"/>
        <v>0</v>
      </c>
      <c r="F297" s="124"/>
      <c r="G297" s="14"/>
      <c r="H297" s="50" t="str">
        <f>'UIP Detail'!A297</f>
        <v xml:space="preserve">          (99) 425 - Miscellaneous Amortization</v>
      </c>
      <c r="I297" s="121">
        <f>C297-'UIP Detail'!C295</f>
        <v>0</v>
      </c>
      <c r="J297" s="121">
        <f>D297-'UIP Detail'!D295</f>
        <v>0</v>
      </c>
    </row>
    <row r="298" spans="1:10" ht="15" customHeight="1" x14ac:dyDescent="0.25">
      <c r="A298" s="50" t="s">
        <v>25</v>
      </c>
      <c r="B298" s="51">
        <f>'UIP Detail'!B295</f>
        <v>-167778.24</v>
      </c>
      <c r="C298" s="51">
        <f>'UIP Detail'!C295</f>
        <v>0</v>
      </c>
      <c r="D298" s="51">
        <f>'UIP Detail'!D295</f>
        <v>0</v>
      </c>
      <c r="E298" s="51">
        <f t="shared" si="9"/>
        <v>-167778.24</v>
      </c>
      <c r="F298" s="124"/>
      <c r="G298" s="14"/>
      <c r="H298" s="50" t="str">
        <f>'UIP Detail'!A298</f>
        <v xml:space="preserve">          (99) 4261 - Donations</v>
      </c>
      <c r="I298" s="121">
        <f>C298-'UIP Detail'!C296</f>
        <v>0</v>
      </c>
      <c r="J298" s="121">
        <f>D298-'UIP Detail'!D296</f>
        <v>0</v>
      </c>
    </row>
    <row r="299" spans="1:10" ht="15" customHeight="1" x14ac:dyDescent="0.25">
      <c r="A299" s="50" t="s">
        <v>26</v>
      </c>
      <c r="B299" s="51">
        <f>'UIP Detail'!B296</f>
        <v>0</v>
      </c>
      <c r="C299" s="51">
        <f>'UIP Detail'!C296</f>
        <v>0</v>
      </c>
      <c r="D299" s="51">
        <f>'UIP Detail'!D296</f>
        <v>0</v>
      </c>
      <c r="E299" s="51">
        <f t="shared" si="9"/>
        <v>0</v>
      </c>
      <c r="F299" s="124"/>
      <c r="G299" s="14"/>
      <c r="H299" s="50" t="str">
        <f>'UIP Detail'!A299</f>
        <v xml:space="preserve">          (99) 4262 - Life Insurance</v>
      </c>
      <c r="I299" s="121">
        <f>C299-'UIP Detail'!C297</f>
        <v>0</v>
      </c>
      <c r="J299" s="121">
        <f>D299-'UIP Detail'!D297</f>
        <v>0</v>
      </c>
    </row>
    <row r="300" spans="1:10" ht="15" customHeight="1" x14ac:dyDescent="0.25">
      <c r="A300" s="50" t="s">
        <v>27</v>
      </c>
      <c r="B300" s="51">
        <f>'UIP Detail'!B297</f>
        <v>66.260000000000005</v>
      </c>
      <c r="C300" s="51">
        <f>'UIP Detail'!C297</f>
        <v>0</v>
      </c>
      <c r="D300" s="51">
        <f>'UIP Detail'!D297</f>
        <v>0</v>
      </c>
      <c r="E300" s="51">
        <f t="shared" si="9"/>
        <v>66.260000000000005</v>
      </c>
      <c r="F300" s="124"/>
      <c r="G300" s="14"/>
      <c r="H300" s="50" t="str">
        <f>'UIP Detail'!A300</f>
        <v xml:space="preserve">          (99) 4263 - Penalties</v>
      </c>
      <c r="I300" s="121">
        <f>C300-'UIP Detail'!C298</f>
        <v>0</v>
      </c>
      <c r="J300" s="121">
        <f>D300-'UIP Detail'!D298</f>
        <v>-2540.6</v>
      </c>
    </row>
    <row r="301" spans="1:10" ht="15" customHeight="1" x14ac:dyDescent="0.25">
      <c r="A301" s="50" t="s">
        <v>28</v>
      </c>
      <c r="B301" s="53">
        <f>'UIP Detail'!B298</f>
        <v>0</v>
      </c>
      <c r="C301" s="53">
        <f>'UIP Detail'!C298</f>
        <v>0</v>
      </c>
      <c r="D301" s="53">
        <f>'UIP Detail'!D298</f>
        <v>2540.6</v>
      </c>
      <c r="E301" s="53">
        <f t="shared" si="9"/>
        <v>2540.6</v>
      </c>
      <c r="G301" s="14"/>
      <c r="H301" s="48" t="str">
        <f>'UIP Detail'!A301</f>
        <v xml:space="preserve">          (99) 4264 - Expenses For Civic &amp; Political Activities</v>
      </c>
      <c r="I301" s="121">
        <f>C301-'UIP Detail'!C299</f>
        <v>0</v>
      </c>
      <c r="J301" s="121">
        <f>D301-'UIP Detail'!D299</f>
        <v>465007.41</v>
      </c>
    </row>
    <row r="302" spans="1:10" ht="15" customHeight="1" x14ac:dyDescent="0.25">
      <c r="A302" s="50" t="s">
        <v>470</v>
      </c>
      <c r="B302" s="54">
        <f>SUM(B278:B301)</f>
        <v>13165021.669999899</v>
      </c>
      <c r="C302" s="54">
        <f>SUM(C278:C301)</f>
        <v>27445682.039999999</v>
      </c>
      <c r="D302" s="54">
        <f>SUM(D278:D301)</f>
        <v>-25825917.859999981</v>
      </c>
      <c r="E302" s="54">
        <f>SUM(E278:E301)</f>
        <v>14784785.849999908</v>
      </c>
      <c r="G302" s="14"/>
      <c r="H302" s="50" t="str">
        <f>'UIP Detail'!A302</f>
        <v xml:space="preserve">          (99) 4265 - Other Deductions</v>
      </c>
      <c r="I302" s="121">
        <f>C302-'UIP Detail'!C300</f>
        <v>27445682.039999999</v>
      </c>
      <c r="J302" s="121">
        <f>D302-'UIP Detail'!D300</f>
        <v>-25999405.859999981</v>
      </c>
    </row>
    <row r="303" spans="1:10" ht="15" customHeight="1" x14ac:dyDescent="0.25">
      <c r="A303" s="48" t="s">
        <v>451</v>
      </c>
      <c r="B303" s="65"/>
      <c r="C303" s="65"/>
      <c r="D303" s="65"/>
      <c r="E303" s="46"/>
      <c r="G303" s="14"/>
      <c r="H303" s="66" t="str">
        <f>'UIP Detail'!A303</f>
        <v xml:space="preserve">               (99) SUBTOTAL</v>
      </c>
      <c r="I303" s="121">
        <f>C303-'UIP Detail'!C301</f>
        <v>0</v>
      </c>
      <c r="J303" s="121">
        <f>D303-'UIP Detail'!D301</f>
        <v>-563253.29</v>
      </c>
    </row>
    <row r="304" spans="1:10" ht="15" customHeight="1" x14ac:dyDescent="0.25">
      <c r="A304" s="50" t="s">
        <v>29</v>
      </c>
      <c r="B304" s="51">
        <f>'UIP Detail'!B301</f>
        <v>0</v>
      </c>
      <c r="C304" s="51">
        <f>'UIP Detail'!C301</f>
        <v>0</v>
      </c>
      <c r="D304" s="51">
        <f>'UIP Detail'!D301</f>
        <v>563253.29</v>
      </c>
      <c r="E304" s="51">
        <f>SUM(B304:D304)</f>
        <v>563253.29</v>
      </c>
      <c r="G304" s="14"/>
      <c r="H304" s="50" t="str">
        <f>'UIP Detail'!A304</f>
        <v xml:space="preserve">     999 - INTEREST</v>
      </c>
      <c r="I304" s="121">
        <f>C304-'UIP Detail'!C302</f>
        <v>0</v>
      </c>
      <c r="J304" s="121">
        <f>D304-'UIP Detail'!D302</f>
        <v>-34925.109999999986</v>
      </c>
    </row>
    <row r="305" spans="1:10" ht="15" customHeight="1" x14ac:dyDescent="0.25">
      <c r="A305" s="66" t="s">
        <v>30</v>
      </c>
      <c r="B305" s="51">
        <f>'UIP Detail'!B302</f>
        <v>0</v>
      </c>
      <c r="C305" s="51">
        <f>'UIP Detail'!C302</f>
        <v>0</v>
      </c>
      <c r="D305" s="51">
        <f>'UIP Detail'!D302</f>
        <v>598178.4</v>
      </c>
      <c r="E305" s="51">
        <f t="shared" ref="E305:E312" si="10">SUM(B305:D305)</f>
        <v>598178.4</v>
      </c>
      <c r="G305" s="14"/>
      <c r="H305" s="50" t="str">
        <f>'UIP Detail'!A305</f>
        <v xml:space="preserve">          (999) 427 - Interest On Long Term Debt</v>
      </c>
      <c r="I305" s="121">
        <f>C305-'UIP Detail'!C303</f>
        <v>123017.14</v>
      </c>
      <c r="J305" s="121">
        <f>D305-'UIP Detail'!D303</f>
        <v>8927570.5199999902</v>
      </c>
    </row>
    <row r="306" spans="1:10" ht="15" customHeight="1" x14ac:dyDescent="0.25">
      <c r="A306" s="50" t="s">
        <v>31</v>
      </c>
      <c r="B306" s="51">
        <f>'UIP Detail'!B303</f>
        <v>-478469.79</v>
      </c>
      <c r="C306" s="51">
        <f>'UIP Detail'!C303</f>
        <v>-123017.14</v>
      </c>
      <c r="D306" s="51">
        <f>'UIP Detail'!D303</f>
        <v>-8329392.1199999899</v>
      </c>
      <c r="E306" s="51">
        <f t="shared" si="10"/>
        <v>-8930879.0499999896</v>
      </c>
      <c r="G306" s="14"/>
      <c r="H306" s="50" t="str">
        <f>'UIP Detail'!A306</f>
        <v xml:space="preserve">          (999) 4271 - Interest on Preferred Stock</v>
      </c>
      <c r="I306" s="121">
        <f>C306-'UIP Detail'!C304</f>
        <v>-123017.14</v>
      </c>
      <c r="J306" s="121">
        <f>D306-'UIP Detail'!D304</f>
        <v>-8329392.1199999899</v>
      </c>
    </row>
    <row r="307" spans="1:10" ht="15" customHeight="1" x14ac:dyDescent="0.25">
      <c r="A307" s="50" t="s">
        <v>32</v>
      </c>
      <c r="B307" s="51">
        <f>'UIP Detail'!B304</f>
        <v>0</v>
      </c>
      <c r="C307" s="51">
        <f>'UIP Detail'!C304</f>
        <v>0</v>
      </c>
      <c r="D307" s="51">
        <f>'UIP Detail'!D304</f>
        <v>0</v>
      </c>
      <c r="E307" s="51">
        <f t="shared" si="10"/>
        <v>0</v>
      </c>
      <c r="G307" s="14"/>
      <c r="H307" s="50" t="str">
        <f>'UIP Detail'!A307</f>
        <v xml:space="preserve">          (999) 428 - Amortization Of Debt Discount &amp; Expenses</v>
      </c>
      <c r="I307" s="121">
        <f>C307-'UIP Detail'!C305</f>
        <v>0</v>
      </c>
      <c r="J307" s="121">
        <f>D307-'UIP Detail'!D305</f>
        <v>-18784544.5</v>
      </c>
    </row>
    <row r="308" spans="1:10" ht="15" customHeight="1" x14ac:dyDescent="0.25">
      <c r="A308" s="50" t="s">
        <v>33</v>
      </c>
      <c r="B308" s="51">
        <f>'UIP Detail'!B305</f>
        <v>0</v>
      </c>
      <c r="C308" s="51">
        <f>'UIP Detail'!C305</f>
        <v>0</v>
      </c>
      <c r="D308" s="51">
        <f>'UIP Detail'!D305</f>
        <v>18784544.5</v>
      </c>
      <c r="E308" s="51">
        <f t="shared" si="10"/>
        <v>18784544.5</v>
      </c>
      <c r="G308" s="14"/>
      <c r="H308" s="50" t="str">
        <f>'UIP Detail'!A308</f>
        <v xml:space="preserve">          (999) 4281 - Amortization Of Loss On Required Debt</v>
      </c>
      <c r="I308" s="121">
        <f>C308-'UIP Detail'!C306</f>
        <v>0</v>
      </c>
      <c r="J308" s="121">
        <f>D308-'UIP Detail'!D306</f>
        <v>18784544.5</v>
      </c>
    </row>
    <row r="309" spans="1:10" ht="15" customHeight="1" x14ac:dyDescent="0.25">
      <c r="A309" s="50" t="s">
        <v>34</v>
      </c>
      <c r="B309" s="51">
        <f>'UIP Detail'!B306</f>
        <v>0</v>
      </c>
      <c r="C309" s="51">
        <f>'UIP Detail'!C306</f>
        <v>0</v>
      </c>
      <c r="D309" s="51">
        <f>'UIP Detail'!D306</f>
        <v>0</v>
      </c>
      <c r="E309" s="51">
        <f t="shared" si="10"/>
        <v>0</v>
      </c>
      <c r="G309" s="14"/>
      <c r="H309" s="50" t="str">
        <f>'UIP Detail'!A309</f>
        <v xml:space="preserve">          (999) 429 - Amortization Of Premium On Debt-Cr</v>
      </c>
      <c r="I309" s="121">
        <f>C309-'UIP Detail'!C307</f>
        <v>0</v>
      </c>
      <c r="J309" s="121">
        <f>D309-'UIP Detail'!D307</f>
        <v>-261823.019999999</v>
      </c>
    </row>
    <row r="310" spans="1:10" ht="15" customHeight="1" x14ac:dyDescent="0.25">
      <c r="A310" s="50" t="s">
        <v>35</v>
      </c>
      <c r="B310" s="51">
        <f>'UIP Detail'!B307</f>
        <v>0</v>
      </c>
      <c r="C310" s="51">
        <f>'UIP Detail'!C307</f>
        <v>0</v>
      </c>
      <c r="D310" s="51">
        <f>'UIP Detail'!D307</f>
        <v>261823.019999999</v>
      </c>
      <c r="E310" s="51">
        <f t="shared" si="10"/>
        <v>261823.019999999</v>
      </c>
      <c r="G310" s="14"/>
      <c r="H310" s="50" t="str">
        <f>'UIP Detail'!A310</f>
        <v xml:space="preserve">          (999) 4291 - Amortization Gain On Reacquired Debt</v>
      </c>
      <c r="I310" s="121">
        <f>C310-'UIP Detail'!C308</f>
        <v>-474.99</v>
      </c>
      <c r="J310" s="121">
        <f>D310-'UIP Detail'!D308</f>
        <v>63806.649999999005</v>
      </c>
    </row>
    <row r="311" spans="1:10" ht="15" customHeight="1" x14ac:dyDescent="0.25">
      <c r="A311" s="50" t="s">
        <v>36</v>
      </c>
      <c r="B311" s="51">
        <f>'UIP Detail'!B308</f>
        <v>774.98</v>
      </c>
      <c r="C311" s="51">
        <f>'UIP Detail'!C308</f>
        <v>474.99</v>
      </c>
      <c r="D311" s="51">
        <f>'UIP Detail'!D308</f>
        <v>198016.37</v>
      </c>
      <c r="E311" s="51">
        <f t="shared" si="10"/>
        <v>199266.34</v>
      </c>
      <c r="G311" s="14"/>
      <c r="H311" s="50" t="str">
        <f>'UIP Detail'!A311</f>
        <v xml:space="preserve">          (999) 430 - Int on Debt to Assoc. Companies</v>
      </c>
      <c r="I311" s="121">
        <f>C311-'UIP Detail'!C309</f>
        <v>474.99</v>
      </c>
      <c r="J311" s="121">
        <f>D311-'UIP Detail'!D309</f>
        <v>198016.37</v>
      </c>
    </row>
    <row r="312" spans="1:10" ht="15" customHeight="1" x14ac:dyDescent="0.25">
      <c r="A312" s="50" t="s">
        <v>37</v>
      </c>
      <c r="B312" s="53">
        <f>'UIP Detail'!B309</f>
        <v>0</v>
      </c>
      <c r="C312" s="53">
        <f>'UIP Detail'!C309</f>
        <v>0</v>
      </c>
      <c r="D312" s="53">
        <f>'UIP Detail'!D309</f>
        <v>0</v>
      </c>
      <c r="E312" s="53">
        <f t="shared" si="10"/>
        <v>0</v>
      </c>
      <c r="G312" s="14"/>
      <c r="H312" s="48" t="str">
        <f>'UIP Detail'!A312</f>
        <v xml:space="preserve">          (999) 431 - Other Interest Expense</v>
      </c>
      <c r="I312" s="121">
        <f>C312-'UIP Detail'!C310</f>
        <v>0</v>
      </c>
      <c r="J312" s="121">
        <f>D312-'UIP Detail'!D310</f>
        <v>0</v>
      </c>
    </row>
    <row r="313" spans="1:10" ht="15" customHeight="1" x14ac:dyDescent="0.25">
      <c r="A313" s="50" t="s">
        <v>470</v>
      </c>
      <c r="B313" s="54">
        <f>SUM(B304:B312)</f>
        <v>-477694.81</v>
      </c>
      <c r="C313" s="54">
        <f>SUM(C304:C312)</f>
        <v>-122542.15</v>
      </c>
      <c r="D313" s="54">
        <f>SUM(D304:D312)</f>
        <v>12076423.460000008</v>
      </c>
      <c r="E313" s="54">
        <f>SUM(E304:E312)</f>
        <v>11476186.500000009</v>
      </c>
      <c r="G313" s="14"/>
      <c r="H313" s="50" t="str">
        <f>'UIP Detail'!A313</f>
        <v xml:space="preserve">          (999) 432 - Allowances For Borrowed Funds</v>
      </c>
      <c r="I313" s="121">
        <f>C313-'UIP Detail'!C311</f>
        <v>-122542.15</v>
      </c>
      <c r="J313" s="121">
        <f>D313-'UIP Detail'!D311</f>
        <v>12066680.530000009</v>
      </c>
    </row>
    <row r="314" spans="1:10" ht="15" customHeight="1" x14ac:dyDescent="0.25">
      <c r="A314" s="48" t="s">
        <v>452</v>
      </c>
      <c r="B314" s="54"/>
      <c r="C314" s="54"/>
      <c r="D314" s="54"/>
      <c r="E314" s="54"/>
      <c r="G314" s="14"/>
      <c r="H314" s="50" t="str">
        <f>'UIP Detail'!A314</f>
        <v xml:space="preserve">               (999) SUBTOTAL</v>
      </c>
      <c r="I314" s="121">
        <f>C314-'UIP Detail'!C312</f>
        <v>-22603.67</v>
      </c>
      <c r="J314" s="121">
        <f>D314-'UIP Detail'!D312</f>
        <v>-349186.42</v>
      </c>
    </row>
    <row r="315" spans="1:10" ht="15" customHeight="1" x14ac:dyDescent="0.25">
      <c r="A315" s="50" t="s">
        <v>38</v>
      </c>
      <c r="B315" s="51">
        <f>'UIP Detail'!B313</f>
        <v>-290688.05</v>
      </c>
      <c r="C315" s="51">
        <f>'UIP Detail'!C313</f>
        <v>-80370.850000000006</v>
      </c>
      <c r="D315" s="51">
        <f>'UIP Detail'!D313</f>
        <v>-51005.95</v>
      </c>
      <c r="E315" s="51">
        <v>0</v>
      </c>
      <c r="G315" s="14"/>
      <c r="H315" s="50" t="str">
        <f>'UIP Detail'!A315</f>
        <v xml:space="preserve">     9999 - EXTRAORDINARY ITEMS</v>
      </c>
      <c r="I315" s="121">
        <f>C315-'UIP Detail'!C313</f>
        <v>0</v>
      </c>
      <c r="J315" s="121">
        <f>D315-'UIP Detail'!D313</f>
        <v>0</v>
      </c>
    </row>
    <row r="316" spans="1:10" ht="15" customHeight="1" x14ac:dyDescent="0.25">
      <c r="A316" s="50" t="s">
        <v>39</v>
      </c>
      <c r="B316" s="53">
        <f>'UIP Detail'!B314</f>
        <v>1542671.97</v>
      </c>
      <c r="C316" s="53">
        <f>'UIP Detail'!C314</f>
        <v>-57292.19</v>
      </c>
      <c r="D316" s="53">
        <f>'UIP Detail'!D314</f>
        <v>19552307.289999999</v>
      </c>
      <c r="E316" s="53">
        <v>0</v>
      </c>
      <c r="G316" s="14"/>
      <c r="H316" s="50" t="str">
        <f>'UIP Detail'!A316</f>
        <v xml:space="preserve">          (9999) 4111 - Def Fit-Cr - Util Oper Income</v>
      </c>
      <c r="I316" s="121">
        <f>C316-'UIP Detail'!C314</f>
        <v>0</v>
      </c>
      <c r="J316" s="121">
        <f>D316-'UIP Detail'!D314</f>
        <v>0</v>
      </c>
    </row>
    <row r="317" spans="1:10" ht="6" customHeight="1" x14ac:dyDescent="0.25">
      <c r="A317" s="50" t="s">
        <v>470</v>
      </c>
      <c r="B317" s="49">
        <f>SUM(B315:B316)</f>
        <v>1251983.92</v>
      </c>
      <c r="C317" s="49">
        <f>SUM(C315:C316)</f>
        <v>-137663.04000000001</v>
      </c>
      <c r="D317" s="49">
        <f>SUM(D315:D316)</f>
        <v>19501301.34</v>
      </c>
      <c r="E317" s="49">
        <f>SUM(E315:E316)</f>
        <v>0</v>
      </c>
      <c r="G317" s="14"/>
      <c r="H317" s="63" t="str">
        <f>'UIP Detail'!A317</f>
        <v xml:space="preserve">          (9999) 435 - Extraordinary Deductions</v>
      </c>
      <c r="I317" s="121">
        <f>C317-'UIP Detail'!C315</f>
        <v>-137663.04000000001</v>
      </c>
      <c r="J317" s="121">
        <f>D317-'UIP Detail'!D315</f>
        <v>19501301.34</v>
      </c>
    </row>
    <row r="318" spans="1:10" ht="15" customHeight="1" x14ac:dyDescent="0.25">
      <c r="A318" s="50"/>
      <c r="B318" s="54"/>
      <c r="C318" s="54"/>
      <c r="D318" s="54"/>
      <c r="E318" s="54"/>
      <c r="G318" s="14"/>
      <c r="H318" s="50" t="str">
        <f>'UIP Detail'!A318</f>
        <v xml:space="preserve">               (9999) SUBTOTAL</v>
      </c>
      <c r="I318" s="121">
        <f>C318-'UIP Detail'!C316</f>
        <v>0</v>
      </c>
      <c r="J318" s="121">
        <f>D318-'UIP Detail'!D316</f>
        <v>0</v>
      </c>
    </row>
    <row r="319" spans="1:10" ht="9.75" customHeight="1" x14ac:dyDescent="0.25">
      <c r="A319" s="63" t="s">
        <v>453</v>
      </c>
      <c r="B319" s="54">
        <f>+B302+B313+B317</f>
        <v>13939310.779999899</v>
      </c>
      <c r="C319" s="54">
        <f>+C302+C313+C317</f>
        <v>27185476.850000001</v>
      </c>
      <c r="D319" s="54">
        <f>+D302+D313+D317</f>
        <v>5751806.9400000274</v>
      </c>
      <c r="E319" s="54">
        <f>SUM(B319:D319)</f>
        <v>46876594.569999926</v>
      </c>
      <c r="G319" s="14"/>
      <c r="H319" s="67">
        <f>'UIP Detail'!A319</f>
        <v>0</v>
      </c>
      <c r="I319" s="121">
        <f>C319-'UIP Detail'!C317</f>
        <v>27185476.850000001</v>
      </c>
      <c r="J319" s="121">
        <f>D319-'UIP Detail'!D317</f>
        <v>5751806.9400000274</v>
      </c>
    </row>
    <row r="320" spans="1:10" ht="15" customHeight="1" x14ac:dyDescent="0.25">
      <c r="A320" s="50"/>
      <c r="B320" s="54"/>
      <c r="C320" s="54"/>
      <c r="D320" s="54"/>
      <c r="E320" s="54"/>
      <c r="G320" s="14"/>
      <c r="I320" s="121">
        <f>C320-'UIP Detail'!C318</f>
        <v>0</v>
      </c>
      <c r="J320" s="121">
        <f>D320-'UIP Detail'!D318</f>
        <v>0</v>
      </c>
    </row>
    <row r="321" spans="1:10" ht="15" customHeight="1" x14ac:dyDescent="0.35">
      <c r="A321" s="67" t="s">
        <v>457</v>
      </c>
      <c r="B321" s="68">
        <f>+B274-B319</f>
        <v>25267184.270000428</v>
      </c>
      <c r="C321" s="68">
        <f>+C274-C319</f>
        <v>-16366982.72999968</v>
      </c>
      <c r="D321" s="68">
        <f>+D274-D319</f>
        <v>-21516317.090000026</v>
      </c>
      <c r="E321" s="69">
        <f>+E274-E319</f>
        <v>-12616115.549999245</v>
      </c>
      <c r="G321" s="14"/>
      <c r="I321" s="121">
        <f>C321-'UIP Detail'!C319</f>
        <v>-16366982.72999968</v>
      </c>
      <c r="J321" s="121">
        <f>D321-'UIP Detail'!D319</f>
        <v>-21516317.090000026</v>
      </c>
    </row>
    <row r="322" spans="1:10" ht="15" customHeight="1" x14ac:dyDescent="0.25">
      <c r="G322" s="14"/>
      <c r="I322" s="121">
        <f>C322-'UIP Detail'!C320</f>
        <v>180309.33</v>
      </c>
      <c r="J322" s="121">
        <f>D322-'UIP Detail'!D320</f>
        <v>-11222915.17</v>
      </c>
    </row>
    <row r="323" spans="1:10" ht="15" customHeight="1" x14ac:dyDescent="0.25">
      <c r="A323" s="55" t="s">
        <v>100</v>
      </c>
      <c r="B323" s="103" t="e">
        <f>+#REF!</f>
        <v>#REF!</v>
      </c>
      <c r="C323" s="103" t="e">
        <f>+#REF!</f>
        <v>#REF!</v>
      </c>
      <c r="D323" s="103" t="e">
        <f>+#REF!</f>
        <v>#REF!</v>
      </c>
      <c r="G323" s="14"/>
      <c r="I323" s="121" t="e">
        <f>C323-'UIP Detail'!#REF!</f>
        <v>#REF!</v>
      </c>
      <c r="J323" s="121" t="e">
        <f>D323-'UIP Detail'!#REF!</f>
        <v>#REF!</v>
      </c>
    </row>
    <row r="324" spans="1:10" ht="15" customHeight="1" x14ac:dyDescent="0.25">
      <c r="B324" s="54" t="e">
        <f>+B323-B321</f>
        <v>#REF!</v>
      </c>
      <c r="C324" s="54" t="e">
        <f>+C323-C321</f>
        <v>#REF!</v>
      </c>
      <c r="D324" s="54" t="e">
        <f>+D323-D321</f>
        <v>#REF!</v>
      </c>
      <c r="G324" s="14"/>
      <c r="I324" s="121" t="e">
        <f>C324-'UIP Detail'!#REF!</f>
        <v>#REF!</v>
      </c>
      <c r="J324" s="121" t="e">
        <f>D324-'UIP Detail'!#REF!</f>
        <v>#REF!</v>
      </c>
    </row>
    <row r="325" spans="1:10" ht="15" customHeight="1" x14ac:dyDescent="0.25">
      <c r="G325" s="14"/>
      <c r="I325" s="121">
        <f>C325-'UIP Detail'!C321</f>
        <v>0</v>
      </c>
      <c r="J325" s="121">
        <f>D325-'UIP Detail'!D321</f>
        <v>0</v>
      </c>
    </row>
    <row r="326" spans="1:10" ht="15" customHeight="1" x14ac:dyDescent="0.25">
      <c r="G326" s="14"/>
      <c r="I326" s="121" t="e">
        <f>C326-'UIP Detail'!#REF!</f>
        <v>#REF!</v>
      </c>
      <c r="J326" s="121" t="e">
        <f>D326-'UIP Detail'!#REF!</f>
        <v>#REF!</v>
      </c>
    </row>
    <row r="327" spans="1:10" ht="15" customHeight="1" x14ac:dyDescent="0.25">
      <c r="G327" s="14"/>
      <c r="I327" s="121">
        <f>C327-'UIP Detail'!C322</f>
        <v>-27749008.510000002</v>
      </c>
      <c r="J327" s="121">
        <f>D327-'UIP Detail'!D322</f>
        <v>27846988.030000001</v>
      </c>
    </row>
    <row r="328" spans="1:10" ht="15" customHeight="1" x14ac:dyDescent="0.25">
      <c r="G328" s="14"/>
      <c r="I328" s="121">
        <f>C328-'UIP Detail'!C325</f>
        <v>0</v>
      </c>
      <c r="J328" s="121">
        <f>D328-'UIP Detail'!D325</f>
        <v>0</v>
      </c>
    </row>
    <row r="329" spans="1:10" ht="15" customHeight="1" x14ac:dyDescent="0.25">
      <c r="G329" s="14"/>
      <c r="I329" s="121">
        <f>C329-'UIP Detail'!C326</f>
        <v>0</v>
      </c>
      <c r="J329" s="121">
        <f>D329-'UIP Detail'!D326</f>
        <v>0</v>
      </c>
    </row>
    <row r="330" spans="1:10" ht="15" customHeight="1" x14ac:dyDescent="0.25">
      <c r="G330" s="14"/>
      <c r="I330" s="121">
        <f>C330-'UIP Detail'!C327</f>
        <v>0</v>
      </c>
      <c r="J330" s="121">
        <f>D330-'UIP Detail'!D327</f>
        <v>0</v>
      </c>
    </row>
    <row r="331" spans="1:10" ht="15" customHeight="1" x14ac:dyDescent="0.25">
      <c r="G331" s="14"/>
      <c r="I331" s="121">
        <f>C331-'UIP Detail'!C328</f>
        <v>0</v>
      </c>
      <c r="J331" s="121">
        <f>D331-'UIP Detail'!D328</f>
        <v>0</v>
      </c>
    </row>
    <row r="332" spans="1:10" ht="15" customHeight="1" x14ac:dyDescent="0.25">
      <c r="G332" s="14"/>
      <c r="I332" s="121">
        <f>C332-'UIP Detail'!C329</f>
        <v>0</v>
      </c>
      <c r="J332" s="121">
        <f>D332-'UIP Detail'!D329</f>
        <v>0</v>
      </c>
    </row>
    <row r="333" spans="1:10" ht="15" customHeight="1" x14ac:dyDescent="0.25">
      <c r="G333" s="14"/>
      <c r="I333" s="121">
        <f>C333-'UIP Detail'!C330</f>
        <v>0</v>
      </c>
      <c r="J333" s="121">
        <f>D333-'UIP Detail'!D330</f>
        <v>0</v>
      </c>
    </row>
    <row r="334" spans="1:10" ht="15" customHeight="1" x14ac:dyDescent="0.25">
      <c r="G334" s="14"/>
      <c r="I334" s="121">
        <f>C334-'UIP Detail'!C331</f>
        <v>0</v>
      </c>
      <c r="J334" s="121">
        <f>D334-'UIP Detail'!D331</f>
        <v>0</v>
      </c>
    </row>
    <row r="335" spans="1:10" ht="15" customHeight="1" x14ac:dyDescent="0.25">
      <c r="G335" s="14"/>
      <c r="I335" s="121">
        <f>C335-'UIP Detail'!C332</f>
        <v>0</v>
      </c>
      <c r="J335" s="121">
        <f>D335-'UIP Detail'!D332</f>
        <v>0</v>
      </c>
    </row>
    <row r="336" spans="1:10" ht="15" customHeight="1" x14ac:dyDescent="0.25">
      <c r="G336" s="14"/>
      <c r="I336" s="121">
        <f>C336-'UIP Detail'!C333</f>
        <v>0</v>
      </c>
      <c r="J336" s="121">
        <f>D336-'UIP Detail'!D333</f>
        <v>0</v>
      </c>
    </row>
    <row r="337" spans="7:10" ht="15" customHeight="1" x14ac:dyDescent="0.25">
      <c r="G337" s="14"/>
      <c r="I337" s="121">
        <f>C337-'UIP Detail'!C334</f>
        <v>0</v>
      </c>
      <c r="J337" s="121">
        <f>D337-'UIP Detail'!D334</f>
        <v>0</v>
      </c>
    </row>
    <row r="338" spans="7:10" ht="15" customHeight="1" x14ac:dyDescent="0.25">
      <c r="G338" s="14"/>
      <c r="I338" s="121">
        <f>C338-'UIP Detail'!C335</f>
        <v>0</v>
      </c>
      <c r="J338" s="121">
        <f>D338-'UIP Detail'!D335</f>
        <v>0</v>
      </c>
    </row>
    <row r="339" spans="7:10" ht="15" customHeight="1" x14ac:dyDescent="0.25">
      <c r="G339" s="14"/>
      <c r="I339" s="121">
        <f>C339-'UIP Detail'!C336</f>
        <v>0</v>
      </c>
      <c r="J339" s="121">
        <f>D339-'UIP Detail'!D336</f>
        <v>0</v>
      </c>
    </row>
    <row r="340" spans="7:10" ht="15" customHeight="1" x14ac:dyDescent="0.25">
      <c r="G340" s="14"/>
      <c r="I340" s="121">
        <f>C340-'UIP Detail'!C337</f>
        <v>0</v>
      </c>
      <c r="J340" s="121">
        <f>D340-'UIP Detail'!D337</f>
        <v>0</v>
      </c>
    </row>
    <row r="341" spans="7:10" ht="15" customHeight="1" x14ac:dyDescent="0.25">
      <c r="G341" s="14"/>
      <c r="I341" s="121">
        <f>C341-'UIP Detail'!C338</f>
        <v>0</v>
      </c>
      <c r="J341" s="121">
        <f>D341-'UIP Detail'!D338</f>
        <v>0</v>
      </c>
    </row>
    <row r="342" spans="7:10" ht="15" customHeight="1" x14ac:dyDescent="0.25">
      <c r="G342" s="14"/>
      <c r="I342" s="121">
        <f>C342-'UIP Detail'!C339</f>
        <v>0</v>
      </c>
      <c r="J342" s="121">
        <f>D342-'UIP Detail'!D339</f>
        <v>0</v>
      </c>
    </row>
    <row r="343" spans="7:10" ht="15" customHeight="1" x14ac:dyDescent="0.25">
      <c r="G343" s="14"/>
      <c r="I343" s="121">
        <f>C343-'UIP Detail'!C340</f>
        <v>0</v>
      </c>
      <c r="J343" s="121">
        <f>D343-'UIP Detail'!D340</f>
        <v>0</v>
      </c>
    </row>
    <row r="344" spans="7:10" ht="15" customHeight="1" x14ac:dyDescent="0.25">
      <c r="G344" s="14"/>
      <c r="I344" s="121">
        <f>C344-'UIP Detail'!C341</f>
        <v>0</v>
      </c>
      <c r="J344" s="121">
        <f>D344-'UIP Detail'!D341</f>
        <v>0</v>
      </c>
    </row>
    <row r="345" spans="7:10" ht="15" customHeight="1" x14ac:dyDescent="0.25">
      <c r="G345" s="14"/>
      <c r="I345" s="121">
        <f>C345-'UIP Detail'!C342</f>
        <v>0</v>
      </c>
      <c r="J345" s="121">
        <f>D345-'UIP Detail'!D342</f>
        <v>0</v>
      </c>
    </row>
    <row r="346" spans="7:10" ht="15" customHeight="1" x14ac:dyDescent="0.25">
      <c r="G346" s="14"/>
      <c r="I346" s="121">
        <f>C346-'UIP Detail'!C343</f>
        <v>0</v>
      </c>
      <c r="J346" s="121">
        <f>D346-'UIP Detail'!D343</f>
        <v>0</v>
      </c>
    </row>
    <row r="347" spans="7:10" ht="15" customHeight="1" x14ac:dyDescent="0.25">
      <c r="G347" s="14"/>
      <c r="I347" s="121">
        <f>C347-'UIP Detail'!C344</f>
        <v>0</v>
      </c>
      <c r="J347" s="121">
        <f>D347-'UIP Detail'!D344</f>
        <v>0</v>
      </c>
    </row>
    <row r="348" spans="7:10" ht="15" customHeight="1" x14ac:dyDescent="0.25">
      <c r="G348" s="14"/>
      <c r="I348" s="121">
        <f>C348-'UIP Detail'!C345</f>
        <v>0</v>
      </c>
      <c r="J348" s="121">
        <f>D348-'UIP Detail'!D345</f>
        <v>0</v>
      </c>
    </row>
    <row r="349" spans="7:10" ht="15" customHeight="1" x14ac:dyDescent="0.25">
      <c r="G349" s="14"/>
      <c r="I349" s="121">
        <f>C349-'UIP Detail'!C346</f>
        <v>0</v>
      </c>
      <c r="J349" s="121">
        <f>D349-'UIP Detail'!D346</f>
        <v>0</v>
      </c>
    </row>
    <row r="350" spans="7:10" ht="15" customHeight="1" x14ac:dyDescent="0.25">
      <c r="G350" s="14"/>
      <c r="I350" s="121">
        <f>C350-'UIP Detail'!C347</f>
        <v>0</v>
      </c>
      <c r="J350" s="121">
        <f>D350-'UIP Detail'!D347</f>
        <v>0</v>
      </c>
    </row>
    <row r="351" spans="7:10" ht="15" customHeight="1" x14ac:dyDescent="0.25">
      <c r="G351" s="14"/>
      <c r="I351" s="121">
        <f>C351-'UIP Detail'!C348</f>
        <v>0</v>
      </c>
      <c r="J351" s="121">
        <f>D351-'UIP Detail'!D348</f>
        <v>0</v>
      </c>
    </row>
    <row r="352" spans="7:10" ht="15" customHeight="1" x14ac:dyDescent="0.25">
      <c r="G352" s="14"/>
      <c r="I352" s="121">
        <f>C352-'UIP Detail'!C349</f>
        <v>0</v>
      </c>
      <c r="J352" s="121">
        <f>D352-'UIP Detail'!D349</f>
        <v>0</v>
      </c>
    </row>
    <row r="353" spans="7:10" ht="15" customHeight="1" x14ac:dyDescent="0.25">
      <c r="G353" s="14"/>
      <c r="I353" s="121">
        <f>C353-'UIP Detail'!C350</f>
        <v>0</v>
      </c>
      <c r="J353" s="121">
        <f>D353-'UIP Detail'!D350</f>
        <v>0</v>
      </c>
    </row>
    <row r="354" spans="7:10" ht="15" customHeight="1" x14ac:dyDescent="0.25">
      <c r="G354" s="14"/>
      <c r="I354" s="121">
        <f>C354-'UIP Detail'!C351</f>
        <v>0</v>
      </c>
      <c r="J354" s="121">
        <f>D354-'UIP Detail'!D351</f>
        <v>0</v>
      </c>
    </row>
    <row r="355" spans="7:10" ht="15" customHeight="1" x14ac:dyDescent="0.25">
      <c r="G355" s="14"/>
      <c r="I355" s="121">
        <f>C355-'UIP Detail'!C352</f>
        <v>0</v>
      </c>
      <c r="J355" s="121">
        <f>D355-'UIP Detail'!D352</f>
        <v>0</v>
      </c>
    </row>
    <row r="356" spans="7:10" ht="15" customHeight="1" x14ac:dyDescent="0.25">
      <c r="G356" s="14"/>
      <c r="I356" s="121">
        <f>C356-'UIP Detail'!C353</f>
        <v>0</v>
      </c>
      <c r="J356" s="121">
        <f>D356-'UIP Detail'!D353</f>
        <v>0</v>
      </c>
    </row>
    <row r="357" spans="7:10" ht="15" customHeight="1" x14ac:dyDescent="0.25">
      <c r="G357" s="14"/>
      <c r="I357" s="121">
        <f>C357-'UIP Detail'!C354</f>
        <v>0</v>
      </c>
      <c r="J357" s="121">
        <f>D357-'UIP Detail'!D354</f>
        <v>0</v>
      </c>
    </row>
    <row r="358" spans="7:10" ht="15" customHeight="1" x14ac:dyDescent="0.25">
      <c r="G358" s="14"/>
      <c r="I358" s="121">
        <f>C358-'UIP Detail'!C355</f>
        <v>0</v>
      </c>
      <c r="J358" s="121">
        <f>D358-'UIP Detail'!D355</f>
        <v>0</v>
      </c>
    </row>
    <row r="359" spans="7:10" ht="15" customHeight="1" x14ac:dyDescent="0.25">
      <c r="G359" s="14"/>
      <c r="I359" s="121">
        <f>C359-'UIP Detail'!C356</f>
        <v>0</v>
      </c>
      <c r="J359" s="121">
        <f>D359-'UIP Detail'!D356</f>
        <v>0</v>
      </c>
    </row>
    <row r="360" spans="7:10" ht="15" customHeight="1" x14ac:dyDescent="0.25">
      <c r="G360" s="14"/>
      <c r="I360" s="121">
        <f>C360-'UIP Detail'!C357</f>
        <v>0</v>
      </c>
      <c r="J360" s="121">
        <f>D360-'UIP Detail'!D357</f>
        <v>0</v>
      </c>
    </row>
    <row r="361" spans="7:10" ht="15" customHeight="1" x14ac:dyDescent="0.25">
      <c r="G361" s="14"/>
      <c r="I361" s="121">
        <f>C361-'UIP Detail'!C358</f>
        <v>0</v>
      </c>
      <c r="J361" s="121">
        <f>D361-'UIP Detail'!D358</f>
        <v>0</v>
      </c>
    </row>
    <row r="362" spans="7:10" ht="15" customHeight="1" x14ac:dyDescent="0.25">
      <c r="G362" s="14"/>
      <c r="I362" s="121">
        <f>C362-'UIP Detail'!C359</f>
        <v>0</v>
      </c>
      <c r="J362" s="121">
        <f>D362-'UIP Detail'!D359</f>
        <v>0</v>
      </c>
    </row>
    <row r="363" spans="7:10" ht="15" customHeight="1" x14ac:dyDescent="0.25">
      <c r="G363" s="14"/>
      <c r="I363" s="121">
        <f>C363-'UIP Detail'!C360</f>
        <v>0</v>
      </c>
      <c r="J363" s="121">
        <f>D363-'UIP Detail'!D360</f>
        <v>0</v>
      </c>
    </row>
    <row r="364" spans="7:10" ht="15" customHeight="1" x14ac:dyDescent="0.25">
      <c r="G364" s="14"/>
      <c r="I364" s="121">
        <f>C364-'UIP Detail'!C361</f>
        <v>0</v>
      </c>
      <c r="J364" s="121">
        <f>D364-'UIP Detail'!D361</f>
        <v>0</v>
      </c>
    </row>
    <row r="365" spans="7:10" ht="15" customHeight="1" x14ac:dyDescent="0.25">
      <c r="G365" s="14"/>
      <c r="I365" s="121">
        <f>C365-'UIP Detail'!C362</f>
        <v>0</v>
      </c>
      <c r="J365" s="121">
        <f>D365-'UIP Detail'!D362</f>
        <v>0</v>
      </c>
    </row>
    <row r="366" spans="7:10" ht="15" customHeight="1" x14ac:dyDescent="0.25">
      <c r="G366" s="14"/>
      <c r="I366" s="121">
        <f>C366-'UIP Detail'!C363</f>
        <v>0</v>
      </c>
      <c r="J366" s="121">
        <f>D366-'UIP Detail'!D363</f>
        <v>0</v>
      </c>
    </row>
    <row r="367" spans="7:10" ht="15" customHeight="1" x14ac:dyDescent="0.25">
      <c r="G367" s="14"/>
      <c r="I367" s="121">
        <f>C367-'UIP Detail'!C364</f>
        <v>0</v>
      </c>
      <c r="J367" s="121">
        <f>D367-'UIP Detail'!D364</f>
        <v>0</v>
      </c>
    </row>
    <row r="368" spans="7:10" ht="15" customHeight="1" x14ac:dyDescent="0.25">
      <c r="G368" s="14"/>
      <c r="I368" s="121">
        <f>C368-'UIP Detail'!C365</f>
        <v>0</v>
      </c>
      <c r="J368" s="121">
        <f>D368-'UIP Detail'!D365</f>
        <v>0</v>
      </c>
    </row>
    <row r="369" spans="7:10" ht="15" customHeight="1" x14ac:dyDescent="0.25">
      <c r="G369" s="14"/>
      <c r="I369" s="121">
        <f>C369-'UIP Detail'!C366</f>
        <v>0</v>
      </c>
      <c r="J369" s="121">
        <f>D369-'UIP Detail'!D366</f>
        <v>0</v>
      </c>
    </row>
    <row r="370" spans="7:10" ht="15" customHeight="1" x14ac:dyDescent="0.25">
      <c r="G370" s="14"/>
      <c r="I370" s="121">
        <f>C370-'UIP Detail'!C367</f>
        <v>0</v>
      </c>
      <c r="J370" s="121">
        <f>D370-'UIP Detail'!D367</f>
        <v>0</v>
      </c>
    </row>
    <row r="371" spans="7:10" ht="15" customHeight="1" x14ac:dyDescent="0.25">
      <c r="G371" s="14"/>
      <c r="I371" s="121">
        <f>C371-'UIP Detail'!C368</f>
        <v>0</v>
      </c>
      <c r="J371" s="121">
        <f>D371-'UIP Detail'!D368</f>
        <v>0</v>
      </c>
    </row>
    <row r="372" spans="7:10" ht="15" customHeight="1" x14ac:dyDescent="0.25">
      <c r="G372" s="14"/>
      <c r="I372" s="121">
        <f>C372-'UIP Detail'!C369</f>
        <v>0</v>
      </c>
      <c r="J372" s="121">
        <f>D372-'UIP Detail'!D369</f>
        <v>0</v>
      </c>
    </row>
    <row r="373" spans="7:10" ht="15" customHeight="1" x14ac:dyDescent="0.25">
      <c r="G373" s="14"/>
      <c r="I373" s="121">
        <f>C373-'UIP Detail'!C370</f>
        <v>0</v>
      </c>
      <c r="J373" s="121">
        <f>D373-'UIP Detail'!D370</f>
        <v>0</v>
      </c>
    </row>
    <row r="374" spans="7:10" ht="15" customHeight="1" x14ac:dyDescent="0.25">
      <c r="G374" s="14"/>
      <c r="I374" s="121">
        <f>C374-'UIP Detail'!C371</f>
        <v>0</v>
      </c>
      <c r="J374" s="121">
        <f>D374-'UIP Detail'!D371</f>
        <v>0</v>
      </c>
    </row>
    <row r="375" spans="7:10" ht="15" customHeight="1" x14ac:dyDescent="0.25">
      <c r="G375" s="14"/>
      <c r="I375" s="121">
        <f>C375-'UIP Detail'!C372</f>
        <v>0</v>
      </c>
      <c r="J375" s="121">
        <f>D375-'UIP Detail'!D372</f>
        <v>0</v>
      </c>
    </row>
    <row r="376" spans="7:10" ht="15" customHeight="1" x14ac:dyDescent="0.25">
      <c r="G376" s="14"/>
      <c r="I376" s="121">
        <f>C376-'UIP Detail'!C373</f>
        <v>0</v>
      </c>
      <c r="J376" s="121">
        <f>D376-'UIP Detail'!D373</f>
        <v>0</v>
      </c>
    </row>
    <row r="377" spans="7:10" ht="15" customHeight="1" x14ac:dyDescent="0.25">
      <c r="G377" s="14"/>
      <c r="I377" s="121">
        <f>C377-'UIP Detail'!C374</f>
        <v>0</v>
      </c>
      <c r="J377" s="121">
        <f>D377-'UIP Detail'!D374</f>
        <v>0</v>
      </c>
    </row>
    <row r="378" spans="7:10" ht="15" customHeight="1" x14ac:dyDescent="0.25">
      <c r="G378" s="14"/>
      <c r="I378" s="121">
        <f>C378-'UIP Detail'!C375</f>
        <v>0</v>
      </c>
      <c r="J378" s="121">
        <f>D378-'UIP Detail'!D375</f>
        <v>0</v>
      </c>
    </row>
    <row r="379" spans="7:10" ht="15" customHeight="1" x14ac:dyDescent="0.25">
      <c r="G379" s="14"/>
      <c r="I379" s="121">
        <f>C379-'UIP Detail'!C376</f>
        <v>0</v>
      </c>
      <c r="J379" s="121">
        <f>D379-'UIP Detail'!D376</f>
        <v>0</v>
      </c>
    </row>
    <row r="380" spans="7:10" ht="15" customHeight="1" x14ac:dyDescent="0.25">
      <c r="G380" s="14"/>
      <c r="I380" s="121">
        <f>C380-'UIP Detail'!C377</f>
        <v>0</v>
      </c>
      <c r="J380" s="121">
        <f>D380-'UIP Detail'!D377</f>
        <v>0</v>
      </c>
    </row>
    <row r="381" spans="7:10" ht="15" customHeight="1" x14ac:dyDescent="0.25">
      <c r="G381" s="14"/>
      <c r="I381" s="121">
        <f>C381-'UIP Detail'!C378</f>
        <v>0</v>
      </c>
      <c r="J381" s="121">
        <f>D381-'UIP Detail'!D378</f>
        <v>0</v>
      </c>
    </row>
    <row r="382" spans="7:10" ht="15" customHeight="1" x14ac:dyDescent="0.25">
      <c r="G382" s="14"/>
      <c r="I382" s="121">
        <f>C382-'UIP Detail'!C379</f>
        <v>0</v>
      </c>
      <c r="J382" s="121">
        <f>D382-'UIP Detail'!D379</f>
        <v>0</v>
      </c>
    </row>
    <row r="383" spans="7:10" ht="15" customHeight="1" x14ac:dyDescent="0.25">
      <c r="G383" s="14"/>
      <c r="I383" s="121">
        <f>C383-'UIP Detail'!C380</f>
        <v>0</v>
      </c>
      <c r="J383" s="121">
        <f>D383-'UIP Detail'!D380</f>
        <v>0</v>
      </c>
    </row>
    <row r="384" spans="7:10" ht="15" customHeight="1" x14ac:dyDescent="0.25">
      <c r="G384" s="14"/>
      <c r="I384" s="121">
        <f>C384-'UIP Detail'!C381</f>
        <v>0</v>
      </c>
      <c r="J384" s="121">
        <f>D384-'UIP Detail'!D381</f>
        <v>0</v>
      </c>
    </row>
    <row r="385" spans="7:10" ht="15" customHeight="1" x14ac:dyDescent="0.25">
      <c r="G385" s="14"/>
      <c r="I385" s="121">
        <f>C385-'UIP Detail'!C382</f>
        <v>0</v>
      </c>
      <c r="J385" s="121">
        <f>D385-'UIP Detail'!D382</f>
        <v>0</v>
      </c>
    </row>
    <row r="386" spans="7:10" ht="15" customHeight="1" x14ac:dyDescent="0.25">
      <c r="G386" s="14"/>
      <c r="I386" s="121">
        <f>C386-'UIP Detail'!C383</f>
        <v>0</v>
      </c>
      <c r="J386" s="121">
        <f>D386-'UIP Detail'!D383</f>
        <v>0</v>
      </c>
    </row>
    <row r="387" spans="7:10" ht="15" customHeight="1" x14ac:dyDescent="0.25">
      <c r="G387" s="14"/>
      <c r="I387" s="121">
        <f>C387-'UIP Detail'!C384</f>
        <v>0</v>
      </c>
      <c r="J387" s="121">
        <f>D387-'UIP Detail'!D384</f>
        <v>0</v>
      </c>
    </row>
    <row r="388" spans="7:10" ht="15" customHeight="1" x14ac:dyDescent="0.25">
      <c r="G388" s="14"/>
      <c r="I388" s="121">
        <f>C388-'UIP Detail'!C385</f>
        <v>0</v>
      </c>
      <c r="J388" s="121">
        <f>D388-'UIP Detail'!D385</f>
        <v>0</v>
      </c>
    </row>
    <row r="389" spans="7:10" ht="15" customHeight="1" x14ac:dyDescent="0.25">
      <c r="G389" s="14"/>
      <c r="I389" s="121">
        <f>C389-'UIP Detail'!C386</f>
        <v>0</v>
      </c>
      <c r="J389" s="121">
        <f>D389-'UIP Detail'!D386</f>
        <v>0</v>
      </c>
    </row>
    <row r="390" spans="7:10" ht="15" customHeight="1" x14ac:dyDescent="0.25">
      <c r="G390" s="14"/>
      <c r="I390" s="121">
        <f>C390-'UIP Detail'!C387</f>
        <v>0</v>
      </c>
      <c r="J390" s="121">
        <f>D390-'UIP Detail'!D387</f>
        <v>0</v>
      </c>
    </row>
    <row r="391" spans="7:10" ht="15" customHeight="1" x14ac:dyDescent="0.25">
      <c r="G391" s="14"/>
      <c r="I391" s="121">
        <f>C391-'UIP Detail'!C388</f>
        <v>0</v>
      </c>
      <c r="J391" s="121">
        <f>D391-'UIP Detail'!D388</f>
        <v>0</v>
      </c>
    </row>
    <row r="392" spans="7:10" ht="15" customHeight="1" x14ac:dyDescent="0.25">
      <c r="G392" s="14"/>
      <c r="I392" s="121">
        <f>C392-'UIP Detail'!C389</f>
        <v>0</v>
      </c>
      <c r="J392" s="121">
        <f>D392-'UIP Detail'!D389</f>
        <v>0</v>
      </c>
    </row>
    <row r="393" spans="7:10" ht="15" customHeight="1" x14ac:dyDescent="0.25">
      <c r="G393" s="14"/>
      <c r="I393" s="121">
        <f>C393-'UIP Detail'!C390</f>
        <v>0</v>
      </c>
      <c r="J393" s="121">
        <f>D393-'UIP Detail'!D390</f>
        <v>0</v>
      </c>
    </row>
    <row r="394" spans="7:10" ht="15" customHeight="1" x14ac:dyDescent="0.25">
      <c r="G394" s="14"/>
      <c r="I394" s="121">
        <f>C394-'UIP Detail'!C391</f>
        <v>0</v>
      </c>
      <c r="J394" s="121">
        <f>D394-'UIP Detail'!D391</f>
        <v>0</v>
      </c>
    </row>
    <row r="395" spans="7:10" ht="15" customHeight="1" x14ac:dyDescent="0.25">
      <c r="G395" s="14"/>
      <c r="I395" s="121">
        <f>C395-'UIP Detail'!C392</f>
        <v>0</v>
      </c>
      <c r="J395" s="121">
        <f>D395-'UIP Detail'!D392</f>
        <v>0</v>
      </c>
    </row>
    <row r="396" spans="7:10" ht="15" customHeight="1" x14ac:dyDescent="0.25">
      <c r="G396" s="14"/>
      <c r="I396" s="121">
        <f>C396-'UIP Detail'!C393</f>
        <v>0</v>
      </c>
      <c r="J396" s="121">
        <f>D396-'UIP Detail'!D393</f>
        <v>0</v>
      </c>
    </row>
    <row r="397" spans="7:10" ht="15" customHeight="1" x14ac:dyDescent="0.25">
      <c r="G397" s="14"/>
      <c r="I397" s="121">
        <f>C397-'UIP Detail'!C394</f>
        <v>0</v>
      </c>
      <c r="J397" s="121">
        <f>D397-'UIP Detail'!D394</f>
        <v>0</v>
      </c>
    </row>
    <row r="398" spans="7:10" ht="15" customHeight="1" x14ac:dyDescent="0.25">
      <c r="G398" s="14"/>
      <c r="I398" s="121">
        <f>C398-'UIP Detail'!C395</f>
        <v>0</v>
      </c>
      <c r="J398" s="121">
        <f>D398-'UIP Detail'!D395</f>
        <v>0</v>
      </c>
    </row>
    <row r="399" spans="7:10" ht="15" customHeight="1" x14ac:dyDescent="0.25">
      <c r="G399" s="14"/>
      <c r="I399" s="121">
        <f>C399-'UIP Detail'!C396</f>
        <v>0</v>
      </c>
      <c r="J399" s="121">
        <f>D399-'UIP Detail'!D396</f>
        <v>0</v>
      </c>
    </row>
    <row r="400" spans="7:10" ht="15" customHeight="1" x14ac:dyDescent="0.25">
      <c r="G400" s="14"/>
      <c r="I400" s="121">
        <f>C400-'UIP Detail'!C397</f>
        <v>0</v>
      </c>
      <c r="J400" s="121">
        <f>D400-'UIP Detail'!D397</f>
        <v>0</v>
      </c>
    </row>
    <row r="401" spans="7:10" ht="15" customHeight="1" x14ac:dyDescent="0.25">
      <c r="G401" s="14"/>
      <c r="I401" s="121">
        <f>C401-'UIP Detail'!C398</f>
        <v>0</v>
      </c>
      <c r="J401" s="121">
        <f>D401-'UIP Detail'!D398</f>
        <v>0</v>
      </c>
    </row>
    <row r="402" spans="7:10" ht="15" customHeight="1" x14ac:dyDescent="0.25">
      <c r="G402" s="14"/>
      <c r="I402" s="121">
        <f>C402-'UIP Detail'!C399</f>
        <v>0</v>
      </c>
      <c r="J402" s="121">
        <f>D402-'UIP Detail'!D399</f>
        <v>0</v>
      </c>
    </row>
    <row r="403" spans="7:10" ht="15" customHeight="1" x14ac:dyDescent="0.25">
      <c r="G403" s="14"/>
      <c r="I403" s="121">
        <f>C403-'UIP Detail'!C400</f>
        <v>0</v>
      </c>
      <c r="J403" s="121">
        <f>D403-'UIP Detail'!D400</f>
        <v>0</v>
      </c>
    </row>
    <row r="404" spans="7:10" ht="15" customHeight="1" x14ac:dyDescent="0.25">
      <c r="G404" s="14"/>
      <c r="I404" s="121">
        <f>C404-'UIP Detail'!C401</f>
        <v>0</v>
      </c>
      <c r="J404" s="121">
        <f>D404-'UIP Detail'!D401</f>
        <v>0</v>
      </c>
    </row>
    <row r="405" spans="7:10" ht="15" customHeight="1" x14ac:dyDescent="0.25">
      <c r="G405" s="14"/>
      <c r="I405" s="121">
        <f>C405-'UIP Detail'!C402</f>
        <v>0</v>
      </c>
      <c r="J405" s="121">
        <f>D405-'UIP Detail'!D402</f>
        <v>0</v>
      </c>
    </row>
    <row r="406" spans="7:10" ht="15" customHeight="1" x14ac:dyDescent="0.25">
      <c r="G406" s="14"/>
      <c r="I406" s="121">
        <f>C406-'UIP Detail'!C403</f>
        <v>0</v>
      </c>
      <c r="J406" s="121">
        <f>D406-'UIP Detail'!D403</f>
        <v>0</v>
      </c>
    </row>
    <row r="407" spans="7:10" ht="15" customHeight="1" x14ac:dyDescent="0.25">
      <c r="G407" s="14"/>
      <c r="I407" s="121">
        <f>C407-'UIP Detail'!C404</f>
        <v>0</v>
      </c>
      <c r="J407" s="121">
        <f>D407-'UIP Detail'!D404</f>
        <v>0</v>
      </c>
    </row>
    <row r="408" spans="7:10" ht="15" customHeight="1" x14ac:dyDescent="0.25">
      <c r="I408" s="121">
        <f>C408-'UIP Detail'!C405</f>
        <v>0</v>
      </c>
      <c r="J408" s="121">
        <f>D408-'UIP Detail'!D405</f>
        <v>0</v>
      </c>
    </row>
  </sheetData>
  <phoneticPr fontId="20" type="noConversion"/>
  <conditionalFormatting sqref="I7:J7">
    <cfRule type="cellIs" dxfId="2" priority="1" stopIfTrue="1" operator="notEqual">
      <formula>0</formula>
    </cfRule>
  </conditionalFormatting>
  <conditionalFormatting sqref="I6:J6">
    <cfRule type="cellIs" dxfId="1" priority="2" stopIfTrue="1" operator="greaterThan">
      <formula>1</formula>
    </cfRule>
    <cfRule type="cellIs" dxfId="0" priority="3" stopIfTrue="1" operator="lessThan">
      <formula>-1</formula>
    </cfRule>
  </conditionalFormatting>
  <printOptions horizontalCentered="1"/>
  <pageMargins left="0.25" right="0.25" top="0.32" bottom="0.47" header="0.26" footer="0.27"/>
  <pageSetup scale="90" orientation="portrait" r:id="rId1"/>
  <headerFooter alignWithMargins="0">
    <oddFooter>&amp;CPage &amp;P of &amp;N&amp;R 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G341"/>
  <sheetViews>
    <sheetView tabSelected="1" zoomScale="115" zoomScaleNormal="115" workbookViewId="0"/>
  </sheetViews>
  <sheetFormatPr defaultColWidth="9.109375" defaultRowHeight="15" customHeight="1" x14ac:dyDescent="0.2"/>
  <cols>
    <col min="1" max="1" width="54.44140625" style="214" customWidth="1"/>
    <col min="2" max="4" width="12.88671875" style="139" customWidth="1" collapsed="1"/>
    <col min="5" max="5" width="15.33203125" style="139" customWidth="1"/>
    <col min="6" max="6" width="7.44140625" style="43" customWidth="1"/>
    <col min="7" max="16384" width="9.109375" style="43"/>
  </cols>
  <sheetData>
    <row r="1" spans="1:7" ht="15" customHeight="1" x14ac:dyDescent="0.25">
      <c r="A1" s="144" t="s">
        <v>409</v>
      </c>
      <c r="B1" s="144"/>
      <c r="C1" s="144"/>
      <c r="D1" s="144"/>
      <c r="E1" s="43"/>
    </row>
    <row r="2" spans="1:7" ht="11.25" customHeight="1" x14ac:dyDescent="0.25">
      <c r="A2" s="144" t="s">
        <v>458</v>
      </c>
      <c r="B2" s="144"/>
      <c r="C2" s="144"/>
      <c r="D2" s="144"/>
      <c r="E2" s="43"/>
    </row>
    <row r="3" spans="1:7" ht="12.75" customHeight="1" x14ac:dyDescent="0.25">
      <c r="A3" s="144" t="str">
        <f>Allocated!A3</f>
        <v>FOR THE MONTH ENDED DECEMBER 31, 2014</v>
      </c>
      <c r="B3" s="144"/>
      <c r="C3" s="144"/>
      <c r="D3" s="144"/>
      <c r="E3" s="43"/>
    </row>
    <row r="4" spans="1:7" ht="11.25" customHeight="1" x14ac:dyDescent="0.25">
      <c r="A4" s="140" t="s">
        <v>276</v>
      </c>
      <c r="B4" s="141" t="s">
        <v>411</v>
      </c>
      <c r="C4" s="141" t="s">
        <v>271</v>
      </c>
      <c r="D4" s="141" t="s">
        <v>447</v>
      </c>
      <c r="E4" s="141" t="s">
        <v>70</v>
      </c>
    </row>
    <row r="5" spans="1:7" ht="15" customHeight="1" x14ac:dyDescent="0.25">
      <c r="A5" s="188" t="s">
        <v>449</v>
      </c>
      <c r="B5" s="189"/>
      <c r="C5" s="189"/>
      <c r="D5" s="189"/>
      <c r="E5" s="189"/>
    </row>
    <row r="6" spans="1:7" ht="15" customHeight="1" x14ac:dyDescent="0.2">
      <c r="A6" s="190" t="s">
        <v>128</v>
      </c>
      <c r="B6" s="189"/>
      <c r="C6" s="189"/>
      <c r="D6" s="189"/>
      <c r="E6" s="189"/>
    </row>
    <row r="7" spans="1:7" ht="15" customHeight="1" x14ac:dyDescent="0.2">
      <c r="A7" s="191" t="s">
        <v>129</v>
      </c>
      <c r="B7" s="192">
        <v>95280270.540000007</v>
      </c>
      <c r="C7" s="192">
        <v>0</v>
      </c>
      <c r="D7" s="192">
        <v>0</v>
      </c>
      <c r="E7" s="192">
        <v>95280270.540000007</v>
      </c>
    </row>
    <row r="8" spans="1:7" ht="15" customHeight="1" x14ac:dyDescent="0.2">
      <c r="A8" s="191" t="s">
        <v>130</v>
      </c>
      <c r="B8" s="192">
        <v>75912048.579999998</v>
      </c>
      <c r="C8" s="192">
        <v>0</v>
      </c>
      <c r="D8" s="192">
        <v>0</v>
      </c>
      <c r="E8" s="192">
        <v>75912048.579999998</v>
      </c>
    </row>
    <row r="9" spans="1:7" ht="15" customHeight="1" x14ac:dyDescent="0.2">
      <c r="A9" s="191" t="s">
        <v>131</v>
      </c>
      <c r="B9" s="192">
        <v>1637401.55999999</v>
      </c>
      <c r="C9" s="192">
        <v>0</v>
      </c>
      <c r="D9" s="192">
        <v>0</v>
      </c>
      <c r="E9" s="192">
        <v>1637401.55999999</v>
      </c>
    </row>
    <row r="10" spans="1:7" ht="15" customHeight="1" x14ac:dyDescent="0.2">
      <c r="A10" s="191" t="s">
        <v>134</v>
      </c>
      <c r="B10" s="192">
        <v>0</v>
      </c>
      <c r="C10" s="192">
        <v>0</v>
      </c>
      <c r="D10" s="192">
        <v>0</v>
      </c>
      <c r="E10" s="192">
        <v>0</v>
      </c>
    </row>
    <row r="11" spans="1:7" ht="15" customHeight="1" x14ac:dyDescent="0.2">
      <c r="A11" s="191" t="s">
        <v>133</v>
      </c>
      <c r="B11" s="192">
        <v>-30266168.089999899</v>
      </c>
      <c r="C11" s="192">
        <v>0</v>
      </c>
      <c r="D11" s="192">
        <v>0</v>
      </c>
      <c r="E11" s="192">
        <v>-30266168.089999899</v>
      </c>
    </row>
    <row r="12" spans="1:7" ht="15" customHeight="1" x14ac:dyDescent="0.2">
      <c r="A12" s="191" t="s">
        <v>132</v>
      </c>
      <c r="B12" s="192">
        <v>488809.94</v>
      </c>
      <c r="C12" s="192">
        <v>0</v>
      </c>
      <c r="D12" s="192">
        <v>0</v>
      </c>
      <c r="E12" s="192">
        <v>488809.94</v>
      </c>
      <c r="G12" s="191"/>
    </row>
    <row r="13" spans="1:7" ht="15" customHeight="1" x14ac:dyDescent="0.2">
      <c r="A13" s="191" t="s">
        <v>135</v>
      </c>
      <c r="B13" s="192">
        <v>0</v>
      </c>
      <c r="C13" s="192">
        <v>90039573.849999994</v>
      </c>
      <c r="D13" s="192">
        <v>0</v>
      </c>
      <c r="E13" s="192">
        <v>90039573.849999994</v>
      </c>
    </row>
    <row r="14" spans="1:7" ht="12" customHeight="1" x14ac:dyDescent="0.2">
      <c r="A14" s="191" t="s">
        <v>136</v>
      </c>
      <c r="B14" s="192">
        <v>0</v>
      </c>
      <c r="C14" s="192">
        <v>38273327.689999998</v>
      </c>
      <c r="D14" s="192">
        <v>0</v>
      </c>
      <c r="E14" s="192">
        <v>38273327.689999998</v>
      </c>
    </row>
    <row r="15" spans="1:7" ht="15" customHeight="1" x14ac:dyDescent="0.2">
      <c r="A15" s="193" t="s">
        <v>137</v>
      </c>
      <c r="B15" s="192">
        <v>0</v>
      </c>
      <c r="C15" s="192">
        <v>1501000.7</v>
      </c>
      <c r="D15" s="192">
        <v>0</v>
      </c>
      <c r="E15" s="192">
        <v>1501000.7</v>
      </c>
    </row>
    <row r="16" spans="1:7" ht="15" customHeight="1" x14ac:dyDescent="0.2">
      <c r="A16" s="191" t="s">
        <v>138</v>
      </c>
      <c r="B16" s="194">
        <v>143052362.53</v>
      </c>
      <c r="C16" s="194">
        <v>129813902.23999999</v>
      </c>
      <c r="D16" s="194">
        <v>0</v>
      </c>
      <c r="E16" s="194">
        <v>272866264.76999998</v>
      </c>
    </row>
    <row r="17" spans="1:5" ht="12.75" customHeight="1" x14ac:dyDescent="0.2">
      <c r="A17" s="190" t="s">
        <v>139</v>
      </c>
      <c r="B17" s="192"/>
      <c r="C17" s="192"/>
      <c r="D17" s="192"/>
      <c r="E17" s="192"/>
    </row>
    <row r="18" spans="1:5" ht="15" customHeight="1" x14ac:dyDescent="0.2">
      <c r="A18" s="193" t="s">
        <v>140</v>
      </c>
      <c r="B18" s="192">
        <v>32811.67</v>
      </c>
      <c r="C18" s="192">
        <v>0</v>
      </c>
      <c r="D18" s="192">
        <v>0</v>
      </c>
      <c r="E18" s="192">
        <v>32811.67</v>
      </c>
    </row>
    <row r="19" spans="1:5" ht="15" customHeight="1" x14ac:dyDescent="0.2">
      <c r="A19" s="191" t="s">
        <v>141</v>
      </c>
      <c r="B19" s="194">
        <v>32811.67</v>
      </c>
      <c r="C19" s="194">
        <v>0</v>
      </c>
      <c r="D19" s="194">
        <v>0</v>
      </c>
      <c r="E19" s="194">
        <v>32811.67</v>
      </c>
    </row>
    <row r="20" spans="1:5" ht="15" customHeight="1" x14ac:dyDescent="0.2">
      <c r="A20" s="190" t="s">
        <v>142</v>
      </c>
      <c r="B20" s="192"/>
      <c r="C20" s="192"/>
      <c r="D20" s="192"/>
      <c r="E20" s="192"/>
    </row>
    <row r="21" spans="1:5" ht="15" customHeight="1" x14ac:dyDescent="0.2">
      <c r="A21" s="191" t="s">
        <v>143</v>
      </c>
      <c r="B21" s="192">
        <v>3746882.05</v>
      </c>
      <c r="C21" s="192">
        <v>0</v>
      </c>
      <c r="D21" s="192">
        <v>0</v>
      </c>
      <c r="E21" s="192">
        <v>3746882.05</v>
      </c>
    </row>
    <row r="22" spans="1:5" ht="15" customHeight="1" x14ac:dyDescent="0.2">
      <c r="A22" s="193" t="s">
        <v>144</v>
      </c>
      <c r="B22" s="192">
        <v>9022137.8599999994</v>
      </c>
      <c r="C22" s="192">
        <v>0</v>
      </c>
      <c r="D22" s="192">
        <v>0</v>
      </c>
      <c r="E22" s="192">
        <v>9022137.8599999994</v>
      </c>
    </row>
    <row r="23" spans="1:5" ht="15" customHeight="1" x14ac:dyDescent="0.2">
      <c r="A23" s="191" t="s">
        <v>145</v>
      </c>
      <c r="B23" s="194">
        <v>12769019.91</v>
      </c>
      <c r="C23" s="194">
        <v>0</v>
      </c>
      <c r="D23" s="194">
        <v>0</v>
      </c>
      <c r="E23" s="194">
        <v>12769019.91</v>
      </c>
    </row>
    <row r="24" spans="1:5" ht="15" customHeight="1" x14ac:dyDescent="0.2">
      <c r="A24" s="191" t="s">
        <v>146</v>
      </c>
      <c r="B24" s="192"/>
      <c r="C24" s="192"/>
      <c r="D24" s="192"/>
      <c r="E24" s="192"/>
    </row>
    <row r="25" spans="1:5" ht="15" customHeight="1" x14ac:dyDescent="0.2">
      <c r="A25" s="191" t="s">
        <v>147</v>
      </c>
      <c r="B25" s="192">
        <v>0</v>
      </c>
      <c r="C25" s="192">
        <v>0</v>
      </c>
      <c r="D25" s="192">
        <v>0</v>
      </c>
      <c r="E25" s="192">
        <v>0</v>
      </c>
    </row>
    <row r="26" spans="1:5" ht="15" customHeight="1" x14ac:dyDescent="0.2">
      <c r="A26" s="191" t="s">
        <v>148</v>
      </c>
      <c r="B26" s="192">
        <v>214356.71</v>
      </c>
      <c r="C26" s="192">
        <v>0</v>
      </c>
      <c r="D26" s="192">
        <v>0</v>
      </c>
      <c r="E26" s="192">
        <v>214356.71</v>
      </c>
    </row>
    <row r="27" spans="1:5" ht="15" customHeight="1" x14ac:dyDescent="0.2">
      <c r="A27" s="191" t="s">
        <v>149</v>
      </c>
      <c r="B27" s="192">
        <v>644302.81000000006</v>
      </c>
      <c r="C27" s="192">
        <v>0</v>
      </c>
      <c r="D27" s="192">
        <v>0</v>
      </c>
      <c r="E27" s="192">
        <v>644302.81000000006</v>
      </c>
    </row>
    <row r="28" spans="1:5" ht="15" customHeight="1" x14ac:dyDescent="0.2">
      <c r="A28" s="191" t="s">
        <v>150</v>
      </c>
      <c r="B28" s="192">
        <v>1374144.4</v>
      </c>
      <c r="C28" s="192">
        <v>0</v>
      </c>
      <c r="D28" s="192">
        <v>0</v>
      </c>
      <c r="E28" s="192">
        <v>1374144.4</v>
      </c>
    </row>
    <row r="29" spans="1:5" ht="15" customHeight="1" x14ac:dyDescent="0.2">
      <c r="A29" s="191" t="s">
        <v>151</v>
      </c>
      <c r="B29" s="192">
        <v>4368109.8099999996</v>
      </c>
      <c r="C29" s="192">
        <v>0</v>
      </c>
      <c r="D29" s="192">
        <v>0</v>
      </c>
      <c r="E29" s="192">
        <v>4368109.8099999996</v>
      </c>
    </row>
    <row r="30" spans="1:5" ht="15" customHeight="1" x14ac:dyDescent="0.2">
      <c r="A30" s="191" t="s">
        <v>152</v>
      </c>
      <c r="B30" s="192">
        <v>0</v>
      </c>
      <c r="C30" s="192">
        <v>114540.15</v>
      </c>
      <c r="D30" s="192">
        <v>0</v>
      </c>
      <c r="E30" s="192">
        <v>114540.15</v>
      </c>
    </row>
    <row r="31" spans="1:5" ht="15" customHeight="1" x14ac:dyDescent="0.2">
      <c r="A31" s="191" t="s">
        <v>153</v>
      </c>
      <c r="B31" s="192">
        <v>0</v>
      </c>
      <c r="C31" s="192">
        <v>200379.87</v>
      </c>
      <c r="D31" s="192">
        <v>0</v>
      </c>
      <c r="E31" s="192">
        <v>200379.87</v>
      </c>
    </row>
    <row r="32" spans="1:5" ht="15" customHeight="1" x14ac:dyDescent="0.2">
      <c r="A32" s="191" t="s">
        <v>154</v>
      </c>
      <c r="B32" s="192">
        <v>0</v>
      </c>
      <c r="C32" s="192">
        <v>81681.5</v>
      </c>
      <c r="D32" s="192">
        <v>0</v>
      </c>
      <c r="E32" s="192">
        <v>81681.5</v>
      </c>
    </row>
    <row r="33" spans="1:5" ht="15" customHeight="1" x14ac:dyDescent="0.2">
      <c r="A33" s="191" t="s">
        <v>155</v>
      </c>
      <c r="B33" s="192">
        <v>0</v>
      </c>
      <c r="C33" s="192">
        <v>602350.97</v>
      </c>
      <c r="D33" s="192">
        <v>0</v>
      </c>
      <c r="E33" s="192">
        <v>602350.97</v>
      </c>
    </row>
    <row r="34" spans="1:5" ht="14.25" customHeight="1" x14ac:dyDescent="0.2">
      <c r="A34" s="193" t="s">
        <v>156</v>
      </c>
      <c r="B34" s="192">
        <v>0</v>
      </c>
      <c r="C34" s="192">
        <v>7224272.5800000001</v>
      </c>
      <c r="D34" s="192">
        <v>0</v>
      </c>
      <c r="E34" s="192">
        <v>7224272.5800000001</v>
      </c>
    </row>
    <row r="35" spans="1:5" ht="12" customHeight="1" x14ac:dyDescent="0.2">
      <c r="A35" s="191" t="s">
        <v>157</v>
      </c>
      <c r="B35" s="194">
        <v>6600913.7300000004</v>
      </c>
      <c r="C35" s="194">
        <v>8223225.0700000003</v>
      </c>
      <c r="D35" s="194">
        <v>0</v>
      </c>
      <c r="E35" s="194">
        <v>14824138.800000001</v>
      </c>
    </row>
    <row r="36" spans="1:5" ht="15" customHeight="1" thickBot="1" x14ac:dyDescent="0.3">
      <c r="A36" s="142" t="s">
        <v>125</v>
      </c>
      <c r="B36" s="195">
        <v>162455107.83999899</v>
      </c>
      <c r="C36" s="195">
        <v>138037127.31</v>
      </c>
      <c r="D36" s="195">
        <v>0</v>
      </c>
      <c r="E36" s="195">
        <v>300492235.14999902</v>
      </c>
    </row>
    <row r="37" spans="1:5" ht="6" customHeight="1" thickTop="1" x14ac:dyDescent="0.25">
      <c r="A37" s="196"/>
      <c r="B37" s="197"/>
      <c r="C37" s="197"/>
      <c r="D37" s="197"/>
      <c r="E37" s="197"/>
    </row>
    <row r="38" spans="1:5" ht="12" customHeight="1" x14ac:dyDescent="0.25">
      <c r="A38" s="198" t="s">
        <v>126</v>
      </c>
      <c r="B38" s="192"/>
      <c r="C38" s="192"/>
      <c r="D38" s="192"/>
      <c r="E38" s="192"/>
    </row>
    <row r="39" spans="1:5" ht="12.75" customHeight="1" x14ac:dyDescent="0.2">
      <c r="A39" s="199" t="s">
        <v>158</v>
      </c>
      <c r="B39" s="192"/>
      <c r="C39" s="192"/>
      <c r="D39" s="192"/>
      <c r="E39" s="192"/>
    </row>
    <row r="40" spans="1:5" ht="15" customHeight="1" x14ac:dyDescent="0.2">
      <c r="A40" s="200" t="s">
        <v>159</v>
      </c>
      <c r="B40" s="192">
        <v>6677907.5599999996</v>
      </c>
      <c r="C40" s="192">
        <v>0</v>
      </c>
      <c r="D40" s="192">
        <v>0</v>
      </c>
      <c r="E40" s="192">
        <v>6677907.5599999996</v>
      </c>
    </row>
    <row r="41" spans="1:5" ht="15" customHeight="1" x14ac:dyDescent="0.2">
      <c r="A41" s="201" t="s">
        <v>160</v>
      </c>
      <c r="B41" s="192">
        <v>10723728.83</v>
      </c>
      <c r="C41" s="192">
        <v>0</v>
      </c>
      <c r="D41" s="192">
        <v>0</v>
      </c>
      <c r="E41" s="192">
        <v>10723728.83</v>
      </c>
    </row>
    <row r="42" spans="1:5" ht="15" customHeight="1" x14ac:dyDescent="0.2">
      <c r="A42" s="200" t="s">
        <v>161</v>
      </c>
      <c r="B42" s="194">
        <v>17401636.390000001</v>
      </c>
      <c r="C42" s="194">
        <v>0</v>
      </c>
      <c r="D42" s="194">
        <v>0</v>
      </c>
      <c r="E42" s="194">
        <v>17401636.390000001</v>
      </c>
    </row>
    <row r="43" spans="1:5" ht="15" customHeight="1" x14ac:dyDescent="0.2">
      <c r="A43" s="199" t="s">
        <v>162</v>
      </c>
      <c r="B43" s="192"/>
      <c r="C43" s="192"/>
      <c r="D43" s="192"/>
      <c r="E43" s="192"/>
    </row>
    <row r="44" spans="1:5" ht="15" customHeight="1" x14ac:dyDescent="0.2">
      <c r="A44" s="200" t="s">
        <v>163</v>
      </c>
      <c r="B44" s="192">
        <v>64706539.619999997</v>
      </c>
      <c r="C44" s="192">
        <v>0</v>
      </c>
      <c r="D44" s="192">
        <v>0</v>
      </c>
      <c r="E44" s="192">
        <v>64706539.619999997</v>
      </c>
    </row>
    <row r="45" spans="1:5" ht="15" customHeight="1" x14ac:dyDescent="0.2">
      <c r="A45" s="200" t="s">
        <v>164</v>
      </c>
      <c r="B45" s="192">
        <v>219137.1</v>
      </c>
      <c r="C45" s="192">
        <v>0</v>
      </c>
      <c r="D45" s="192">
        <v>0</v>
      </c>
      <c r="E45" s="192">
        <v>219137.1</v>
      </c>
    </row>
    <row r="46" spans="1:5" ht="15" customHeight="1" x14ac:dyDescent="0.2">
      <c r="A46" s="200" t="s">
        <v>165</v>
      </c>
      <c r="B46" s="192">
        <v>0</v>
      </c>
      <c r="C46" s="192">
        <v>53033516.649999902</v>
      </c>
      <c r="D46" s="192">
        <v>0</v>
      </c>
      <c r="E46" s="192">
        <v>53033516.649999902</v>
      </c>
    </row>
    <row r="47" spans="1:5" ht="12" customHeight="1" x14ac:dyDescent="0.2">
      <c r="A47" s="200" t="s">
        <v>166</v>
      </c>
      <c r="B47" s="192">
        <v>0</v>
      </c>
      <c r="C47" s="192">
        <v>0</v>
      </c>
      <c r="D47" s="192">
        <v>0</v>
      </c>
      <c r="E47" s="192">
        <v>0</v>
      </c>
    </row>
    <row r="48" spans="1:5" ht="15" customHeight="1" x14ac:dyDescent="0.2">
      <c r="A48" s="200" t="s">
        <v>167</v>
      </c>
      <c r="B48" s="192">
        <v>0</v>
      </c>
      <c r="C48" s="192">
        <v>8820392.1299999896</v>
      </c>
      <c r="D48" s="192">
        <v>0</v>
      </c>
      <c r="E48" s="192">
        <v>8820392.1299999896</v>
      </c>
    </row>
    <row r="49" spans="1:5" ht="15" customHeight="1" x14ac:dyDescent="0.2">
      <c r="A49" s="200" t="s">
        <v>168</v>
      </c>
      <c r="B49" s="192">
        <v>0</v>
      </c>
      <c r="C49" s="192">
        <v>6988599.1099999901</v>
      </c>
      <c r="D49" s="192">
        <v>0</v>
      </c>
      <c r="E49" s="192">
        <v>6988599.1099999901</v>
      </c>
    </row>
    <row r="50" spans="1:5" ht="15" customHeight="1" x14ac:dyDescent="0.2">
      <c r="A50" s="201" t="s">
        <v>169</v>
      </c>
      <c r="B50" s="192">
        <v>0</v>
      </c>
      <c r="C50" s="192">
        <v>-3269805.12</v>
      </c>
      <c r="D50" s="192">
        <v>0</v>
      </c>
      <c r="E50" s="192">
        <v>-3269805.12</v>
      </c>
    </row>
    <row r="51" spans="1:5" ht="15" customHeight="1" x14ac:dyDescent="0.2">
      <c r="A51" s="200" t="s">
        <v>170</v>
      </c>
      <c r="B51" s="194">
        <v>64925676.719999999</v>
      </c>
      <c r="C51" s="194">
        <v>65572702.769999899</v>
      </c>
      <c r="D51" s="194">
        <v>0</v>
      </c>
      <c r="E51" s="194">
        <v>130498379.48999989</v>
      </c>
    </row>
    <row r="52" spans="1:5" ht="13.5" customHeight="1" x14ac:dyDescent="0.2">
      <c r="A52" s="199" t="s">
        <v>171</v>
      </c>
      <c r="B52" s="192"/>
      <c r="C52" s="192"/>
      <c r="D52" s="192"/>
      <c r="E52" s="192"/>
    </row>
    <row r="53" spans="1:5" ht="15" customHeight="1" x14ac:dyDescent="0.2">
      <c r="A53" s="201" t="s">
        <v>172</v>
      </c>
      <c r="B53" s="192">
        <v>9235813.7699999996</v>
      </c>
      <c r="C53" s="192">
        <v>0</v>
      </c>
      <c r="D53" s="192">
        <v>0</v>
      </c>
      <c r="E53" s="192">
        <v>9235813.7699999996</v>
      </c>
    </row>
    <row r="54" spans="1:5" ht="15" customHeight="1" x14ac:dyDescent="0.2">
      <c r="A54" s="200" t="s">
        <v>173</v>
      </c>
      <c r="B54" s="194">
        <v>9235813.7699999996</v>
      </c>
      <c r="C54" s="194">
        <v>0</v>
      </c>
      <c r="D54" s="194">
        <v>0</v>
      </c>
      <c r="E54" s="194">
        <v>9235813.7699999996</v>
      </c>
    </row>
    <row r="55" spans="1:5" ht="15" customHeight="1" x14ac:dyDescent="0.2">
      <c r="A55" s="199" t="s">
        <v>174</v>
      </c>
      <c r="B55" s="192"/>
      <c r="C55" s="192"/>
      <c r="D55" s="192"/>
      <c r="E55" s="192"/>
    </row>
    <row r="56" spans="1:5" ht="15" customHeight="1" x14ac:dyDescent="0.2">
      <c r="A56" s="201" t="s">
        <v>175</v>
      </c>
      <c r="B56" s="202">
        <v>-17481961.289999999</v>
      </c>
      <c r="C56" s="202">
        <v>0</v>
      </c>
      <c r="D56" s="202">
        <v>0</v>
      </c>
      <c r="E56" s="202">
        <v>-17481961.289999999</v>
      </c>
    </row>
    <row r="57" spans="1:5" ht="15" customHeight="1" x14ac:dyDescent="0.2">
      <c r="A57" s="201" t="s">
        <v>176</v>
      </c>
      <c r="B57" s="192">
        <v>-17481961.289999999</v>
      </c>
      <c r="C57" s="192">
        <v>0</v>
      </c>
      <c r="D57" s="192">
        <v>0</v>
      </c>
      <c r="E57" s="192">
        <v>-17481961.289999999</v>
      </c>
    </row>
    <row r="58" spans="1:5" ht="15" customHeight="1" x14ac:dyDescent="0.25">
      <c r="A58" s="198" t="s">
        <v>127</v>
      </c>
      <c r="B58" s="203">
        <v>74081165.590000004</v>
      </c>
      <c r="C58" s="203">
        <v>65572702.769999899</v>
      </c>
      <c r="D58" s="203">
        <v>0</v>
      </c>
      <c r="E58" s="203">
        <v>139653868.3599999</v>
      </c>
    </row>
    <row r="59" spans="1:5" ht="6" customHeight="1" x14ac:dyDescent="0.2">
      <c r="A59" s="201"/>
      <c r="B59" s="202"/>
      <c r="C59" s="202"/>
      <c r="D59" s="202"/>
      <c r="E59" s="202"/>
    </row>
    <row r="60" spans="1:5" ht="15" customHeight="1" thickBot="1" x14ac:dyDescent="0.3">
      <c r="A60" s="142" t="s">
        <v>497</v>
      </c>
      <c r="B60" s="204">
        <v>88373942.249999896</v>
      </c>
      <c r="C60" s="204">
        <v>72464424.540000007</v>
      </c>
      <c r="D60" s="204">
        <v>0</v>
      </c>
      <c r="E60" s="204">
        <v>160838366.7899999</v>
      </c>
    </row>
    <row r="61" spans="1:5" ht="6" customHeight="1" thickTop="1" x14ac:dyDescent="0.2">
      <c r="A61" s="200"/>
      <c r="B61" s="192"/>
      <c r="C61" s="192"/>
      <c r="D61" s="192"/>
      <c r="E61" s="192">
        <v>0</v>
      </c>
    </row>
    <row r="62" spans="1:5" ht="15" customHeight="1" x14ac:dyDescent="0.25">
      <c r="A62" s="198" t="s">
        <v>498</v>
      </c>
      <c r="B62" s="192"/>
      <c r="C62" s="192"/>
      <c r="D62" s="192"/>
      <c r="E62" s="192"/>
    </row>
    <row r="63" spans="1:5" ht="12.75" customHeight="1" x14ac:dyDescent="0.2">
      <c r="A63" s="200" t="s">
        <v>177</v>
      </c>
      <c r="B63" s="192"/>
      <c r="C63" s="192"/>
      <c r="D63" s="192"/>
      <c r="E63" s="192"/>
    </row>
    <row r="64" spans="1:5" ht="13.5" customHeight="1" x14ac:dyDescent="0.2">
      <c r="A64" s="199" t="s">
        <v>178</v>
      </c>
      <c r="B64" s="192"/>
      <c r="C64" s="192"/>
      <c r="D64" s="192"/>
      <c r="E64" s="192"/>
    </row>
    <row r="65" spans="1:5" ht="15" customHeight="1" x14ac:dyDescent="0.2">
      <c r="A65" s="200" t="s">
        <v>179</v>
      </c>
      <c r="B65" s="192">
        <v>191287.9</v>
      </c>
      <c r="C65" s="192">
        <v>0</v>
      </c>
      <c r="D65" s="192">
        <v>0</v>
      </c>
      <c r="E65" s="192">
        <v>191287.9</v>
      </c>
    </row>
    <row r="66" spans="1:5" ht="15" customHeight="1" x14ac:dyDescent="0.2">
      <c r="A66" s="200" t="s">
        <v>180</v>
      </c>
      <c r="B66" s="192">
        <v>737370.97</v>
      </c>
      <c r="C66" s="192">
        <v>0</v>
      </c>
      <c r="D66" s="192">
        <v>0</v>
      </c>
      <c r="E66" s="192">
        <v>737370.97</v>
      </c>
    </row>
    <row r="67" spans="1:5" ht="15" customHeight="1" x14ac:dyDescent="0.2">
      <c r="A67" s="200" t="s">
        <v>181</v>
      </c>
      <c r="B67" s="192">
        <v>185987.08</v>
      </c>
      <c r="C67" s="192">
        <v>0</v>
      </c>
      <c r="D67" s="192">
        <v>0</v>
      </c>
      <c r="E67" s="192">
        <v>185987.08</v>
      </c>
    </row>
    <row r="68" spans="1:5" ht="15" customHeight="1" x14ac:dyDescent="0.2">
      <c r="A68" s="200" t="s">
        <v>182</v>
      </c>
      <c r="B68" s="192">
        <v>628239.49</v>
      </c>
      <c r="C68" s="192">
        <v>0</v>
      </c>
      <c r="D68" s="192">
        <v>0</v>
      </c>
      <c r="E68" s="192">
        <v>628239.49</v>
      </c>
    </row>
    <row r="69" spans="1:5" ht="15" customHeight="1" x14ac:dyDescent="0.2">
      <c r="A69" s="200" t="s">
        <v>183</v>
      </c>
      <c r="B69" s="192">
        <v>18789.1499999999</v>
      </c>
      <c r="C69" s="192">
        <v>0</v>
      </c>
      <c r="D69" s="192">
        <v>0</v>
      </c>
      <c r="E69" s="192">
        <v>18789.1499999999</v>
      </c>
    </row>
    <row r="70" spans="1:5" ht="15" customHeight="1" x14ac:dyDescent="0.2">
      <c r="A70" s="200" t="s">
        <v>184</v>
      </c>
      <c r="B70" s="192">
        <v>214772.68</v>
      </c>
      <c r="C70" s="192">
        <v>0</v>
      </c>
      <c r="D70" s="192">
        <v>0</v>
      </c>
      <c r="E70" s="192">
        <v>214772.68</v>
      </c>
    </row>
    <row r="71" spans="1:5" ht="15" customHeight="1" x14ac:dyDescent="0.2">
      <c r="A71" s="200" t="s">
        <v>185</v>
      </c>
      <c r="B71" s="192">
        <v>460423.41</v>
      </c>
      <c r="C71" s="192">
        <v>0</v>
      </c>
      <c r="D71" s="192">
        <v>0</v>
      </c>
      <c r="E71" s="192">
        <v>460423.41</v>
      </c>
    </row>
    <row r="72" spans="1:5" ht="15" customHeight="1" x14ac:dyDescent="0.2">
      <c r="A72" s="200" t="s">
        <v>186</v>
      </c>
      <c r="B72" s="192">
        <v>1270884.6099999901</v>
      </c>
      <c r="C72" s="192">
        <v>0</v>
      </c>
      <c r="D72" s="192">
        <v>0</v>
      </c>
      <c r="E72" s="192">
        <v>1270884.6099999901</v>
      </c>
    </row>
    <row r="73" spans="1:5" ht="15" customHeight="1" x14ac:dyDescent="0.2">
      <c r="A73" s="200" t="s">
        <v>187</v>
      </c>
      <c r="B73" s="192">
        <v>468750.45</v>
      </c>
      <c r="C73" s="192">
        <v>0</v>
      </c>
      <c r="D73" s="192">
        <v>0</v>
      </c>
      <c r="E73" s="192">
        <v>468750.45</v>
      </c>
    </row>
    <row r="74" spans="1:5" ht="15" customHeight="1" x14ac:dyDescent="0.2">
      <c r="A74" s="200" t="s">
        <v>188</v>
      </c>
      <c r="B74" s="192">
        <v>217862.08</v>
      </c>
      <c r="C74" s="192">
        <v>0</v>
      </c>
      <c r="D74" s="192">
        <v>0</v>
      </c>
      <c r="E74" s="192">
        <v>217862.08</v>
      </c>
    </row>
    <row r="75" spans="1:5" ht="15" customHeight="1" x14ac:dyDescent="0.2">
      <c r="A75" s="200" t="s">
        <v>189</v>
      </c>
      <c r="B75" s="192">
        <v>127680.72999999901</v>
      </c>
      <c r="C75" s="192">
        <v>0</v>
      </c>
      <c r="D75" s="192">
        <v>0</v>
      </c>
      <c r="E75" s="192">
        <v>127680.72999999901</v>
      </c>
    </row>
    <row r="76" spans="1:5" ht="15" customHeight="1" x14ac:dyDescent="0.2">
      <c r="A76" s="200" t="s">
        <v>190</v>
      </c>
      <c r="B76" s="192">
        <v>0</v>
      </c>
      <c r="C76" s="192">
        <v>0</v>
      </c>
      <c r="D76" s="192">
        <v>0</v>
      </c>
      <c r="E76" s="192">
        <v>0</v>
      </c>
    </row>
    <row r="77" spans="1:5" ht="15" customHeight="1" x14ac:dyDescent="0.2">
      <c r="A77" s="200" t="s">
        <v>191</v>
      </c>
      <c r="B77" s="192">
        <v>318859.77</v>
      </c>
      <c r="C77" s="192">
        <v>0</v>
      </c>
      <c r="D77" s="192">
        <v>0</v>
      </c>
      <c r="E77" s="192">
        <v>318859.77</v>
      </c>
    </row>
    <row r="78" spans="1:5" ht="15" customHeight="1" x14ac:dyDescent="0.2">
      <c r="A78" s="200" t="s">
        <v>192</v>
      </c>
      <c r="B78" s="192">
        <v>23753.63</v>
      </c>
      <c r="C78" s="192">
        <v>0</v>
      </c>
      <c r="D78" s="192">
        <v>0</v>
      </c>
      <c r="E78" s="192">
        <v>23753.63</v>
      </c>
    </row>
    <row r="79" spans="1:5" ht="15" customHeight="1" x14ac:dyDescent="0.2">
      <c r="A79" s="200" t="s">
        <v>193</v>
      </c>
      <c r="B79" s="192">
        <v>195441.34</v>
      </c>
      <c r="C79" s="192">
        <v>0</v>
      </c>
      <c r="D79" s="192">
        <v>0</v>
      </c>
      <c r="E79" s="192">
        <v>195441.34</v>
      </c>
    </row>
    <row r="80" spans="1:5" ht="15" customHeight="1" x14ac:dyDescent="0.2">
      <c r="A80" s="200" t="s">
        <v>194</v>
      </c>
      <c r="B80" s="192">
        <v>0</v>
      </c>
      <c r="C80" s="192">
        <v>0</v>
      </c>
      <c r="D80" s="192">
        <v>0</v>
      </c>
      <c r="E80" s="192">
        <v>0</v>
      </c>
    </row>
    <row r="81" spans="1:5" ht="15" customHeight="1" x14ac:dyDescent="0.2">
      <c r="A81" s="200" t="s">
        <v>195</v>
      </c>
      <c r="B81" s="192">
        <v>0</v>
      </c>
      <c r="C81" s="192">
        <v>0</v>
      </c>
      <c r="D81" s="192">
        <v>0</v>
      </c>
      <c r="E81" s="192">
        <v>0</v>
      </c>
    </row>
    <row r="82" spans="1:5" ht="15" customHeight="1" x14ac:dyDescent="0.2">
      <c r="A82" s="200" t="s">
        <v>196</v>
      </c>
      <c r="B82" s="192">
        <v>78777.52</v>
      </c>
      <c r="C82" s="192">
        <v>0</v>
      </c>
      <c r="D82" s="192">
        <v>0</v>
      </c>
      <c r="E82" s="192">
        <v>78777.52</v>
      </c>
    </row>
    <row r="83" spans="1:5" ht="15" customHeight="1" x14ac:dyDescent="0.2">
      <c r="A83" s="200" t="s">
        <v>197</v>
      </c>
      <c r="B83" s="192">
        <v>22804.19</v>
      </c>
      <c r="C83" s="192">
        <v>0</v>
      </c>
      <c r="D83" s="192">
        <v>0</v>
      </c>
      <c r="E83" s="192">
        <v>22804.19</v>
      </c>
    </row>
    <row r="84" spans="1:5" ht="15" customHeight="1" x14ac:dyDescent="0.2">
      <c r="A84" s="200" t="s">
        <v>200</v>
      </c>
      <c r="B84" s="192">
        <v>70875.42</v>
      </c>
      <c r="C84" s="192">
        <v>0</v>
      </c>
      <c r="D84" s="192">
        <v>0</v>
      </c>
      <c r="E84" s="192">
        <v>70875.42</v>
      </c>
    </row>
    <row r="85" spans="1:5" ht="15" customHeight="1" x14ac:dyDescent="0.2">
      <c r="A85" s="200" t="s">
        <v>201</v>
      </c>
      <c r="B85" s="192">
        <v>570274.11</v>
      </c>
      <c r="C85" s="192">
        <v>0</v>
      </c>
      <c r="D85" s="192">
        <v>0</v>
      </c>
      <c r="E85" s="192">
        <v>570274.11</v>
      </c>
    </row>
    <row r="86" spans="1:5" ht="15" customHeight="1" x14ac:dyDescent="0.2">
      <c r="A86" s="200" t="s">
        <v>202</v>
      </c>
      <c r="B86" s="192">
        <v>406126.37999999902</v>
      </c>
      <c r="C86" s="192">
        <v>0</v>
      </c>
      <c r="D86" s="192">
        <v>0</v>
      </c>
      <c r="E86" s="192">
        <v>406126.37999999902</v>
      </c>
    </row>
    <row r="87" spans="1:5" ht="15" customHeight="1" x14ac:dyDescent="0.2">
      <c r="A87" s="200" t="s">
        <v>203</v>
      </c>
      <c r="B87" s="192">
        <v>937011.58</v>
      </c>
      <c r="C87" s="192">
        <v>0</v>
      </c>
      <c r="D87" s="192">
        <v>0</v>
      </c>
      <c r="E87" s="192">
        <v>937011.58</v>
      </c>
    </row>
    <row r="88" spans="1:5" ht="15" customHeight="1" x14ac:dyDescent="0.2">
      <c r="A88" s="200" t="s">
        <v>204</v>
      </c>
      <c r="B88" s="192">
        <v>620201.86</v>
      </c>
      <c r="C88" s="192">
        <v>0</v>
      </c>
      <c r="D88" s="192">
        <v>0</v>
      </c>
      <c r="E88" s="192">
        <v>620201.86</v>
      </c>
    </row>
    <row r="89" spans="1:5" ht="15" customHeight="1" x14ac:dyDescent="0.2">
      <c r="A89" s="200" t="s">
        <v>205</v>
      </c>
      <c r="B89" s="192">
        <v>534176.52999999898</v>
      </c>
      <c r="C89" s="192">
        <v>0</v>
      </c>
      <c r="D89" s="192">
        <v>0</v>
      </c>
      <c r="E89" s="192">
        <v>534176.52999999898</v>
      </c>
    </row>
    <row r="90" spans="1:5" ht="15" customHeight="1" x14ac:dyDescent="0.2">
      <c r="A90" s="200" t="s">
        <v>206</v>
      </c>
      <c r="B90" s="192">
        <v>119476.92</v>
      </c>
      <c r="C90" s="192">
        <v>0</v>
      </c>
      <c r="D90" s="192">
        <v>0</v>
      </c>
      <c r="E90" s="192">
        <v>119476.92</v>
      </c>
    </row>
    <row r="91" spans="1:5" ht="15" customHeight="1" x14ac:dyDescent="0.2">
      <c r="A91" s="200" t="s">
        <v>207</v>
      </c>
      <c r="B91" s="192">
        <v>107845.62</v>
      </c>
      <c r="C91" s="192">
        <v>0</v>
      </c>
      <c r="D91" s="192">
        <v>0</v>
      </c>
      <c r="E91" s="192">
        <v>107845.62</v>
      </c>
    </row>
    <row r="92" spans="1:5" ht="15" customHeight="1" x14ac:dyDescent="0.2">
      <c r="A92" s="200" t="s">
        <v>208</v>
      </c>
      <c r="B92" s="192">
        <v>2228613.7599999998</v>
      </c>
      <c r="C92" s="192">
        <v>0</v>
      </c>
      <c r="D92" s="192">
        <v>0</v>
      </c>
      <c r="E92" s="192">
        <v>2228613.7599999998</v>
      </c>
    </row>
    <row r="93" spans="1:5" ht="15" customHeight="1" x14ac:dyDescent="0.2">
      <c r="A93" s="200" t="s">
        <v>209</v>
      </c>
      <c r="B93" s="192">
        <v>80409.009999999995</v>
      </c>
      <c r="C93" s="192">
        <v>0</v>
      </c>
      <c r="D93" s="192">
        <v>0</v>
      </c>
      <c r="E93" s="192">
        <v>80409.009999999995</v>
      </c>
    </row>
    <row r="94" spans="1:5" ht="15" customHeight="1" x14ac:dyDescent="0.2">
      <c r="A94" s="200" t="s">
        <v>210</v>
      </c>
      <c r="B94" s="192">
        <v>28070.47</v>
      </c>
      <c r="C94" s="192">
        <v>0</v>
      </c>
      <c r="D94" s="192">
        <v>0</v>
      </c>
      <c r="E94" s="192">
        <v>28070.47</v>
      </c>
    </row>
    <row r="95" spans="1:5" ht="15" customHeight="1" x14ac:dyDescent="0.2">
      <c r="A95" s="200" t="s">
        <v>211</v>
      </c>
      <c r="B95" s="192">
        <v>0</v>
      </c>
      <c r="C95" s="192">
        <v>0</v>
      </c>
      <c r="D95" s="192">
        <v>0</v>
      </c>
      <c r="E95" s="192">
        <v>0</v>
      </c>
    </row>
    <row r="96" spans="1:5" ht="15" customHeight="1" x14ac:dyDescent="0.2">
      <c r="A96" s="200" t="s">
        <v>212</v>
      </c>
      <c r="B96" s="192">
        <v>0</v>
      </c>
      <c r="C96" s="192">
        <v>19686.05</v>
      </c>
      <c r="D96" s="192">
        <v>0</v>
      </c>
      <c r="E96" s="192">
        <v>19686.05</v>
      </c>
    </row>
    <row r="97" spans="1:5" ht="15" customHeight="1" x14ac:dyDescent="0.2">
      <c r="A97" s="200" t="s">
        <v>213</v>
      </c>
      <c r="B97" s="192">
        <v>0</v>
      </c>
      <c r="C97" s="192">
        <v>0</v>
      </c>
      <c r="D97" s="192">
        <v>0</v>
      </c>
      <c r="E97" s="192">
        <v>0</v>
      </c>
    </row>
    <row r="98" spans="1:5" ht="15" customHeight="1" x14ac:dyDescent="0.2">
      <c r="A98" s="200" t="s">
        <v>214</v>
      </c>
      <c r="B98" s="192">
        <v>0</v>
      </c>
      <c r="C98" s="192">
        <v>0</v>
      </c>
      <c r="D98" s="192">
        <v>0</v>
      </c>
      <c r="E98" s="192">
        <v>0</v>
      </c>
    </row>
    <row r="99" spans="1:5" ht="15" customHeight="1" x14ac:dyDescent="0.2">
      <c r="A99" s="200" t="s">
        <v>215</v>
      </c>
      <c r="B99" s="192">
        <v>0</v>
      </c>
      <c r="C99" s="192">
        <v>0</v>
      </c>
      <c r="D99" s="192">
        <v>0</v>
      </c>
      <c r="E99" s="192">
        <v>0</v>
      </c>
    </row>
    <row r="100" spans="1:5" ht="15" customHeight="1" x14ac:dyDescent="0.2">
      <c r="A100" s="200" t="s">
        <v>216</v>
      </c>
      <c r="B100" s="192">
        <v>0</v>
      </c>
      <c r="C100" s="192">
        <v>21601.78</v>
      </c>
      <c r="D100" s="192">
        <v>0</v>
      </c>
      <c r="E100" s="192">
        <v>21601.78</v>
      </c>
    </row>
    <row r="101" spans="1:5" ht="15" customHeight="1" x14ac:dyDescent="0.2">
      <c r="A101" s="200" t="s">
        <v>217</v>
      </c>
      <c r="B101" s="192">
        <v>0</v>
      </c>
      <c r="C101" s="192">
        <v>4849.91</v>
      </c>
      <c r="D101" s="192">
        <v>0</v>
      </c>
      <c r="E101" s="192">
        <v>4849.91</v>
      </c>
    </row>
    <row r="102" spans="1:5" ht="15" customHeight="1" x14ac:dyDescent="0.2">
      <c r="A102" s="200" t="s">
        <v>218</v>
      </c>
      <c r="B102" s="192">
        <v>0</v>
      </c>
      <c r="C102" s="192">
        <v>-19902.13</v>
      </c>
      <c r="D102" s="192">
        <v>0</v>
      </c>
      <c r="E102" s="192">
        <v>-19902.13</v>
      </c>
    </row>
    <row r="103" spans="1:5" ht="15" customHeight="1" x14ac:dyDescent="0.2">
      <c r="A103" s="200" t="s">
        <v>219</v>
      </c>
      <c r="B103" s="192">
        <v>0</v>
      </c>
      <c r="C103" s="192">
        <v>0</v>
      </c>
      <c r="D103" s="192">
        <v>0</v>
      </c>
      <c r="E103" s="192">
        <v>0</v>
      </c>
    </row>
    <row r="104" spans="1:5" ht="15" customHeight="1" x14ac:dyDescent="0.2">
      <c r="A104" s="200" t="s">
        <v>220</v>
      </c>
      <c r="B104" s="192">
        <v>0</v>
      </c>
      <c r="C104" s="192">
        <v>18984.45</v>
      </c>
      <c r="D104" s="192">
        <v>0</v>
      </c>
      <c r="E104" s="192">
        <v>18984.45</v>
      </c>
    </row>
    <row r="105" spans="1:5" ht="15" customHeight="1" x14ac:dyDescent="0.2">
      <c r="A105" s="200" t="s">
        <v>221</v>
      </c>
      <c r="B105" s="192">
        <v>0</v>
      </c>
      <c r="C105" s="192">
        <v>0</v>
      </c>
      <c r="D105" s="192">
        <v>0</v>
      </c>
      <c r="E105" s="192">
        <v>0</v>
      </c>
    </row>
    <row r="106" spans="1:5" ht="15" customHeight="1" x14ac:dyDescent="0.2">
      <c r="A106" s="200" t="s">
        <v>222</v>
      </c>
      <c r="B106" s="192">
        <v>0</v>
      </c>
      <c r="C106" s="192">
        <v>7891.74</v>
      </c>
      <c r="D106" s="192">
        <v>0</v>
      </c>
      <c r="E106" s="192">
        <v>7891.74</v>
      </c>
    </row>
    <row r="107" spans="1:5" ht="15" customHeight="1" x14ac:dyDescent="0.2">
      <c r="A107" s="200" t="s">
        <v>223</v>
      </c>
      <c r="B107" s="192">
        <v>0</v>
      </c>
      <c r="C107" s="192">
        <v>8.17</v>
      </c>
      <c r="D107" s="192">
        <v>0</v>
      </c>
      <c r="E107" s="192">
        <v>8.17</v>
      </c>
    </row>
    <row r="108" spans="1:5" ht="15" customHeight="1" x14ac:dyDescent="0.2">
      <c r="A108" s="200" t="s">
        <v>224</v>
      </c>
      <c r="B108" s="192">
        <v>0</v>
      </c>
      <c r="C108" s="192">
        <v>17348.47</v>
      </c>
      <c r="D108" s="192">
        <v>0</v>
      </c>
      <c r="E108" s="192">
        <v>17348.47</v>
      </c>
    </row>
    <row r="109" spans="1:5" ht="15" customHeight="1" x14ac:dyDescent="0.2">
      <c r="A109" s="200" t="s">
        <v>225</v>
      </c>
      <c r="B109" s="192">
        <v>0</v>
      </c>
      <c r="C109" s="192">
        <v>3590.31</v>
      </c>
      <c r="D109" s="192">
        <v>0</v>
      </c>
      <c r="E109" s="192">
        <v>3590.31</v>
      </c>
    </row>
    <row r="110" spans="1:5" ht="15" customHeight="1" x14ac:dyDescent="0.2">
      <c r="A110" s="200" t="s">
        <v>226</v>
      </c>
      <c r="B110" s="192">
        <v>0</v>
      </c>
      <c r="C110" s="192">
        <v>0</v>
      </c>
      <c r="D110" s="192">
        <v>0</v>
      </c>
      <c r="E110" s="192">
        <v>0</v>
      </c>
    </row>
    <row r="111" spans="1:5" ht="15" customHeight="1" x14ac:dyDescent="0.2">
      <c r="A111" s="200" t="s">
        <v>227</v>
      </c>
      <c r="B111" s="192">
        <v>0</v>
      </c>
      <c r="C111" s="192">
        <v>0</v>
      </c>
      <c r="D111" s="192">
        <v>0</v>
      </c>
      <c r="E111" s="192">
        <v>0</v>
      </c>
    </row>
    <row r="112" spans="1:5" ht="15" customHeight="1" x14ac:dyDescent="0.2">
      <c r="A112" s="200" t="s">
        <v>228</v>
      </c>
      <c r="B112" s="192">
        <v>0</v>
      </c>
      <c r="C112" s="192">
        <v>0</v>
      </c>
      <c r="D112" s="192">
        <v>0</v>
      </c>
      <c r="E112" s="192">
        <v>0</v>
      </c>
    </row>
    <row r="113" spans="1:5" ht="15" customHeight="1" x14ac:dyDescent="0.2">
      <c r="A113" s="200" t="s">
        <v>229</v>
      </c>
      <c r="B113" s="192">
        <v>0</v>
      </c>
      <c r="C113" s="192">
        <v>16297.81</v>
      </c>
      <c r="D113" s="192">
        <v>0</v>
      </c>
      <c r="E113" s="192">
        <v>16297.81</v>
      </c>
    </row>
    <row r="114" spans="1:5" ht="15" customHeight="1" x14ac:dyDescent="0.2">
      <c r="A114" s="200" t="s">
        <v>230</v>
      </c>
      <c r="B114" s="192">
        <v>0</v>
      </c>
      <c r="C114" s="192">
        <v>28063.63</v>
      </c>
      <c r="D114" s="192">
        <v>0</v>
      </c>
      <c r="E114" s="192">
        <v>28063.63</v>
      </c>
    </row>
    <row r="115" spans="1:5" ht="15" customHeight="1" x14ac:dyDescent="0.2">
      <c r="A115" s="200" t="s">
        <v>231</v>
      </c>
      <c r="B115" s="192">
        <v>0</v>
      </c>
      <c r="C115" s="192">
        <v>-525.11</v>
      </c>
      <c r="D115" s="192">
        <v>0</v>
      </c>
      <c r="E115" s="192">
        <v>-525.11</v>
      </c>
    </row>
    <row r="116" spans="1:5" ht="15" customHeight="1" x14ac:dyDescent="0.2">
      <c r="A116" s="200" t="s">
        <v>232</v>
      </c>
      <c r="B116" s="192">
        <v>0</v>
      </c>
      <c r="C116" s="192">
        <v>14183.45</v>
      </c>
      <c r="D116" s="192">
        <v>0</v>
      </c>
      <c r="E116" s="192">
        <v>14183.45</v>
      </c>
    </row>
    <row r="117" spans="1:5" ht="15" customHeight="1" x14ac:dyDescent="0.2">
      <c r="A117" s="200" t="s">
        <v>233</v>
      </c>
      <c r="B117" s="192">
        <v>0</v>
      </c>
      <c r="C117" s="192">
        <v>29.62</v>
      </c>
      <c r="D117" s="192">
        <v>0</v>
      </c>
      <c r="E117" s="192">
        <v>29.62</v>
      </c>
    </row>
    <row r="118" spans="1:5" ht="15" customHeight="1" x14ac:dyDescent="0.2">
      <c r="A118" s="200" t="s">
        <v>234</v>
      </c>
      <c r="B118" s="192">
        <v>0</v>
      </c>
      <c r="C118" s="192">
        <v>4890.8500000000004</v>
      </c>
      <c r="D118" s="192">
        <v>0</v>
      </c>
      <c r="E118" s="192">
        <v>4890.8500000000004</v>
      </c>
    </row>
    <row r="119" spans="1:5" ht="15" customHeight="1" x14ac:dyDescent="0.2">
      <c r="A119" s="200" t="s">
        <v>235</v>
      </c>
      <c r="B119" s="192">
        <v>0</v>
      </c>
      <c r="C119" s="192">
        <v>704.51</v>
      </c>
      <c r="D119" s="192">
        <v>0</v>
      </c>
      <c r="E119" s="192">
        <v>704.51</v>
      </c>
    </row>
    <row r="120" spans="1:5" ht="15" customHeight="1" x14ac:dyDescent="0.2">
      <c r="A120" s="200" t="s">
        <v>663</v>
      </c>
      <c r="B120" s="192">
        <v>0</v>
      </c>
      <c r="C120" s="192">
        <v>22710.52</v>
      </c>
      <c r="D120" s="192">
        <v>0</v>
      </c>
      <c r="E120" s="192">
        <v>22710.52</v>
      </c>
    </row>
    <row r="121" spans="1:5" ht="15" customHeight="1" x14ac:dyDescent="0.2">
      <c r="A121" s="200" t="s">
        <v>236</v>
      </c>
      <c r="B121" s="192">
        <v>0</v>
      </c>
      <c r="C121" s="192">
        <v>0</v>
      </c>
      <c r="D121" s="192">
        <v>0</v>
      </c>
      <c r="E121" s="192">
        <v>0</v>
      </c>
    </row>
    <row r="122" spans="1:5" ht="15" customHeight="1" x14ac:dyDescent="0.2">
      <c r="A122" s="200" t="s">
        <v>237</v>
      </c>
      <c r="B122" s="192">
        <v>0</v>
      </c>
      <c r="C122" s="192">
        <v>42.56</v>
      </c>
      <c r="D122" s="192">
        <v>0</v>
      </c>
      <c r="E122" s="192">
        <v>42.56</v>
      </c>
    </row>
    <row r="123" spans="1:5" ht="13.5" customHeight="1" x14ac:dyDescent="0.2">
      <c r="A123" s="200" t="s">
        <v>238</v>
      </c>
      <c r="B123" s="192">
        <v>0</v>
      </c>
      <c r="C123" s="192">
        <v>485.85</v>
      </c>
      <c r="D123" s="192">
        <v>0</v>
      </c>
      <c r="E123" s="192">
        <v>485.85</v>
      </c>
    </row>
    <row r="124" spans="1:5" ht="15" customHeight="1" x14ac:dyDescent="0.2">
      <c r="A124" s="200" t="s">
        <v>239</v>
      </c>
      <c r="B124" s="192">
        <v>0</v>
      </c>
      <c r="C124" s="192">
        <v>45111.49</v>
      </c>
      <c r="D124" s="192">
        <v>0</v>
      </c>
      <c r="E124" s="192">
        <v>45111.49</v>
      </c>
    </row>
    <row r="125" spans="1:5" ht="15" customHeight="1" x14ac:dyDescent="0.2">
      <c r="A125" s="200" t="s">
        <v>240</v>
      </c>
      <c r="B125" s="192">
        <v>0</v>
      </c>
      <c r="C125" s="192">
        <v>0</v>
      </c>
      <c r="D125" s="192">
        <v>0</v>
      </c>
      <c r="E125" s="192">
        <v>0</v>
      </c>
    </row>
    <row r="126" spans="1:5" ht="15" customHeight="1" x14ac:dyDescent="0.2">
      <c r="A126" s="200" t="s">
        <v>241</v>
      </c>
      <c r="B126" s="192">
        <v>0</v>
      </c>
      <c r="C126" s="192">
        <v>0</v>
      </c>
      <c r="D126" s="192">
        <v>0</v>
      </c>
      <c r="E126" s="192">
        <v>0</v>
      </c>
    </row>
    <row r="127" spans="1:5" ht="15" customHeight="1" x14ac:dyDescent="0.2">
      <c r="A127" s="200" t="s">
        <v>242</v>
      </c>
      <c r="B127" s="192">
        <v>0</v>
      </c>
      <c r="C127" s="192">
        <v>0</v>
      </c>
      <c r="D127" s="192">
        <v>0</v>
      </c>
      <c r="E127" s="192">
        <v>0</v>
      </c>
    </row>
    <row r="128" spans="1:5" ht="15" customHeight="1" x14ac:dyDescent="0.2">
      <c r="A128" s="200" t="s">
        <v>243</v>
      </c>
      <c r="B128" s="192">
        <v>0</v>
      </c>
      <c r="C128" s="192">
        <v>0</v>
      </c>
      <c r="D128" s="192">
        <v>0</v>
      </c>
      <c r="E128" s="192">
        <v>0</v>
      </c>
    </row>
    <row r="129" spans="1:5" ht="15" customHeight="1" x14ac:dyDescent="0.2">
      <c r="A129" s="200" t="s">
        <v>244</v>
      </c>
      <c r="B129" s="192">
        <v>0</v>
      </c>
      <c r="C129" s="192">
        <v>0</v>
      </c>
      <c r="D129" s="192">
        <v>0</v>
      </c>
      <c r="E129" s="192">
        <v>0</v>
      </c>
    </row>
    <row r="130" spans="1:5" ht="15" customHeight="1" x14ac:dyDescent="0.2">
      <c r="A130" s="201" t="s">
        <v>667</v>
      </c>
      <c r="B130" s="192">
        <v>0</v>
      </c>
      <c r="C130" s="192">
        <v>0</v>
      </c>
      <c r="D130" s="192">
        <v>0</v>
      </c>
      <c r="E130" s="192">
        <v>0</v>
      </c>
    </row>
    <row r="131" spans="1:5" ht="15" customHeight="1" x14ac:dyDescent="0.2">
      <c r="A131" s="205" t="s">
        <v>245</v>
      </c>
      <c r="B131" s="194">
        <v>10864766.66</v>
      </c>
      <c r="C131" s="194">
        <v>206053.93</v>
      </c>
      <c r="D131" s="194">
        <v>0</v>
      </c>
      <c r="E131" s="194">
        <v>11070820.59</v>
      </c>
    </row>
    <row r="132" spans="1:5" ht="15" customHeight="1" x14ac:dyDescent="0.2">
      <c r="A132" s="199" t="s">
        <v>246</v>
      </c>
      <c r="B132" s="192"/>
      <c r="C132" s="192"/>
      <c r="D132" s="192"/>
      <c r="E132" s="192"/>
    </row>
    <row r="133" spans="1:5" ht="15" customHeight="1" x14ac:dyDescent="0.2">
      <c r="A133" s="200" t="s">
        <v>247</v>
      </c>
      <c r="B133" s="192">
        <v>200571.21</v>
      </c>
      <c r="C133" s="192">
        <v>0</v>
      </c>
      <c r="D133" s="192">
        <v>0</v>
      </c>
      <c r="E133" s="192">
        <v>200571.21</v>
      </c>
    </row>
    <row r="134" spans="1:5" ht="15" customHeight="1" x14ac:dyDescent="0.2">
      <c r="A134" s="200" t="s">
        <v>248</v>
      </c>
      <c r="B134" s="192">
        <v>0</v>
      </c>
      <c r="C134" s="192">
        <v>0</v>
      </c>
      <c r="D134" s="192">
        <v>0</v>
      </c>
      <c r="E134" s="192">
        <v>0</v>
      </c>
    </row>
    <row r="135" spans="1:5" ht="15" customHeight="1" x14ac:dyDescent="0.2">
      <c r="A135" s="200" t="s">
        <v>249</v>
      </c>
      <c r="B135" s="192">
        <v>7630.45</v>
      </c>
      <c r="C135" s="192">
        <v>0</v>
      </c>
      <c r="D135" s="192">
        <v>0</v>
      </c>
      <c r="E135" s="192">
        <v>7630.45</v>
      </c>
    </row>
    <row r="136" spans="1:5" ht="15" customHeight="1" x14ac:dyDescent="0.2">
      <c r="A136" s="200" t="s">
        <v>664</v>
      </c>
      <c r="B136" s="192">
        <v>210171.98</v>
      </c>
      <c r="C136" s="192">
        <v>0</v>
      </c>
      <c r="D136" s="192">
        <v>0</v>
      </c>
      <c r="E136" s="192">
        <v>210171.98</v>
      </c>
    </row>
    <row r="137" spans="1:5" ht="15" customHeight="1" x14ac:dyDescent="0.2">
      <c r="A137" s="200" t="s">
        <v>250</v>
      </c>
      <c r="B137" s="192">
        <v>88483.94</v>
      </c>
      <c r="C137" s="192">
        <v>0</v>
      </c>
      <c r="D137" s="192">
        <v>0</v>
      </c>
      <c r="E137" s="192">
        <v>88483.94</v>
      </c>
    </row>
    <row r="138" spans="1:5" ht="15" customHeight="1" x14ac:dyDescent="0.2">
      <c r="A138" s="200" t="s">
        <v>251</v>
      </c>
      <c r="B138" s="192">
        <v>21055.94</v>
      </c>
      <c r="C138" s="192">
        <v>0</v>
      </c>
      <c r="D138" s="192">
        <v>0</v>
      </c>
      <c r="E138" s="192">
        <v>21055.94</v>
      </c>
    </row>
    <row r="139" spans="1:5" ht="15" customHeight="1" x14ac:dyDescent="0.2">
      <c r="A139" s="200" t="s">
        <v>252</v>
      </c>
      <c r="B139" s="192">
        <v>2302.99999999999</v>
      </c>
      <c r="C139" s="192">
        <v>0</v>
      </c>
      <c r="D139" s="192">
        <v>0</v>
      </c>
      <c r="E139" s="192">
        <v>2302.99999999999</v>
      </c>
    </row>
    <row r="140" spans="1:5" ht="15" customHeight="1" x14ac:dyDescent="0.2">
      <c r="A140" s="200" t="s">
        <v>64</v>
      </c>
      <c r="B140" s="192">
        <v>4496.32</v>
      </c>
      <c r="C140" s="192">
        <v>0</v>
      </c>
      <c r="D140" s="192">
        <v>0</v>
      </c>
      <c r="E140" s="192">
        <v>4496.32</v>
      </c>
    </row>
    <row r="141" spans="1:5" ht="15" customHeight="1" x14ac:dyDescent="0.2">
      <c r="A141" s="200" t="s">
        <v>253</v>
      </c>
      <c r="B141" s="192">
        <v>0</v>
      </c>
      <c r="C141" s="192">
        <v>0</v>
      </c>
      <c r="D141" s="192">
        <v>0</v>
      </c>
      <c r="E141" s="192">
        <v>0</v>
      </c>
    </row>
    <row r="142" spans="1:5" ht="15" customHeight="1" x14ac:dyDescent="0.2">
      <c r="A142" s="200" t="s">
        <v>254</v>
      </c>
      <c r="B142" s="192">
        <v>109786.489999999</v>
      </c>
      <c r="C142" s="192">
        <v>0</v>
      </c>
      <c r="D142" s="192">
        <v>0</v>
      </c>
      <c r="E142" s="192">
        <v>109786.489999999</v>
      </c>
    </row>
    <row r="143" spans="1:5" ht="15" customHeight="1" x14ac:dyDescent="0.2">
      <c r="A143" s="200" t="s">
        <v>255</v>
      </c>
      <c r="B143" s="192">
        <v>27937.54</v>
      </c>
      <c r="C143" s="192">
        <v>0</v>
      </c>
      <c r="D143" s="192">
        <v>0</v>
      </c>
      <c r="E143" s="192">
        <v>27937.54</v>
      </c>
    </row>
    <row r="144" spans="1:5" ht="15" customHeight="1" x14ac:dyDescent="0.2">
      <c r="A144" s="200" t="s">
        <v>256</v>
      </c>
      <c r="B144" s="192">
        <v>145388.51</v>
      </c>
      <c r="C144" s="192">
        <v>0</v>
      </c>
      <c r="D144" s="192">
        <v>0</v>
      </c>
      <c r="E144" s="192">
        <v>145388.51</v>
      </c>
    </row>
    <row r="145" spans="1:5" ht="15" customHeight="1" x14ac:dyDescent="0.2">
      <c r="A145" s="200" t="s">
        <v>257</v>
      </c>
      <c r="B145" s="192">
        <v>813.6</v>
      </c>
      <c r="C145" s="192">
        <v>0</v>
      </c>
      <c r="D145" s="192">
        <v>0</v>
      </c>
      <c r="E145" s="192">
        <v>813.6</v>
      </c>
    </row>
    <row r="146" spans="1:5" ht="15" customHeight="1" x14ac:dyDescent="0.2">
      <c r="A146" s="200" t="s">
        <v>258</v>
      </c>
      <c r="B146" s="192">
        <v>8467.64</v>
      </c>
      <c r="C146" s="192">
        <v>0</v>
      </c>
      <c r="D146" s="192">
        <v>0</v>
      </c>
      <c r="E146" s="192">
        <v>8467.64</v>
      </c>
    </row>
    <row r="147" spans="1:5" ht="15" customHeight="1" x14ac:dyDescent="0.2">
      <c r="A147" s="200" t="s">
        <v>259</v>
      </c>
      <c r="B147" s="192">
        <v>0</v>
      </c>
      <c r="C147" s="192">
        <v>0</v>
      </c>
      <c r="D147" s="192">
        <v>0</v>
      </c>
      <c r="E147" s="192">
        <v>0</v>
      </c>
    </row>
    <row r="148" spans="1:5" ht="15" customHeight="1" x14ac:dyDescent="0.2">
      <c r="A148" s="200" t="s">
        <v>260</v>
      </c>
      <c r="B148" s="192">
        <v>0</v>
      </c>
      <c r="C148" s="192">
        <v>0</v>
      </c>
      <c r="D148" s="192">
        <v>0</v>
      </c>
      <c r="E148" s="192">
        <v>0</v>
      </c>
    </row>
    <row r="149" spans="1:5" ht="15" customHeight="1" x14ac:dyDescent="0.2">
      <c r="A149" s="200" t="s">
        <v>668</v>
      </c>
      <c r="B149" s="192">
        <v>192710.24</v>
      </c>
      <c r="C149" s="192">
        <v>0</v>
      </c>
      <c r="D149" s="192">
        <v>0</v>
      </c>
      <c r="E149" s="192">
        <v>192710.24</v>
      </c>
    </row>
    <row r="150" spans="1:5" ht="12.75" customHeight="1" x14ac:dyDescent="0.2">
      <c r="A150" s="200" t="s">
        <v>261</v>
      </c>
      <c r="B150" s="192">
        <v>236258.019999999</v>
      </c>
      <c r="C150" s="192">
        <v>0</v>
      </c>
      <c r="D150" s="192">
        <v>0</v>
      </c>
      <c r="E150" s="192">
        <v>236258.019999999</v>
      </c>
    </row>
    <row r="151" spans="1:5" ht="15" customHeight="1" x14ac:dyDescent="0.2">
      <c r="A151" s="200" t="s">
        <v>262</v>
      </c>
      <c r="B151" s="192">
        <v>424833.87999999902</v>
      </c>
      <c r="C151" s="192">
        <v>0</v>
      </c>
      <c r="D151" s="192">
        <v>0</v>
      </c>
      <c r="E151" s="192">
        <v>424833.87999999902</v>
      </c>
    </row>
    <row r="152" spans="1:5" ht="15" customHeight="1" x14ac:dyDescent="0.2">
      <c r="A152" s="200" t="s">
        <v>263</v>
      </c>
      <c r="B152" s="192">
        <v>41849.160000000003</v>
      </c>
      <c r="C152" s="192">
        <v>0</v>
      </c>
      <c r="D152" s="192">
        <v>0</v>
      </c>
      <c r="E152" s="192">
        <v>41849.160000000003</v>
      </c>
    </row>
    <row r="153" spans="1:5" ht="15" customHeight="1" x14ac:dyDescent="0.2">
      <c r="A153" s="200" t="s">
        <v>264</v>
      </c>
      <c r="B153" s="192">
        <v>0</v>
      </c>
      <c r="C153" s="192">
        <v>0</v>
      </c>
      <c r="D153" s="192">
        <v>0</v>
      </c>
      <c r="E153" s="192">
        <v>0</v>
      </c>
    </row>
    <row r="154" spans="1:5" ht="15" customHeight="1" x14ac:dyDescent="0.2">
      <c r="A154" s="200" t="s">
        <v>265</v>
      </c>
      <c r="B154" s="192">
        <v>0</v>
      </c>
      <c r="C154" s="192">
        <v>0</v>
      </c>
      <c r="D154" s="192">
        <v>0</v>
      </c>
      <c r="E154" s="192">
        <v>0</v>
      </c>
    </row>
    <row r="155" spans="1:5" ht="15" customHeight="1" x14ac:dyDescent="0.2">
      <c r="A155" s="200" t="s">
        <v>266</v>
      </c>
      <c r="B155" s="192">
        <v>0</v>
      </c>
      <c r="C155" s="192">
        <v>0</v>
      </c>
      <c r="D155" s="192">
        <v>0</v>
      </c>
      <c r="E155" s="192">
        <v>0</v>
      </c>
    </row>
    <row r="156" spans="1:5" ht="15" customHeight="1" x14ac:dyDescent="0.2">
      <c r="A156" s="200" t="s">
        <v>665</v>
      </c>
      <c r="B156" s="192">
        <v>0</v>
      </c>
      <c r="C156" s="192">
        <v>0</v>
      </c>
      <c r="D156" s="192">
        <v>0</v>
      </c>
      <c r="E156" s="192">
        <v>0</v>
      </c>
    </row>
    <row r="157" spans="1:5" ht="15" customHeight="1" x14ac:dyDescent="0.2">
      <c r="A157" s="200" t="s">
        <v>267</v>
      </c>
      <c r="B157" s="192">
        <v>0</v>
      </c>
      <c r="C157" s="192">
        <v>0</v>
      </c>
      <c r="D157" s="192">
        <v>0</v>
      </c>
      <c r="E157" s="192">
        <v>0</v>
      </c>
    </row>
    <row r="158" spans="1:5" ht="15" customHeight="1" x14ac:dyDescent="0.2">
      <c r="A158" s="200" t="s">
        <v>666</v>
      </c>
      <c r="B158" s="192">
        <v>0</v>
      </c>
      <c r="C158" s="192">
        <v>0</v>
      </c>
      <c r="D158" s="192">
        <v>0</v>
      </c>
      <c r="E158" s="192">
        <v>0</v>
      </c>
    </row>
    <row r="159" spans="1:5" ht="13.5" customHeight="1" x14ac:dyDescent="0.2">
      <c r="A159" s="201" t="s">
        <v>270</v>
      </c>
      <c r="B159" s="202">
        <v>0</v>
      </c>
      <c r="C159" s="202">
        <v>0</v>
      </c>
      <c r="D159" s="202">
        <v>0</v>
      </c>
      <c r="E159" s="202">
        <v>0</v>
      </c>
    </row>
    <row r="160" spans="1:5" ht="15" customHeight="1" x14ac:dyDescent="0.2">
      <c r="A160" s="200" t="s">
        <v>272</v>
      </c>
      <c r="B160" s="192">
        <v>1722757.9199999899</v>
      </c>
      <c r="C160" s="192">
        <v>0</v>
      </c>
      <c r="D160" s="192">
        <v>0</v>
      </c>
      <c r="E160" s="192">
        <v>1722757.9199999899</v>
      </c>
    </row>
    <row r="161" spans="1:5" ht="15" customHeight="1" x14ac:dyDescent="0.2">
      <c r="A161" s="199" t="s">
        <v>273</v>
      </c>
      <c r="B161" s="192"/>
      <c r="C161" s="192"/>
      <c r="D161" s="192"/>
      <c r="E161" s="192"/>
    </row>
    <row r="162" spans="1:5" ht="15" customHeight="1" x14ac:dyDescent="0.2">
      <c r="A162" s="200" t="s">
        <v>274</v>
      </c>
      <c r="B162" s="192">
        <v>204219.429999999</v>
      </c>
      <c r="C162" s="192">
        <v>0</v>
      </c>
      <c r="D162" s="192">
        <v>0</v>
      </c>
      <c r="E162" s="192">
        <v>204219.429999999</v>
      </c>
    </row>
    <row r="163" spans="1:5" ht="15" customHeight="1" x14ac:dyDescent="0.2">
      <c r="A163" s="200" t="s">
        <v>275</v>
      </c>
      <c r="B163" s="192">
        <v>246129.139999999</v>
      </c>
      <c r="C163" s="192">
        <v>0</v>
      </c>
      <c r="D163" s="192">
        <v>0</v>
      </c>
      <c r="E163" s="192">
        <v>246129.139999999</v>
      </c>
    </row>
    <row r="164" spans="1:5" ht="15" customHeight="1" x14ac:dyDescent="0.2">
      <c r="A164" s="200" t="s">
        <v>277</v>
      </c>
      <c r="B164" s="192">
        <v>194761.359999999</v>
      </c>
      <c r="C164" s="192">
        <v>0</v>
      </c>
      <c r="D164" s="192">
        <v>0</v>
      </c>
      <c r="E164" s="192">
        <v>194761.359999999</v>
      </c>
    </row>
    <row r="165" spans="1:5" ht="15" customHeight="1" x14ac:dyDescent="0.2">
      <c r="A165" s="200" t="s">
        <v>278</v>
      </c>
      <c r="B165" s="192">
        <v>304829.77</v>
      </c>
      <c r="C165" s="192">
        <v>0</v>
      </c>
      <c r="D165" s="192">
        <v>0</v>
      </c>
      <c r="E165" s="192">
        <v>304829.77</v>
      </c>
    </row>
    <row r="166" spans="1:5" ht="15" customHeight="1" x14ac:dyDescent="0.2">
      <c r="A166" s="200" t="s">
        <v>279</v>
      </c>
      <c r="B166" s="192">
        <v>168166.30999999901</v>
      </c>
      <c r="C166" s="192">
        <v>0</v>
      </c>
      <c r="D166" s="192">
        <v>0</v>
      </c>
      <c r="E166" s="192">
        <v>168166.30999999901</v>
      </c>
    </row>
    <row r="167" spans="1:5" ht="15" customHeight="1" x14ac:dyDescent="0.2">
      <c r="A167" s="200" t="s">
        <v>280</v>
      </c>
      <c r="B167" s="192">
        <v>0</v>
      </c>
      <c r="C167" s="192">
        <v>0</v>
      </c>
      <c r="D167" s="192">
        <v>0</v>
      </c>
      <c r="E167" s="192">
        <v>0</v>
      </c>
    </row>
    <row r="168" spans="1:5" ht="15" customHeight="1" x14ac:dyDescent="0.2">
      <c r="A168" s="200" t="s">
        <v>281</v>
      </c>
      <c r="B168" s="192">
        <v>66156.309999999299</v>
      </c>
      <c r="C168" s="192">
        <v>0</v>
      </c>
      <c r="D168" s="192">
        <v>0</v>
      </c>
      <c r="E168" s="192">
        <v>66156.309999999299</v>
      </c>
    </row>
    <row r="169" spans="1:5" ht="15" customHeight="1" x14ac:dyDescent="0.2">
      <c r="A169" s="200" t="s">
        <v>282</v>
      </c>
      <c r="B169" s="192">
        <v>318732.33</v>
      </c>
      <c r="C169" s="192">
        <v>0</v>
      </c>
      <c r="D169" s="192">
        <v>0</v>
      </c>
      <c r="E169" s="192">
        <v>318732.33</v>
      </c>
    </row>
    <row r="170" spans="1:5" ht="15" customHeight="1" x14ac:dyDescent="0.2">
      <c r="A170" s="200" t="s">
        <v>283</v>
      </c>
      <c r="B170" s="192">
        <v>536564.67000000004</v>
      </c>
      <c r="C170" s="192">
        <v>0</v>
      </c>
      <c r="D170" s="192">
        <v>0</v>
      </c>
      <c r="E170" s="192">
        <v>536564.67000000004</v>
      </c>
    </row>
    <row r="171" spans="1:5" ht="15" customHeight="1" x14ac:dyDescent="0.2">
      <c r="A171" s="200" t="s">
        <v>284</v>
      </c>
      <c r="B171" s="192">
        <v>69719.11</v>
      </c>
      <c r="C171" s="192">
        <v>0</v>
      </c>
      <c r="D171" s="192">
        <v>0</v>
      </c>
      <c r="E171" s="192">
        <v>69719.11</v>
      </c>
    </row>
    <row r="172" spans="1:5" ht="15" customHeight="1" x14ac:dyDescent="0.2">
      <c r="A172" s="200" t="s">
        <v>285</v>
      </c>
      <c r="B172" s="192">
        <v>0</v>
      </c>
      <c r="C172" s="192">
        <v>0</v>
      </c>
      <c r="D172" s="192">
        <v>0</v>
      </c>
      <c r="E172" s="192">
        <v>0</v>
      </c>
    </row>
    <row r="173" spans="1:5" ht="15" customHeight="1" x14ac:dyDescent="0.2">
      <c r="A173" s="200" t="s">
        <v>286</v>
      </c>
      <c r="B173" s="192">
        <v>0</v>
      </c>
      <c r="C173" s="192">
        <v>0</v>
      </c>
      <c r="D173" s="192">
        <v>0</v>
      </c>
      <c r="E173" s="192">
        <v>0</v>
      </c>
    </row>
    <row r="174" spans="1:5" ht="15" customHeight="1" x14ac:dyDescent="0.2">
      <c r="A174" s="200" t="s">
        <v>287</v>
      </c>
      <c r="B174" s="192">
        <v>321523.41999999899</v>
      </c>
      <c r="C174" s="192">
        <v>0</v>
      </c>
      <c r="D174" s="192">
        <v>0</v>
      </c>
      <c r="E174" s="192">
        <v>321523.41999999899</v>
      </c>
    </row>
    <row r="175" spans="1:5" ht="15" customHeight="1" x14ac:dyDescent="0.2">
      <c r="A175" s="200" t="s">
        <v>288</v>
      </c>
      <c r="B175" s="192">
        <v>3665878.79</v>
      </c>
      <c r="C175" s="192">
        <v>0</v>
      </c>
      <c r="D175" s="192">
        <v>0</v>
      </c>
      <c r="E175" s="192">
        <v>3665878.79</v>
      </c>
    </row>
    <row r="176" spans="1:5" ht="15" customHeight="1" x14ac:dyDescent="0.2">
      <c r="A176" s="200" t="s">
        <v>289</v>
      </c>
      <c r="B176" s="192">
        <v>1163566.69</v>
      </c>
      <c r="C176" s="192">
        <v>0</v>
      </c>
      <c r="D176" s="192">
        <v>0</v>
      </c>
      <c r="E176" s="192">
        <v>1163566.69</v>
      </c>
    </row>
    <row r="177" spans="1:5" ht="15" customHeight="1" x14ac:dyDescent="0.2">
      <c r="A177" s="200" t="s">
        <v>290</v>
      </c>
      <c r="B177" s="192">
        <v>12303.32</v>
      </c>
      <c r="C177" s="192">
        <v>0</v>
      </c>
      <c r="D177" s="192">
        <v>0</v>
      </c>
      <c r="E177" s="192">
        <v>12303.32</v>
      </c>
    </row>
    <row r="178" spans="1:5" ht="15" customHeight="1" x14ac:dyDescent="0.2">
      <c r="A178" s="200" t="s">
        <v>291</v>
      </c>
      <c r="B178" s="192">
        <v>262933.58999999898</v>
      </c>
      <c r="C178" s="192">
        <v>0</v>
      </c>
      <c r="D178" s="192">
        <v>0</v>
      </c>
      <c r="E178" s="192">
        <v>262933.58999999898</v>
      </c>
    </row>
    <row r="179" spans="1:5" ht="15" customHeight="1" x14ac:dyDescent="0.2">
      <c r="A179" s="200" t="s">
        <v>292</v>
      </c>
      <c r="B179" s="192">
        <v>42011.099999999897</v>
      </c>
      <c r="C179" s="192">
        <v>0</v>
      </c>
      <c r="D179" s="192">
        <v>0</v>
      </c>
      <c r="E179" s="192">
        <v>42011.099999999897</v>
      </c>
    </row>
    <row r="180" spans="1:5" ht="15" customHeight="1" x14ac:dyDescent="0.2">
      <c r="A180" s="200" t="s">
        <v>293</v>
      </c>
      <c r="B180" s="192">
        <v>0</v>
      </c>
      <c r="C180" s="192">
        <v>0</v>
      </c>
      <c r="D180" s="192">
        <v>0</v>
      </c>
      <c r="E180" s="192">
        <v>0</v>
      </c>
    </row>
    <row r="181" spans="1:5" ht="15" customHeight="1" x14ac:dyDescent="0.2">
      <c r="A181" s="200" t="s">
        <v>294</v>
      </c>
      <c r="B181" s="192">
        <v>0</v>
      </c>
      <c r="C181" s="192">
        <v>181020.83</v>
      </c>
      <c r="D181" s="192">
        <v>0</v>
      </c>
      <c r="E181" s="192">
        <v>181020.83</v>
      </c>
    </row>
    <row r="182" spans="1:5" ht="15" customHeight="1" x14ac:dyDescent="0.2">
      <c r="A182" s="200" t="s">
        <v>295</v>
      </c>
      <c r="B182" s="192">
        <v>0</v>
      </c>
      <c r="C182" s="192">
        <v>109582.52</v>
      </c>
      <c r="D182" s="192">
        <v>0</v>
      </c>
      <c r="E182" s="192">
        <v>109582.52</v>
      </c>
    </row>
    <row r="183" spans="1:5" ht="15" customHeight="1" x14ac:dyDescent="0.2">
      <c r="A183" s="200" t="s">
        <v>296</v>
      </c>
      <c r="B183" s="192">
        <v>0</v>
      </c>
      <c r="C183" s="192">
        <v>1833747.53</v>
      </c>
      <c r="D183" s="192">
        <v>0</v>
      </c>
      <c r="E183" s="192">
        <v>1833747.53</v>
      </c>
    </row>
    <row r="184" spans="1:5" ht="15" customHeight="1" x14ac:dyDescent="0.2">
      <c r="A184" s="200" t="s">
        <v>297</v>
      </c>
      <c r="B184" s="192">
        <v>0</v>
      </c>
      <c r="C184" s="192">
        <v>194702.72</v>
      </c>
      <c r="D184" s="192">
        <v>0</v>
      </c>
      <c r="E184" s="192">
        <v>194702.72</v>
      </c>
    </row>
    <row r="185" spans="1:5" ht="15" customHeight="1" x14ac:dyDescent="0.2">
      <c r="A185" s="200" t="s">
        <v>298</v>
      </c>
      <c r="B185" s="192">
        <v>0</v>
      </c>
      <c r="C185" s="192">
        <v>11063.9</v>
      </c>
      <c r="D185" s="192">
        <v>0</v>
      </c>
      <c r="E185" s="192">
        <v>11063.9</v>
      </c>
    </row>
    <row r="186" spans="1:5" ht="11.25" customHeight="1" x14ac:dyDescent="0.2">
      <c r="A186" s="200" t="s">
        <v>299</v>
      </c>
      <c r="B186" s="192">
        <v>0</v>
      </c>
      <c r="C186" s="192">
        <v>258425.01</v>
      </c>
      <c r="D186" s="192">
        <v>0</v>
      </c>
      <c r="E186" s="192">
        <v>258425.01</v>
      </c>
    </row>
    <row r="187" spans="1:5" ht="15" customHeight="1" x14ac:dyDescent="0.2">
      <c r="A187" s="200" t="s">
        <v>300</v>
      </c>
      <c r="B187" s="192">
        <v>0</v>
      </c>
      <c r="C187" s="192">
        <v>525357.679999999</v>
      </c>
      <c r="D187" s="192">
        <v>0</v>
      </c>
      <c r="E187" s="192">
        <v>525357.679999999</v>
      </c>
    </row>
    <row r="188" spans="1:5" ht="15" customHeight="1" x14ac:dyDescent="0.2">
      <c r="A188" s="200" t="s">
        <v>301</v>
      </c>
      <c r="B188" s="192">
        <v>0</v>
      </c>
      <c r="C188" s="192">
        <v>403263.69</v>
      </c>
      <c r="D188" s="192">
        <v>0</v>
      </c>
      <c r="E188" s="192">
        <v>403263.69</v>
      </c>
    </row>
    <row r="189" spans="1:5" ht="15" customHeight="1" x14ac:dyDescent="0.2">
      <c r="A189" s="200" t="s">
        <v>302</v>
      </c>
      <c r="B189" s="192">
        <v>0</v>
      </c>
      <c r="C189" s="192">
        <v>22998.95</v>
      </c>
      <c r="D189" s="192">
        <v>0</v>
      </c>
      <c r="E189" s="192">
        <v>22998.95</v>
      </c>
    </row>
    <row r="190" spans="1:5" ht="15" customHeight="1" x14ac:dyDescent="0.2">
      <c r="A190" s="200" t="s">
        <v>662</v>
      </c>
      <c r="B190" s="192">
        <v>0</v>
      </c>
      <c r="C190" s="192">
        <v>20717.349999999999</v>
      </c>
      <c r="D190" s="192">
        <v>0</v>
      </c>
      <c r="E190" s="192">
        <v>20717.349999999999</v>
      </c>
    </row>
    <row r="191" spans="1:5" ht="15" customHeight="1" x14ac:dyDescent="0.2">
      <c r="A191" s="200" t="s">
        <v>303</v>
      </c>
      <c r="B191" s="192">
        <v>0</v>
      </c>
      <c r="C191" s="192">
        <v>391362.3</v>
      </c>
      <c r="D191" s="192">
        <v>0</v>
      </c>
      <c r="E191" s="192">
        <v>391362.3</v>
      </c>
    </row>
    <row r="192" spans="1:5" ht="15" customHeight="1" x14ac:dyDescent="0.2">
      <c r="A192" s="200" t="s">
        <v>304</v>
      </c>
      <c r="B192" s="192">
        <v>0</v>
      </c>
      <c r="C192" s="192">
        <v>47773.389999999898</v>
      </c>
      <c r="D192" s="192">
        <v>0</v>
      </c>
      <c r="E192" s="192">
        <v>47773.389999999898</v>
      </c>
    </row>
    <row r="193" spans="1:5" ht="12.75" customHeight="1" x14ac:dyDescent="0.2">
      <c r="A193" s="200" t="s">
        <v>305</v>
      </c>
      <c r="B193" s="192">
        <v>0</v>
      </c>
      <c r="C193" s="192">
        <v>57591.88</v>
      </c>
      <c r="D193" s="192">
        <v>0</v>
      </c>
      <c r="E193" s="192">
        <v>57591.88</v>
      </c>
    </row>
    <row r="194" spans="1:5" ht="15" customHeight="1" x14ac:dyDescent="0.2">
      <c r="A194" s="200" t="s">
        <v>306</v>
      </c>
      <c r="B194" s="192">
        <v>0</v>
      </c>
      <c r="C194" s="192">
        <v>159921.299999999</v>
      </c>
      <c r="D194" s="192">
        <v>0</v>
      </c>
      <c r="E194" s="192">
        <v>159921.299999999</v>
      </c>
    </row>
    <row r="195" spans="1:5" ht="15" customHeight="1" x14ac:dyDescent="0.2">
      <c r="A195" s="200" t="s">
        <v>307</v>
      </c>
      <c r="B195" s="192">
        <v>0</v>
      </c>
      <c r="C195" s="192">
        <v>59075.77</v>
      </c>
      <c r="D195" s="192">
        <v>0</v>
      </c>
      <c r="E195" s="192">
        <v>59075.77</v>
      </c>
    </row>
    <row r="196" spans="1:5" ht="13.5" customHeight="1" x14ac:dyDescent="0.2">
      <c r="A196" s="201" t="s">
        <v>308</v>
      </c>
      <c r="B196" s="202">
        <v>0</v>
      </c>
      <c r="C196" s="202">
        <v>110717.26</v>
      </c>
      <c r="D196" s="202">
        <v>0</v>
      </c>
      <c r="E196" s="202">
        <v>110717.26</v>
      </c>
    </row>
    <row r="197" spans="1:5" ht="15" customHeight="1" x14ac:dyDescent="0.2">
      <c r="A197" s="200" t="s">
        <v>309</v>
      </c>
      <c r="B197" s="192">
        <v>7577495.3399999999</v>
      </c>
      <c r="C197" s="192">
        <v>4387322.08</v>
      </c>
      <c r="D197" s="192">
        <v>0</v>
      </c>
      <c r="E197" s="192">
        <v>11964817.42</v>
      </c>
    </row>
    <row r="198" spans="1:5" ht="15" customHeight="1" x14ac:dyDescent="0.2">
      <c r="A198" s="199" t="s">
        <v>310</v>
      </c>
      <c r="B198" s="192"/>
      <c r="C198" s="192"/>
      <c r="D198" s="192"/>
      <c r="E198" s="192"/>
    </row>
    <row r="199" spans="1:5" ht="15" customHeight="1" x14ac:dyDescent="0.2">
      <c r="A199" s="200" t="s">
        <v>311</v>
      </c>
      <c r="B199" s="192">
        <v>0</v>
      </c>
      <c r="C199" s="192">
        <v>0</v>
      </c>
      <c r="D199" s="192">
        <v>25361.39</v>
      </c>
      <c r="E199" s="192">
        <v>25361.389999999901</v>
      </c>
    </row>
    <row r="200" spans="1:5" ht="15" customHeight="1" x14ac:dyDescent="0.2">
      <c r="A200" s="200" t="s">
        <v>312</v>
      </c>
      <c r="B200" s="192">
        <v>1512078.67</v>
      </c>
      <c r="C200" s="192">
        <v>1100187.99999999</v>
      </c>
      <c r="D200" s="192">
        <v>55772.68</v>
      </c>
      <c r="E200" s="192">
        <v>2668039.3499999903</v>
      </c>
    </row>
    <row r="201" spans="1:5" ht="15" customHeight="1" x14ac:dyDescent="0.2">
      <c r="A201" s="200" t="s">
        <v>313</v>
      </c>
      <c r="B201" s="192">
        <v>239943.45</v>
      </c>
      <c r="C201" s="192">
        <v>88825.27</v>
      </c>
      <c r="D201" s="192">
        <v>2430340.11</v>
      </c>
      <c r="E201" s="192">
        <v>2759108.83</v>
      </c>
    </row>
    <row r="202" spans="1:5" ht="12.75" customHeight="1" x14ac:dyDescent="0.2">
      <c r="A202" s="200" t="s">
        <v>314</v>
      </c>
      <c r="B202" s="192">
        <v>1155032.8700000001</v>
      </c>
      <c r="C202" s="192">
        <v>427543.98</v>
      </c>
      <c r="D202" s="192">
        <v>0</v>
      </c>
      <c r="E202" s="192">
        <v>1582576.85</v>
      </c>
    </row>
    <row r="203" spans="1:5" ht="15" customHeight="1" x14ac:dyDescent="0.2">
      <c r="A203" s="201" t="s">
        <v>315</v>
      </c>
      <c r="B203" s="202">
        <v>0</v>
      </c>
      <c r="C203" s="202">
        <v>0</v>
      </c>
      <c r="D203" s="202">
        <v>0</v>
      </c>
      <c r="E203" s="202">
        <v>0</v>
      </c>
    </row>
    <row r="204" spans="1:5" ht="15" customHeight="1" x14ac:dyDescent="0.2">
      <c r="A204" s="200" t="s">
        <v>316</v>
      </c>
      <c r="B204" s="192">
        <v>2907054.99</v>
      </c>
      <c r="C204" s="192">
        <v>1616557.24999999</v>
      </c>
      <c r="D204" s="192">
        <v>2511474.1800000002</v>
      </c>
      <c r="E204" s="192">
        <v>7035086.4199999999</v>
      </c>
    </row>
    <row r="205" spans="1:5" ht="15" customHeight="1" x14ac:dyDescent="0.2">
      <c r="A205" s="199" t="s">
        <v>317</v>
      </c>
      <c r="B205" s="192"/>
      <c r="C205" s="192"/>
      <c r="D205" s="192"/>
      <c r="E205" s="192"/>
    </row>
    <row r="206" spans="1:5" ht="15" customHeight="1" x14ac:dyDescent="0.2">
      <c r="A206" s="200" t="s">
        <v>318</v>
      </c>
      <c r="B206" s="192">
        <v>1640110.16</v>
      </c>
      <c r="C206" s="192">
        <v>680252.32</v>
      </c>
      <c r="D206" s="192">
        <v>137264.43</v>
      </c>
      <c r="E206" s="192">
        <v>2457626.91</v>
      </c>
    </row>
    <row r="207" spans="1:5" ht="15" customHeight="1" x14ac:dyDescent="0.2">
      <c r="A207" s="200" t="s">
        <v>319</v>
      </c>
      <c r="B207" s="192">
        <v>320001.42</v>
      </c>
      <c r="C207" s="192">
        <v>61601.49</v>
      </c>
      <c r="D207" s="192">
        <v>141742.149999999</v>
      </c>
      <c r="E207" s="192">
        <v>523345.05999999901</v>
      </c>
    </row>
    <row r="208" spans="1:5" ht="15" customHeight="1" x14ac:dyDescent="0.2">
      <c r="A208" s="200" t="s">
        <v>320</v>
      </c>
      <c r="B208" s="192">
        <v>0</v>
      </c>
      <c r="C208" s="192">
        <v>0</v>
      </c>
      <c r="D208" s="192">
        <v>23882.73</v>
      </c>
      <c r="E208" s="192">
        <v>23882.73</v>
      </c>
    </row>
    <row r="209" spans="1:5" ht="15" customHeight="1" x14ac:dyDescent="0.2">
      <c r="A209" s="200" t="s">
        <v>321</v>
      </c>
      <c r="B209" s="192">
        <v>0</v>
      </c>
      <c r="C209" s="192">
        <v>0</v>
      </c>
      <c r="D209" s="192">
        <v>0</v>
      </c>
      <c r="E209" s="192">
        <v>0</v>
      </c>
    </row>
    <row r="210" spans="1:5" ht="17.25" customHeight="1" x14ac:dyDescent="0.2">
      <c r="A210" s="200" t="s">
        <v>323</v>
      </c>
      <c r="B210" s="192">
        <v>71758.569999999905</v>
      </c>
      <c r="C210" s="192">
        <v>916.27</v>
      </c>
      <c r="D210" s="192">
        <v>0</v>
      </c>
      <c r="E210" s="192">
        <v>72674.839999999909</v>
      </c>
    </row>
    <row r="211" spans="1:5" ht="17.25" customHeight="1" x14ac:dyDescent="0.2">
      <c r="A211" s="200" t="s">
        <v>324</v>
      </c>
      <c r="B211" s="192">
        <v>0</v>
      </c>
      <c r="C211" s="192">
        <v>0</v>
      </c>
      <c r="D211" s="192">
        <v>0</v>
      </c>
      <c r="E211" s="192">
        <v>0</v>
      </c>
    </row>
    <row r="212" spans="1:5" ht="15" customHeight="1" x14ac:dyDescent="0.2">
      <c r="A212" s="201" t="s">
        <v>325</v>
      </c>
      <c r="B212" s="202">
        <v>0</v>
      </c>
      <c r="C212" s="202">
        <v>0</v>
      </c>
      <c r="D212" s="202">
        <v>0</v>
      </c>
      <c r="E212" s="202">
        <v>0</v>
      </c>
    </row>
    <row r="213" spans="1:5" ht="15" customHeight="1" x14ac:dyDescent="0.2">
      <c r="A213" s="200" t="s">
        <v>326</v>
      </c>
      <c r="B213" s="192">
        <v>2031870.15</v>
      </c>
      <c r="C213" s="192">
        <v>742770.08</v>
      </c>
      <c r="D213" s="192">
        <v>302889.30999999901</v>
      </c>
      <c r="E213" s="192">
        <v>3077529.5399999903</v>
      </c>
    </row>
    <row r="214" spans="1:5" ht="15" customHeight="1" x14ac:dyDescent="0.2">
      <c r="A214" s="199" t="s">
        <v>327</v>
      </c>
      <c r="B214" s="192"/>
      <c r="C214" s="192"/>
      <c r="D214" s="192"/>
      <c r="E214" s="192"/>
    </row>
    <row r="215" spans="1:5" ht="15" customHeight="1" x14ac:dyDescent="0.2">
      <c r="A215" s="201" t="s">
        <v>328</v>
      </c>
      <c r="B215" s="202">
        <v>9812319.4799999893</v>
      </c>
      <c r="C215" s="202">
        <v>1404281.1</v>
      </c>
      <c r="D215" s="202">
        <v>0</v>
      </c>
      <c r="E215" s="202">
        <v>11216600.579999989</v>
      </c>
    </row>
    <row r="216" spans="1:5" ht="14.25" customHeight="1" x14ac:dyDescent="0.2">
      <c r="A216" s="200" t="s">
        <v>329</v>
      </c>
      <c r="B216" s="192">
        <v>9812319.4799999893</v>
      </c>
      <c r="C216" s="192">
        <v>1404281.1</v>
      </c>
      <c r="D216" s="192">
        <v>0</v>
      </c>
      <c r="E216" s="192">
        <v>11216600.579999989</v>
      </c>
    </row>
    <row r="217" spans="1:5" ht="15" customHeight="1" x14ac:dyDescent="0.2">
      <c r="A217" s="199" t="s">
        <v>330</v>
      </c>
      <c r="B217" s="192"/>
      <c r="C217" s="192"/>
      <c r="D217" s="192"/>
      <c r="E217" s="192"/>
    </row>
    <row r="218" spans="1:5" ht="15" customHeight="1" x14ac:dyDescent="0.2">
      <c r="A218" s="200" t="s">
        <v>331</v>
      </c>
      <c r="B218" s="192">
        <v>329545.61</v>
      </c>
      <c r="C218" s="192">
        <v>138637.1</v>
      </c>
      <c r="D218" s="192">
        <v>3283055.46</v>
      </c>
      <c r="E218" s="192">
        <v>3751238.17</v>
      </c>
    </row>
    <row r="219" spans="1:5" ht="15" customHeight="1" x14ac:dyDescent="0.2">
      <c r="A219" s="200" t="s">
        <v>332</v>
      </c>
      <c r="B219" s="192">
        <v>68901.37</v>
      </c>
      <c r="C219" s="192">
        <v>31844.53</v>
      </c>
      <c r="D219" s="192">
        <v>1175050.83</v>
      </c>
      <c r="E219" s="192">
        <v>1275796.73</v>
      </c>
    </row>
    <row r="220" spans="1:5" ht="15" customHeight="1" x14ac:dyDescent="0.2">
      <c r="A220" s="200" t="s">
        <v>333</v>
      </c>
      <c r="B220" s="192">
        <v>0</v>
      </c>
      <c r="C220" s="192">
        <v>0</v>
      </c>
      <c r="D220" s="192">
        <v>-23977.69</v>
      </c>
      <c r="E220" s="192">
        <v>-23977.69</v>
      </c>
    </row>
    <row r="221" spans="1:5" ht="15" customHeight="1" x14ac:dyDescent="0.2">
      <c r="A221" s="200" t="s">
        <v>334</v>
      </c>
      <c r="B221" s="192">
        <v>172010.06999999899</v>
      </c>
      <c r="C221" s="192">
        <v>36281.86</v>
      </c>
      <c r="D221" s="192">
        <v>615956.78</v>
      </c>
      <c r="E221" s="192">
        <v>824248.71000000008</v>
      </c>
    </row>
    <row r="222" spans="1:5" ht="15" customHeight="1" x14ac:dyDescent="0.2">
      <c r="A222" s="200" t="s">
        <v>335</v>
      </c>
      <c r="B222" s="192">
        <v>382381.43</v>
      </c>
      <c r="C222" s="192">
        <v>29853.4899999999</v>
      </c>
      <c r="D222" s="192">
        <v>-86915.34</v>
      </c>
      <c r="E222" s="192">
        <v>325319.57999999996</v>
      </c>
    </row>
    <row r="223" spans="1:5" ht="15" customHeight="1" x14ac:dyDescent="0.2">
      <c r="A223" s="200" t="s">
        <v>336</v>
      </c>
      <c r="B223" s="192">
        <v>42907.55</v>
      </c>
      <c r="C223" s="192">
        <v>49292.12</v>
      </c>
      <c r="D223" s="192">
        <v>402182.51</v>
      </c>
      <c r="E223" s="192">
        <v>494382.18000000005</v>
      </c>
    </row>
    <row r="224" spans="1:5" ht="15" customHeight="1" x14ac:dyDescent="0.2">
      <c r="A224" s="200" t="s">
        <v>337</v>
      </c>
      <c r="B224" s="192">
        <v>1964462.0999999901</v>
      </c>
      <c r="C224" s="192">
        <v>800059.39999999898</v>
      </c>
      <c r="D224" s="192">
        <v>619997.27999999898</v>
      </c>
      <c r="E224" s="192">
        <v>3384518.7799999891</v>
      </c>
    </row>
    <row r="225" spans="1:5" ht="15" customHeight="1" x14ac:dyDescent="0.2">
      <c r="A225" s="200" t="s">
        <v>338</v>
      </c>
      <c r="B225" s="192">
        <v>523585</v>
      </c>
      <c r="C225" s="192">
        <v>283336</v>
      </c>
      <c r="D225" s="192">
        <v>439100.94</v>
      </c>
      <c r="E225" s="192">
        <v>1246021.94</v>
      </c>
    </row>
    <row r="226" spans="1:5" ht="15" customHeight="1" x14ac:dyDescent="0.2">
      <c r="A226" s="200" t="s">
        <v>339</v>
      </c>
      <c r="B226" s="192">
        <v>0</v>
      </c>
      <c r="C226" s="192">
        <v>0</v>
      </c>
      <c r="D226" s="192">
        <v>153.4</v>
      </c>
      <c r="E226" s="192">
        <v>153.39999999999998</v>
      </c>
    </row>
    <row r="227" spans="1:5" ht="15" customHeight="1" x14ac:dyDescent="0.2">
      <c r="A227" s="200" t="s">
        <v>340</v>
      </c>
      <c r="B227" s="192">
        <v>200238.77</v>
      </c>
      <c r="C227" s="192">
        <v>42523.44</v>
      </c>
      <c r="D227" s="192">
        <v>338489.86</v>
      </c>
      <c r="E227" s="192">
        <v>581252.07000000007</v>
      </c>
    </row>
    <row r="228" spans="1:5" ht="15" customHeight="1" x14ac:dyDescent="0.2">
      <c r="A228" s="200" t="s">
        <v>341</v>
      </c>
      <c r="B228" s="192">
        <v>18385.59</v>
      </c>
      <c r="C228" s="192">
        <v>0</v>
      </c>
      <c r="D228" s="192">
        <v>858286.37</v>
      </c>
      <c r="E228" s="192">
        <v>876671.96</v>
      </c>
    </row>
    <row r="229" spans="1:5" ht="15" customHeight="1" x14ac:dyDescent="0.2">
      <c r="A229" s="200" t="s">
        <v>342</v>
      </c>
      <c r="B229" s="192">
        <v>0</v>
      </c>
      <c r="C229" s="192">
        <v>84619.859999999899</v>
      </c>
      <c r="D229" s="192">
        <v>0</v>
      </c>
      <c r="E229" s="192">
        <v>84619.859999999899</v>
      </c>
    </row>
    <row r="230" spans="1:5" ht="15" customHeight="1" x14ac:dyDescent="0.2">
      <c r="A230" s="201" t="s">
        <v>343</v>
      </c>
      <c r="B230" s="192">
        <v>278006.08</v>
      </c>
      <c r="C230" s="192">
        <v>0</v>
      </c>
      <c r="D230" s="192">
        <v>1705412.85</v>
      </c>
      <c r="E230" s="192">
        <v>1983418.93</v>
      </c>
    </row>
    <row r="231" spans="1:5" ht="13.5" customHeight="1" x14ac:dyDescent="0.2">
      <c r="A231" s="206" t="s">
        <v>344</v>
      </c>
      <c r="B231" s="207">
        <v>3980423.5699999901</v>
      </c>
      <c r="C231" s="207">
        <v>1496447.79999999</v>
      </c>
      <c r="D231" s="207">
        <v>9326793.25</v>
      </c>
      <c r="E231" s="207">
        <v>14803664.620000001</v>
      </c>
    </row>
    <row r="232" spans="1:5" ht="13.5" customHeight="1" thickBot="1" x14ac:dyDescent="0.25">
      <c r="A232" s="208" t="s">
        <v>647</v>
      </c>
      <c r="B232" s="209">
        <v>38896688.109999999</v>
      </c>
      <c r="C232" s="209">
        <v>9853432.2399999909</v>
      </c>
      <c r="D232" s="209">
        <v>12141156.74</v>
      </c>
      <c r="E232" s="209">
        <v>60891277.090000004</v>
      </c>
    </row>
    <row r="233" spans="1:5" ht="12.75" customHeight="1" thickTop="1" x14ac:dyDescent="0.2">
      <c r="A233" s="200"/>
      <c r="B233" s="192"/>
      <c r="C233" s="192"/>
      <c r="D233" s="192"/>
      <c r="E233" s="192"/>
    </row>
    <row r="234" spans="1:5" ht="15" customHeight="1" x14ac:dyDescent="0.2">
      <c r="A234" s="200" t="s">
        <v>345</v>
      </c>
      <c r="B234" s="192"/>
      <c r="C234" s="192"/>
      <c r="D234" s="192"/>
      <c r="E234" s="192"/>
    </row>
    <row r="235" spans="1:5" ht="15" customHeight="1" x14ac:dyDescent="0.2">
      <c r="A235" s="199" t="s">
        <v>346</v>
      </c>
      <c r="B235" s="192"/>
      <c r="C235" s="192"/>
      <c r="D235" s="192"/>
      <c r="E235" s="192"/>
    </row>
    <row r="236" spans="1:5" ht="15" customHeight="1" x14ac:dyDescent="0.2">
      <c r="A236" s="200" t="s">
        <v>347</v>
      </c>
      <c r="B236" s="192">
        <v>20138988.199999999</v>
      </c>
      <c r="C236" s="192">
        <v>8995807.8200000003</v>
      </c>
      <c r="D236" s="192">
        <v>1886556.97</v>
      </c>
      <c r="E236" s="192">
        <v>31021352.990000002</v>
      </c>
    </row>
    <row r="237" spans="1:5" ht="15" customHeight="1" x14ac:dyDescent="0.2">
      <c r="A237" s="201" t="s">
        <v>348</v>
      </c>
      <c r="B237" s="202">
        <v>81092.740000000005</v>
      </c>
      <c r="C237" s="202">
        <v>14708.85</v>
      </c>
      <c r="D237" s="202">
        <v>5431.33</v>
      </c>
      <c r="E237" s="202">
        <v>101232.92</v>
      </c>
    </row>
    <row r="238" spans="1:5" ht="15" customHeight="1" x14ac:dyDescent="0.2">
      <c r="A238" s="200" t="s">
        <v>349</v>
      </c>
      <c r="B238" s="192">
        <v>20220080.939999901</v>
      </c>
      <c r="C238" s="192">
        <v>9010516.6699999999</v>
      </c>
      <c r="D238" s="192">
        <v>1891988.3</v>
      </c>
      <c r="E238" s="192">
        <v>31122585.909999996</v>
      </c>
    </row>
    <row r="239" spans="1:5" ht="15" customHeight="1" x14ac:dyDescent="0.2">
      <c r="A239" s="199" t="s">
        <v>350</v>
      </c>
      <c r="B239" s="192"/>
      <c r="C239" s="192"/>
      <c r="D239" s="192"/>
      <c r="E239" s="192"/>
    </row>
    <row r="240" spans="1:5" ht="15" customHeight="1" x14ac:dyDescent="0.2">
      <c r="A240" s="200" t="s">
        <v>351</v>
      </c>
      <c r="B240" s="192">
        <v>850748.42</v>
      </c>
      <c r="C240" s="192">
        <v>193719.76</v>
      </c>
      <c r="D240" s="192">
        <v>2401082.4700000002</v>
      </c>
      <c r="E240" s="192">
        <v>3445550.6500000004</v>
      </c>
    </row>
    <row r="241" spans="1:5" ht="12" customHeight="1" x14ac:dyDescent="0.2">
      <c r="A241" s="205" t="s">
        <v>352</v>
      </c>
      <c r="B241" s="192">
        <v>1154918.6200000001</v>
      </c>
      <c r="C241" s="192">
        <v>0</v>
      </c>
      <c r="D241" s="192">
        <v>0</v>
      </c>
      <c r="E241" s="192">
        <v>1154918.6200000001</v>
      </c>
    </row>
    <row r="242" spans="1:5" ht="15" customHeight="1" x14ac:dyDescent="0.2">
      <c r="A242" s="201" t="s">
        <v>353</v>
      </c>
      <c r="B242" s="202">
        <v>107349.9</v>
      </c>
      <c r="C242" s="202">
        <v>2360.96</v>
      </c>
      <c r="D242" s="202">
        <v>644.46</v>
      </c>
      <c r="E242" s="202">
        <v>110355.31999999999</v>
      </c>
    </row>
    <row r="243" spans="1:5" ht="15" customHeight="1" x14ac:dyDescent="0.2">
      <c r="A243" s="200" t="s">
        <v>354</v>
      </c>
      <c r="B243" s="192">
        <v>2113016.94</v>
      </c>
      <c r="C243" s="192">
        <v>196080.72</v>
      </c>
      <c r="D243" s="192">
        <v>2401726.9300000002</v>
      </c>
      <c r="E243" s="192">
        <v>4710824.59</v>
      </c>
    </row>
    <row r="244" spans="1:5" ht="15" customHeight="1" x14ac:dyDescent="0.2">
      <c r="A244" s="199" t="s">
        <v>355</v>
      </c>
      <c r="B244" s="192"/>
      <c r="C244" s="192"/>
      <c r="D244" s="192"/>
      <c r="E244" s="192"/>
    </row>
    <row r="245" spans="1:5" ht="15" customHeight="1" x14ac:dyDescent="0.2">
      <c r="A245" s="201" t="s">
        <v>356</v>
      </c>
      <c r="B245" s="202">
        <v>1717072.18</v>
      </c>
      <c r="C245" s="202">
        <v>0</v>
      </c>
      <c r="D245" s="202">
        <v>0</v>
      </c>
      <c r="E245" s="202">
        <v>1717072.18</v>
      </c>
    </row>
    <row r="246" spans="1:5" ht="12" customHeight="1" x14ac:dyDescent="0.2">
      <c r="A246" s="200" t="s">
        <v>357</v>
      </c>
      <c r="B246" s="192">
        <v>1717072.18</v>
      </c>
      <c r="C246" s="192">
        <v>0</v>
      </c>
      <c r="D246" s="192">
        <v>0</v>
      </c>
      <c r="E246" s="192">
        <v>1717072.18</v>
      </c>
    </row>
    <row r="247" spans="1:5" ht="15" customHeight="1" x14ac:dyDescent="0.2">
      <c r="A247" s="199" t="s">
        <v>358</v>
      </c>
      <c r="B247" s="192"/>
      <c r="C247" s="192"/>
      <c r="D247" s="192"/>
      <c r="E247" s="192"/>
    </row>
    <row r="248" spans="1:5" ht="15" customHeight="1" x14ac:dyDescent="0.2">
      <c r="A248" s="200" t="s">
        <v>359</v>
      </c>
      <c r="B248" s="192">
        <v>3795384</v>
      </c>
      <c r="C248" s="192">
        <v>0</v>
      </c>
      <c r="D248" s="192">
        <v>0</v>
      </c>
      <c r="E248" s="192">
        <v>3795384</v>
      </c>
    </row>
    <row r="249" spans="1:5" ht="15" customHeight="1" x14ac:dyDescent="0.2">
      <c r="A249" s="200" t="s">
        <v>360</v>
      </c>
      <c r="B249" s="192">
        <v>-56496357.119999997</v>
      </c>
      <c r="C249" s="192">
        <v>0</v>
      </c>
      <c r="D249" s="192">
        <v>0</v>
      </c>
      <c r="E249" s="192">
        <v>-56496357.119999997</v>
      </c>
    </row>
    <row r="250" spans="1:5" ht="15" customHeight="1" x14ac:dyDescent="0.2">
      <c r="A250" s="200" t="s">
        <v>361</v>
      </c>
      <c r="B250" s="192">
        <v>-52750.64</v>
      </c>
      <c r="C250" s="192">
        <v>-5154.09</v>
      </c>
      <c r="D250" s="192">
        <v>0</v>
      </c>
      <c r="E250" s="192">
        <v>-57904.729999999996</v>
      </c>
    </row>
    <row r="251" spans="1:5" ht="15" customHeight="1" x14ac:dyDescent="0.2">
      <c r="A251" s="200" t="s">
        <v>362</v>
      </c>
      <c r="B251" s="192">
        <v>11054.05</v>
      </c>
      <c r="C251" s="192">
        <v>1373.24</v>
      </c>
      <c r="D251" s="192">
        <v>0</v>
      </c>
      <c r="E251" s="192">
        <v>12427.289999999999</v>
      </c>
    </row>
    <row r="252" spans="1:5" ht="15" customHeight="1" x14ac:dyDescent="0.2">
      <c r="A252" s="200" t="s">
        <v>364</v>
      </c>
      <c r="B252" s="192">
        <v>-3736.09</v>
      </c>
      <c r="C252" s="192">
        <v>0</v>
      </c>
      <c r="D252" s="192">
        <v>0</v>
      </c>
      <c r="E252" s="192">
        <v>-3736.09</v>
      </c>
    </row>
    <row r="253" spans="1:5" ht="15" customHeight="1" x14ac:dyDescent="0.2">
      <c r="A253" s="201" t="s">
        <v>365</v>
      </c>
      <c r="B253" s="202">
        <v>0</v>
      </c>
      <c r="C253" s="202">
        <v>0</v>
      </c>
      <c r="D253" s="202">
        <v>0</v>
      </c>
      <c r="E253" s="202">
        <v>0</v>
      </c>
    </row>
    <row r="254" spans="1:5" ht="15" customHeight="1" x14ac:dyDescent="0.2">
      <c r="A254" s="200" t="s">
        <v>366</v>
      </c>
      <c r="B254" s="192">
        <v>-52746405.799999997</v>
      </c>
      <c r="C254" s="192">
        <v>-3780.85</v>
      </c>
      <c r="D254" s="192">
        <v>0</v>
      </c>
      <c r="E254" s="192">
        <v>-52750186.649999999</v>
      </c>
    </row>
    <row r="255" spans="1:5" ht="15" customHeight="1" x14ac:dyDescent="0.2">
      <c r="A255" s="199" t="s">
        <v>363</v>
      </c>
      <c r="B255" s="192"/>
      <c r="C255" s="192"/>
      <c r="D255" s="192"/>
      <c r="E255" s="192"/>
    </row>
    <row r="256" spans="1:5" ht="15.75" customHeight="1" x14ac:dyDescent="0.2">
      <c r="A256" s="200" t="s">
        <v>367</v>
      </c>
      <c r="B256" s="192">
        <v>-33453.53</v>
      </c>
      <c r="C256" s="192">
        <v>0</v>
      </c>
      <c r="D256" s="192">
        <v>0</v>
      </c>
      <c r="E256" s="192">
        <v>-33453.53</v>
      </c>
    </row>
    <row r="257" spans="1:5" ht="15" customHeight="1" x14ac:dyDescent="0.2">
      <c r="A257" s="201" t="s">
        <v>368</v>
      </c>
      <c r="B257" s="192">
        <v>54988299.659999996</v>
      </c>
      <c r="C257" s="192">
        <v>0</v>
      </c>
      <c r="D257" s="192">
        <v>0</v>
      </c>
      <c r="E257" s="192">
        <v>54988299.659999996</v>
      </c>
    </row>
    <row r="258" spans="1:5" ht="15" customHeight="1" x14ac:dyDescent="0.2">
      <c r="A258" s="206" t="s">
        <v>369</v>
      </c>
      <c r="B258" s="194">
        <v>54954846.129999898</v>
      </c>
      <c r="C258" s="194">
        <v>0</v>
      </c>
      <c r="D258" s="194">
        <v>0</v>
      </c>
      <c r="E258" s="194">
        <v>54954846.129999898</v>
      </c>
    </row>
    <row r="259" spans="1:5" ht="12" customHeight="1" thickBot="1" x14ac:dyDescent="0.25">
      <c r="A259" s="208" t="s">
        <v>370</v>
      </c>
      <c r="B259" s="209">
        <v>26258610.3899999</v>
      </c>
      <c r="C259" s="209">
        <v>9202816.5399999991</v>
      </c>
      <c r="D259" s="209">
        <v>4293715.2300000004</v>
      </c>
      <c r="E259" s="209">
        <v>39755142.1599999</v>
      </c>
    </row>
    <row r="260" spans="1:5" ht="15" customHeight="1" thickTop="1" x14ac:dyDescent="0.2">
      <c r="A260" s="200" t="s">
        <v>371</v>
      </c>
      <c r="B260" s="192"/>
      <c r="C260" s="192"/>
      <c r="D260" s="192"/>
      <c r="E260" s="192"/>
    </row>
    <row r="261" spans="1:5" ht="15" customHeight="1" x14ac:dyDescent="0.2">
      <c r="A261" s="199" t="s">
        <v>372</v>
      </c>
      <c r="B261" s="192"/>
      <c r="C261" s="192"/>
      <c r="D261" s="192"/>
      <c r="E261" s="192"/>
    </row>
    <row r="262" spans="1:5" ht="15" customHeight="1" x14ac:dyDescent="0.2">
      <c r="A262" s="201" t="s">
        <v>373</v>
      </c>
      <c r="B262" s="192">
        <v>17553411.77</v>
      </c>
      <c r="C262" s="192">
        <v>13744614.4699999</v>
      </c>
      <c r="D262" s="192">
        <v>154200.89000000001</v>
      </c>
      <c r="E262" s="192">
        <v>31452227.129999898</v>
      </c>
    </row>
    <row r="263" spans="1:5" ht="15" customHeight="1" x14ac:dyDescent="0.2">
      <c r="A263" s="200" t="s">
        <v>374</v>
      </c>
      <c r="B263" s="194">
        <v>17553411.77</v>
      </c>
      <c r="C263" s="194">
        <v>13744614.4699999</v>
      </c>
      <c r="D263" s="194">
        <v>154200.89000000001</v>
      </c>
      <c r="E263" s="194">
        <v>31452227.129999898</v>
      </c>
    </row>
    <row r="264" spans="1:5" ht="15" customHeight="1" x14ac:dyDescent="0.2">
      <c r="A264" s="199" t="s">
        <v>375</v>
      </c>
      <c r="B264" s="192"/>
      <c r="C264" s="192"/>
      <c r="D264" s="192"/>
      <c r="E264" s="192"/>
    </row>
    <row r="265" spans="1:5" ht="15" customHeight="1" x14ac:dyDescent="0.2">
      <c r="A265" s="200" t="s">
        <v>376</v>
      </c>
      <c r="B265" s="192">
        <v>0</v>
      </c>
      <c r="C265" s="192">
        <v>0</v>
      </c>
      <c r="D265" s="192">
        <v>0</v>
      </c>
      <c r="E265" s="192">
        <v>0</v>
      </c>
    </row>
    <row r="266" spans="1:5" ht="15" customHeight="1" x14ac:dyDescent="0.2">
      <c r="A266" s="200" t="s">
        <v>268</v>
      </c>
      <c r="B266" s="192">
        <v>-4146.46</v>
      </c>
      <c r="C266" s="192">
        <v>0</v>
      </c>
      <c r="D266" s="192">
        <v>0</v>
      </c>
      <c r="E266" s="192">
        <v>-4146.46</v>
      </c>
    </row>
    <row r="267" spans="1:5" ht="15" customHeight="1" x14ac:dyDescent="0.2">
      <c r="A267" s="201" t="s">
        <v>377</v>
      </c>
      <c r="B267" s="202">
        <v>3548.22</v>
      </c>
      <c r="C267" s="202">
        <v>1086.4100000000001</v>
      </c>
      <c r="D267" s="202">
        <v>0</v>
      </c>
      <c r="E267" s="192">
        <v>4634.63</v>
      </c>
    </row>
    <row r="268" spans="1:5" ht="15" customHeight="1" x14ac:dyDescent="0.2">
      <c r="A268" s="200" t="s">
        <v>378</v>
      </c>
      <c r="B268" s="192">
        <v>-598.24</v>
      </c>
      <c r="C268" s="192">
        <v>1086.4100000000001</v>
      </c>
      <c r="D268" s="192">
        <v>0</v>
      </c>
      <c r="E268" s="194">
        <v>488.17000000000007</v>
      </c>
    </row>
    <row r="269" spans="1:5" ht="15.75" customHeight="1" x14ac:dyDescent="0.2">
      <c r="A269" s="199" t="s">
        <v>379</v>
      </c>
      <c r="B269" s="192"/>
      <c r="C269" s="192"/>
      <c r="D269" s="192"/>
      <c r="E269" s="192"/>
    </row>
    <row r="270" spans="1:5" ht="15" customHeight="1" x14ac:dyDescent="0.2">
      <c r="A270" s="200" t="s">
        <v>380</v>
      </c>
      <c r="B270" s="192">
        <v>69706601.530000001</v>
      </c>
      <c r="C270" s="192">
        <v>48822232.549999997</v>
      </c>
      <c r="D270" s="192">
        <v>35000</v>
      </c>
      <c r="E270" s="192">
        <v>118563834.08</v>
      </c>
    </row>
    <row r="271" spans="1:5" ht="17.25" customHeight="1" x14ac:dyDescent="0.2">
      <c r="A271" s="200" t="s">
        <v>381</v>
      </c>
      <c r="B271" s="192">
        <v>-77684262.769999996</v>
      </c>
      <c r="C271" s="192">
        <v>-36728456.850000001</v>
      </c>
      <c r="D271" s="192">
        <v>0</v>
      </c>
      <c r="E271" s="192">
        <v>-114412719.62</v>
      </c>
    </row>
    <row r="272" spans="1:5" ht="13.5" customHeight="1" x14ac:dyDescent="0.2">
      <c r="A272" s="201" t="s">
        <v>382</v>
      </c>
      <c r="B272" s="202">
        <v>0</v>
      </c>
      <c r="C272" s="202">
        <v>0</v>
      </c>
      <c r="D272" s="202">
        <v>0</v>
      </c>
      <c r="E272" s="202">
        <v>0</v>
      </c>
    </row>
    <row r="273" spans="1:5" ht="15" customHeight="1" x14ac:dyDescent="0.2">
      <c r="A273" s="200" t="s">
        <v>383</v>
      </c>
      <c r="B273" s="192">
        <v>-7977661.23999999</v>
      </c>
      <c r="C273" s="192">
        <v>12093775.699999901</v>
      </c>
      <c r="D273" s="192">
        <v>35000</v>
      </c>
      <c r="E273" s="192">
        <v>4151114.4599999106</v>
      </c>
    </row>
    <row r="274" spans="1:5" ht="15" customHeight="1" x14ac:dyDescent="0.25">
      <c r="A274" s="201"/>
      <c r="B274" s="210"/>
      <c r="C274" s="210"/>
      <c r="D274" s="210"/>
      <c r="E274" s="210"/>
    </row>
    <row r="275" spans="1:5" ht="15" customHeight="1" thickBot="1" x14ac:dyDescent="0.3">
      <c r="A275" s="142" t="s">
        <v>443</v>
      </c>
      <c r="B275" s="195">
        <v>13643491.4599999</v>
      </c>
      <c r="C275" s="195">
        <v>27568699.18</v>
      </c>
      <c r="D275" s="195">
        <v>-16624072.859999999</v>
      </c>
      <c r="E275" s="195">
        <v>24588117.779999983</v>
      </c>
    </row>
    <row r="276" spans="1:5" ht="15" customHeight="1" thickTop="1" x14ac:dyDescent="0.2">
      <c r="A276" s="200"/>
      <c r="B276" s="192"/>
      <c r="C276" s="192"/>
      <c r="D276" s="192"/>
      <c r="E276" s="192"/>
    </row>
    <row r="277" spans="1:5" ht="15" customHeight="1" x14ac:dyDescent="0.25">
      <c r="A277" s="198" t="s">
        <v>456</v>
      </c>
      <c r="B277" s="192"/>
      <c r="C277" s="192"/>
      <c r="D277" s="192"/>
      <c r="E277" s="192"/>
    </row>
    <row r="278" spans="1:5" ht="15" customHeight="1" x14ac:dyDescent="0.2">
      <c r="A278" s="199" t="s">
        <v>384</v>
      </c>
      <c r="B278" s="192"/>
      <c r="C278" s="192"/>
      <c r="D278" s="192"/>
      <c r="E278" s="192"/>
    </row>
    <row r="279" spans="1:5" ht="15" customHeight="1" x14ac:dyDescent="0.2">
      <c r="A279" s="200" t="s">
        <v>385</v>
      </c>
      <c r="B279" s="192">
        <v>11250.79</v>
      </c>
      <c r="C279" s="192">
        <v>0</v>
      </c>
      <c r="D279" s="192">
        <v>0</v>
      </c>
      <c r="E279" s="192">
        <v>11250.79</v>
      </c>
    </row>
    <row r="280" spans="1:5" ht="15" customHeight="1" x14ac:dyDescent="0.2">
      <c r="A280" s="200" t="s">
        <v>386</v>
      </c>
      <c r="B280" s="192">
        <v>0</v>
      </c>
      <c r="C280" s="192">
        <v>0</v>
      </c>
      <c r="D280" s="192">
        <v>-3183.37</v>
      </c>
      <c r="E280" s="192">
        <v>-3183.37</v>
      </c>
    </row>
    <row r="281" spans="1:5" ht="15" customHeight="1" x14ac:dyDescent="0.2">
      <c r="A281" s="200" t="s">
        <v>387</v>
      </c>
      <c r="B281" s="192">
        <v>0</v>
      </c>
      <c r="C281" s="192">
        <v>0</v>
      </c>
      <c r="D281" s="192">
        <v>-6715930.9900000002</v>
      </c>
      <c r="E281" s="192">
        <v>-6715930.9900000002</v>
      </c>
    </row>
    <row r="282" spans="1:5" ht="15" customHeight="1" x14ac:dyDescent="0.2">
      <c r="A282" s="200" t="s">
        <v>388</v>
      </c>
      <c r="B282" s="192">
        <v>0</v>
      </c>
      <c r="C282" s="192">
        <v>0</v>
      </c>
      <c r="D282" s="192">
        <v>0</v>
      </c>
      <c r="E282" s="192">
        <v>0</v>
      </c>
    </row>
    <row r="283" spans="1:5" ht="15" customHeight="1" x14ac:dyDescent="0.2">
      <c r="A283" s="200" t="s">
        <v>389</v>
      </c>
      <c r="B283" s="192">
        <v>0</v>
      </c>
      <c r="C283" s="192">
        <v>0</v>
      </c>
      <c r="D283" s="192">
        <v>-160745.47</v>
      </c>
      <c r="E283" s="192">
        <v>-160745.47</v>
      </c>
    </row>
    <row r="284" spans="1:5" ht="11.25" customHeight="1" x14ac:dyDescent="0.2">
      <c r="A284" s="200" t="s">
        <v>390</v>
      </c>
      <c r="B284" s="192">
        <v>0</v>
      </c>
      <c r="C284" s="192">
        <v>0</v>
      </c>
      <c r="D284" s="192">
        <v>138669.14000000001</v>
      </c>
      <c r="E284" s="192">
        <v>138669.14000000001</v>
      </c>
    </row>
    <row r="285" spans="1:5" ht="15" customHeight="1" x14ac:dyDescent="0.2">
      <c r="A285" s="200" t="s">
        <v>391</v>
      </c>
      <c r="B285" s="192">
        <v>0</v>
      </c>
      <c r="C285" s="192">
        <v>0</v>
      </c>
      <c r="D285" s="192">
        <v>-1581477.1599999899</v>
      </c>
      <c r="E285" s="192">
        <v>-1581477.159999999</v>
      </c>
    </row>
    <row r="286" spans="1:5" ht="15" customHeight="1" x14ac:dyDescent="0.2">
      <c r="A286" s="200" t="s">
        <v>392</v>
      </c>
      <c r="B286" s="192">
        <v>0</v>
      </c>
      <c r="C286" s="192">
        <v>0</v>
      </c>
      <c r="D286" s="192">
        <v>0</v>
      </c>
      <c r="E286" s="192">
        <v>0</v>
      </c>
    </row>
    <row r="287" spans="1:5" ht="15" customHeight="1" x14ac:dyDescent="0.2">
      <c r="A287" s="200" t="s">
        <v>393</v>
      </c>
      <c r="B287" s="192">
        <v>0</v>
      </c>
      <c r="C287" s="192">
        <v>0</v>
      </c>
      <c r="D287" s="192">
        <v>1980658.39</v>
      </c>
      <c r="E287" s="192">
        <v>1980658.3900000001</v>
      </c>
    </row>
    <row r="288" spans="1:5" ht="15" customHeight="1" x14ac:dyDescent="0.2">
      <c r="A288" s="200" t="s">
        <v>394</v>
      </c>
      <c r="B288" s="192">
        <v>0</v>
      </c>
      <c r="C288" s="192">
        <v>0</v>
      </c>
      <c r="D288" s="192">
        <v>0</v>
      </c>
      <c r="E288" s="192">
        <v>0</v>
      </c>
    </row>
    <row r="289" spans="1:5" ht="15" customHeight="1" x14ac:dyDescent="0.2">
      <c r="A289" s="200" t="s">
        <v>395</v>
      </c>
      <c r="B289" s="192">
        <v>0</v>
      </c>
      <c r="C289" s="192">
        <v>0</v>
      </c>
      <c r="D289" s="192">
        <v>-2209555</v>
      </c>
      <c r="E289" s="192">
        <v>-2209555</v>
      </c>
    </row>
    <row r="290" spans="1:5" ht="15" customHeight="1" x14ac:dyDescent="0.2">
      <c r="A290" s="200" t="s">
        <v>396</v>
      </c>
      <c r="B290" s="192">
        <v>0</v>
      </c>
      <c r="C290" s="192">
        <v>0</v>
      </c>
      <c r="D290" s="192">
        <v>-590123.59999999905</v>
      </c>
      <c r="E290" s="192">
        <v>-590123.599999998</v>
      </c>
    </row>
    <row r="291" spans="1:5" ht="15" customHeight="1" x14ac:dyDescent="0.2">
      <c r="A291" s="200" t="s">
        <v>397</v>
      </c>
      <c r="B291" s="192">
        <v>-320206.76</v>
      </c>
      <c r="C291" s="192">
        <v>-123017.14</v>
      </c>
      <c r="D291" s="192">
        <v>-62492.33</v>
      </c>
      <c r="E291" s="192">
        <v>-505716.23</v>
      </c>
    </row>
    <row r="292" spans="1:5" ht="15" customHeight="1" x14ac:dyDescent="0.2">
      <c r="A292" s="200" t="s">
        <v>398</v>
      </c>
      <c r="B292" s="192">
        <v>0</v>
      </c>
      <c r="C292" s="192">
        <v>0</v>
      </c>
      <c r="D292" s="192">
        <v>-205.21</v>
      </c>
      <c r="E292" s="192">
        <v>-205.20999999999998</v>
      </c>
    </row>
    <row r="293" spans="1:5" ht="15" customHeight="1" x14ac:dyDescent="0.2">
      <c r="A293" s="200" t="s">
        <v>399</v>
      </c>
      <c r="B293" s="192">
        <v>-1801.84</v>
      </c>
      <c r="C293" s="192">
        <v>0</v>
      </c>
      <c r="D293" s="192">
        <v>0</v>
      </c>
      <c r="E293" s="192">
        <v>-1801.84</v>
      </c>
    </row>
    <row r="294" spans="1:5" ht="15" customHeight="1" x14ac:dyDescent="0.2">
      <c r="A294" s="200" t="s">
        <v>400</v>
      </c>
      <c r="B294" s="192">
        <v>0</v>
      </c>
      <c r="C294" s="192">
        <v>0</v>
      </c>
      <c r="D294" s="192">
        <v>0</v>
      </c>
      <c r="E294" s="192">
        <v>0</v>
      </c>
    </row>
    <row r="295" spans="1:5" ht="15" customHeight="1" x14ac:dyDescent="0.2">
      <c r="A295" s="200" t="s">
        <v>401</v>
      </c>
      <c r="B295" s="192">
        <v>-167778.24</v>
      </c>
      <c r="C295" s="192">
        <v>0</v>
      </c>
      <c r="D295" s="192">
        <v>0</v>
      </c>
      <c r="E295" s="192">
        <v>-167778.24</v>
      </c>
    </row>
    <row r="296" spans="1:5" ht="15" customHeight="1" x14ac:dyDescent="0.2">
      <c r="A296" s="200" t="s">
        <v>402</v>
      </c>
      <c r="B296" s="192">
        <v>0</v>
      </c>
      <c r="C296" s="192">
        <v>0</v>
      </c>
      <c r="D296" s="192">
        <v>0</v>
      </c>
      <c r="E296" s="192">
        <v>0</v>
      </c>
    </row>
    <row r="297" spans="1:5" ht="15" customHeight="1" x14ac:dyDescent="0.2">
      <c r="A297" s="200" t="s">
        <v>403</v>
      </c>
      <c r="B297" s="192">
        <v>66.260000000000005</v>
      </c>
      <c r="C297" s="192">
        <v>0</v>
      </c>
      <c r="D297" s="192">
        <v>0</v>
      </c>
      <c r="E297" s="192">
        <v>66.260000000000005</v>
      </c>
    </row>
    <row r="298" spans="1:5" ht="15" customHeight="1" x14ac:dyDescent="0.2">
      <c r="A298" s="200" t="s">
        <v>404</v>
      </c>
      <c r="B298" s="192">
        <v>0</v>
      </c>
      <c r="C298" s="192">
        <v>0</v>
      </c>
      <c r="D298" s="192">
        <v>2540.6</v>
      </c>
      <c r="E298" s="192">
        <v>2540.6</v>
      </c>
    </row>
    <row r="299" spans="1:5" ht="15" customHeight="1" x14ac:dyDescent="0.2">
      <c r="A299" s="200" t="s">
        <v>405</v>
      </c>
      <c r="B299" s="192">
        <v>0</v>
      </c>
      <c r="C299" s="192">
        <v>0</v>
      </c>
      <c r="D299" s="192">
        <v>-462466.81</v>
      </c>
      <c r="E299" s="192">
        <v>-462466.81</v>
      </c>
    </row>
    <row r="300" spans="1:5" ht="15" customHeight="1" x14ac:dyDescent="0.2">
      <c r="A300" s="200" t="s">
        <v>406</v>
      </c>
      <c r="B300" s="192">
        <v>0</v>
      </c>
      <c r="C300" s="192">
        <v>0</v>
      </c>
      <c r="D300" s="192">
        <v>173488</v>
      </c>
      <c r="E300" s="192">
        <v>173488</v>
      </c>
    </row>
    <row r="301" spans="1:5" ht="15" customHeight="1" x14ac:dyDescent="0.2">
      <c r="A301" s="200" t="s">
        <v>407</v>
      </c>
      <c r="B301" s="192">
        <v>0</v>
      </c>
      <c r="C301" s="192">
        <v>0</v>
      </c>
      <c r="D301" s="192">
        <v>563253.29</v>
      </c>
      <c r="E301" s="192">
        <v>563253.29</v>
      </c>
    </row>
    <row r="302" spans="1:5" ht="15" customHeight="1" x14ac:dyDescent="0.2">
      <c r="A302" s="201" t="s">
        <v>108</v>
      </c>
      <c r="B302" s="202">
        <v>0</v>
      </c>
      <c r="C302" s="202">
        <v>0</v>
      </c>
      <c r="D302" s="202">
        <v>598178.4</v>
      </c>
      <c r="E302" s="202">
        <v>598178.4</v>
      </c>
    </row>
    <row r="303" spans="1:5" ht="15" customHeight="1" x14ac:dyDescent="0.2">
      <c r="A303" s="200" t="s">
        <v>109</v>
      </c>
      <c r="B303" s="192">
        <v>-478469.79</v>
      </c>
      <c r="C303" s="192">
        <v>-123017.14</v>
      </c>
      <c r="D303" s="192">
        <v>-8329392.1199999899</v>
      </c>
      <c r="E303" s="192">
        <v>-8930879.0500000007</v>
      </c>
    </row>
    <row r="304" spans="1:5" ht="15" customHeight="1" x14ac:dyDescent="0.2">
      <c r="A304" s="199" t="s">
        <v>110</v>
      </c>
      <c r="B304" s="192"/>
      <c r="C304" s="192"/>
      <c r="D304" s="192"/>
      <c r="E304" s="192"/>
    </row>
    <row r="305" spans="1:5" ht="15" customHeight="1" x14ac:dyDescent="0.2">
      <c r="A305" s="200" t="s">
        <v>111</v>
      </c>
      <c r="B305" s="192">
        <v>0</v>
      </c>
      <c r="C305" s="192">
        <v>0</v>
      </c>
      <c r="D305" s="192">
        <v>18784544.5</v>
      </c>
      <c r="E305" s="192">
        <v>18784544.5</v>
      </c>
    </row>
    <row r="306" spans="1:5" ht="15" customHeight="1" x14ac:dyDescent="0.2">
      <c r="A306" s="200" t="s">
        <v>112</v>
      </c>
      <c r="B306" s="192">
        <v>0</v>
      </c>
      <c r="C306" s="192">
        <v>0</v>
      </c>
      <c r="D306" s="192">
        <v>0</v>
      </c>
      <c r="E306" s="192">
        <v>0</v>
      </c>
    </row>
    <row r="307" spans="1:5" ht="15" customHeight="1" x14ac:dyDescent="0.2">
      <c r="A307" s="200" t="s">
        <v>113</v>
      </c>
      <c r="B307" s="192">
        <v>0</v>
      </c>
      <c r="C307" s="192">
        <v>0</v>
      </c>
      <c r="D307" s="192">
        <v>261823.019999999</v>
      </c>
      <c r="E307" s="192">
        <v>261823.02</v>
      </c>
    </row>
    <row r="308" spans="1:5" ht="15" customHeight="1" x14ac:dyDescent="0.2">
      <c r="A308" s="200" t="s">
        <v>114</v>
      </c>
      <c r="B308" s="192">
        <v>774.98</v>
      </c>
      <c r="C308" s="192">
        <v>474.99</v>
      </c>
      <c r="D308" s="192">
        <v>198016.37</v>
      </c>
      <c r="E308" s="192">
        <v>199266.34000000003</v>
      </c>
    </row>
    <row r="309" spans="1:5" ht="15" customHeight="1" x14ac:dyDescent="0.2">
      <c r="A309" s="200" t="s">
        <v>115</v>
      </c>
      <c r="B309" s="192">
        <v>0</v>
      </c>
      <c r="C309" s="192">
        <v>0</v>
      </c>
      <c r="D309" s="192">
        <v>0</v>
      </c>
      <c r="E309" s="192">
        <v>0</v>
      </c>
    </row>
    <row r="310" spans="1:5" ht="11.25" customHeight="1" x14ac:dyDescent="0.2">
      <c r="A310" s="200" t="s">
        <v>116</v>
      </c>
      <c r="B310" s="192">
        <v>0</v>
      </c>
      <c r="C310" s="192">
        <v>0</v>
      </c>
      <c r="D310" s="192">
        <v>0</v>
      </c>
      <c r="E310" s="192">
        <v>0</v>
      </c>
    </row>
    <row r="311" spans="1:5" ht="11.25" customHeight="1" x14ac:dyDescent="0.2">
      <c r="A311" s="200" t="s">
        <v>117</v>
      </c>
      <c r="B311" s="192">
        <v>0</v>
      </c>
      <c r="C311" s="192">
        <v>0</v>
      </c>
      <c r="D311" s="192">
        <v>9742.93</v>
      </c>
      <c r="E311" s="192">
        <v>9742.93</v>
      </c>
    </row>
    <row r="312" spans="1:5" ht="12.75" customHeight="1" x14ac:dyDescent="0.2">
      <c r="A312" s="200" t="s">
        <v>118</v>
      </c>
      <c r="B312" s="192">
        <v>1832585.04</v>
      </c>
      <c r="C312" s="192">
        <v>22603.67</v>
      </c>
      <c r="D312" s="192">
        <v>349186.42</v>
      </c>
      <c r="E312" s="192">
        <v>2204375.13</v>
      </c>
    </row>
    <row r="313" spans="1:5" ht="13.5" customHeight="1" x14ac:dyDescent="0.2">
      <c r="A313" s="201" t="s">
        <v>119</v>
      </c>
      <c r="B313" s="202">
        <v>-290688.05</v>
      </c>
      <c r="C313" s="202">
        <v>-80370.850000000006</v>
      </c>
      <c r="D313" s="202">
        <v>-51005.95</v>
      </c>
      <c r="E313" s="202">
        <v>-422064.84999999899</v>
      </c>
    </row>
    <row r="314" spans="1:5" ht="14.25" customHeight="1" x14ac:dyDescent="0.2">
      <c r="A314" s="200" t="s">
        <v>120</v>
      </c>
      <c r="B314" s="192">
        <v>1542671.97</v>
      </c>
      <c r="C314" s="192">
        <v>-57292.19</v>
      </c>
      <c r="D314" s="192">
        <v>19552307.289999999</v>
      </c>
      <c r="E314" s="192">
        <v>21037687.07</v>
      </c>
    </row>
    <row r="315" spans="1:5" ht="15" customHeight="1" x14ac:dyDescent="0.2">
      <c r="A315" s="199" t="s">
        <v>121</v>
      </c>
      <c r="B315" s="192"/>
      <c r="C315" s="192"/>
      <c r="D315" s="192"/>
      <c r="E315" s="192"/>
    </row>
    <row r="316" spans="1:5" ht="13.5" customHeight="1" x14ac:dyDescent="0.3">
      <c r="A316" s="200" t="s">
        <v>122</v>
      </c>
      <c r="B316" s="211">
        <v>0</v>
      </c>
      <c r="C316" s="211">
        <v>0</v>
      </c>
      <c r="D316" s="211">
        <v>0</v>
      </c>
      <c r="E316" s="211">
        <v>0</v>
      </c>
    </row>
    <row r="317" spans="1:5" ht="12.75" customHeight="1" x14ac:dyDescent="0.3">
      <c r="A317" s="201" t="s">
        <v>123</v>
      </c>
      <c r="B317" s="211">
        <v>0</v>
      </c>
      <c r="C317" s="211">
        <v>0</v>
      </c>
      <c r="D317" s="211">
        <v>0</v>
      </c>
      <c r="E317" s="211">
        <v>0</v>
      </c>
    </row>
    <row r="318" spans="1:5" ht="15" customHeight="1" x14ac:dyDescent="0.3">
      <c r="A318" s="200" t="s">
        <v>124</v>
      </c>
      <c r="B318" s="212">
        <v>0</v>
      </c>
      <c r="C318" s="212">
        <v>0</v>
      </c>
      <c r="D318" s="212">
        <v>0</v>
      </c>
      <c r="E318" s="212">
        <v>0</v>
      </c>
    </row>
    <row r="319" spans="1:5" ht="15" customHeight="1" x14ac:dyDescent="0.3">
      <c r="A319" s="200"/>
      <c r="B319" s="213"/>
      <c r="C319" s="213"/>
      <c r="D319" s="213"/>
      <c r="E319" s="213">
        <v>0</v>
      </c>
    </row>
    <row r="320" spans="1:5" ht="15" customHeight="1" thickBot="1" x14ac:dyDescent="0.3">
      <c r="A320" s="142" t="s">
        <v>453</v>
      </c>
      <c r="B320" s="195">
        <v>1064202.18</v>
      </c>
      <c r="C320" s="195">
        <v>-180309.33</v>
      </c>
      <c r="D320" s="195">
        <v>11222915.17</v>
      </c>
      <c r="E320" s="195">
        <v>12106808.02</v>
      </c>
    </row>
    <row r="321" spans="1:6" ht="15" customHeight="1" thickTop="1" x14ac:dyDescent="0.25">
      <c r="A321" s="200"/>
      <c r="B321" s="210"/>
      <c r="C321" s="210"/>
      <c r="D321" s="210"/>
      <c r="E321" s="210"/>
    </row>
    <row r="322" spans="1:6" ht="15" customHeight="1" thickBot="1" x14ac:dyDescent="0.3">
      <c r="A322" s="142" t="s">
        <v>457</v>
      </c>
      <c r="B322" s="195">
        <v>12579289.279999901</v>
      </c>
      <c r="C322" s="195">
        <v>27749008.510000002</v>
      </c>
      <c r="D322" s="195">
        <v>-27846988.030000001</v>
      </c>
      <c r="E322" s="195">
        <v>12481309.75999999</v>
      </c>
    </row>
    <row r="323" spans="1:6" ht="15" customHeight="1" thickTop="1" x14ac:dyDescent="0.2"/>
    <row r="324" spans="1:6" ht="15" customHeight="1" x14ac:dyDescent="0.2">
      <c r="A324" s="43"/>
    </row>
    <row r="325" spans="1:6" ht="15" customHeight="1" x14ac:dyDescent="0.2">
      <c r="A325" s="43"/>
    </row>
    <row r="326" spans="1:6" ht="15" customHeight="1" x14ac:dyDescent="0.2">
      <c r="A326" s="43"/>
    </row>
    <row r="327" spans="1:6" ht="15" customHeight="1" x14ac:dyDescent="0.2">
      <c r="A327" s="43"/>
    </row>
    <row r="328" spans="1:6" ht="15" customHeight="1" x14ac:dyDescent="0.2">
      <c r="A328" s="43"/>
    </row>
    <row r="329" spans="1:6" ht="15" customHeight="1" x14ac:dyDescent="0.2">
      <c r="A329" s="43"/>
    </row>
    <row r="330" spans="1:6" ht="15" customHeight="1" x14ac:dyDescent="0.2">
      <c r="A330" s="43"/>
      <c r="F330" s="139"/>
    </row>
    <row r="331" spans="1:6" ht="15" customHeight="1" x14ac:dyDescent="0.2">
      <c r="A331" s="43"/>
      <c r="F331" s="139"/>
    </row>
    <row r="332" spans="1:6" ht="15" customHeight="1" x14ac:dyDescent="0.2">
      <c r="A332" s="43"/>
      <c r="F332" s="139"/>
    </row>
    <row r="333" spans="1:6" ht="15" customHeight="1" x14ac:dyDescent="0.2">
      <c r="A333" s="43"/>
      <c r="F333" s="139"/>
    </row>
    <row r="334" spans="1:6" ht="15" customHeight="1" x14ac:dyDescent="0.2">
      <c r="A334" s="43"/>
      <c r="F334" s="139"/>
    </row>
    <row r="335" spans="1:6" ht="15" customHeight="1" x14ac:dyDescent="0.2">
      <c r="A335" s="43"/>
      <c r="F335" s="139"/>
    </row>
    <row r="336" spans="1:6" ht="15" customHeight="1" x14ac:dyDescent="0.2">
      <c r="A336" s="43"/>
      <c r="F336" s="139"/>
    </row>
    <row r="337" spans="1:6" ht="15" customHeight="1" x14ac:dyDescent="0.2">
      <c r="A337" s="43"/>
      <c r="F337" s="139"/>
    </row>
    <row r="338" spans="1:6" ht="15" customHeight="1" x14ac:dyDescent="0.2">
      <c r="A338" s="43"/>
    </row>
    <row r="339" spans="1:6" ht="15" customHeight="1" x14ac:dyDescent="0.2">
      <c r="A339" s="43"/>
    </row>
    <row r="340" spans="1:6" ht="15" customHeight="1" x14ac:dyDescent="0.2">
      <c r="A340" s="43"/>
    </row>
    <row r="341" spans="1:6" ht="15" customHeight="1" x14ac:dyDescent="0.2">
      <c r="A341" s="43"/>
    </row>
  </sheetData>
  <phoneticPr fontId="20" type="noConversion"/>
  <pageMargins left="0.79" right="0.34" top="0.44" bottom="0.7" header="0.24" footer="0.22"/>
  <pageSetup scale="80" fitToHeight="9" orientation="portrait" r:id="rId1"/>
  <headerFooter alignWithMargins="0">
    <oddFooter>&amp;C&amp;8Page &amp;P of &amp;N&amp;R&amp;8Unallocated Detail</oddFooter>
  </headerFooter>
  <rowBreaks count="1" manualBreakCount="1">
    <brk id="61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H67"/>
  <sheetViews>
    <sheetView tabSelected="1" zoomScaleNormal="100" workbookViewId="0"/>
  </sheetViews>
  <sheetFormatPr defaultColWidth="8.88671875" defaultRowHeight="15.9" customHeight="1" x14ac:dyDescent="0.25"/>
  <cols>
    <col min="1" max="1" width="3.33203125" style="71" customWidth="1"/>
    <col min="2" max="2" width="48.5546875" style="71" customWidth="1"/>
    <col min="3" max="3" width="15.109375" style="71" customWidth="1"/>
    <col min="4" max="4" width="13.88671875" style="71" customWidth="1"/>
    <col min="5" max="5" width="13.109375" style="71" customWidth="1"/>
    <col min="6" max="6" width="13.6640625" style="71" customWidth="1"/>
    <col min="7" max="7" width="10.5546875" style="71" customWidth="1"/>
    <col min="8" max="8" width="15.6640625" style="71" customWidth="1"/>
    <col min="9" max="16384" width="8.88671875" style="71"/>
  </cols>
  <sheetData>
    <row r="1" spans="1:8" ht="15.9" customHeight="1" x14ac:dyDescent="0.25">
      <c r="A1" s="227" t="s">
        <v>409</v>
      </c>
      <c r="B1" s="227"/>
      <c r="C1" s="227"/>
      <c r="D1" s="227"/>
      <c r="E1" s="227"/>
      <c r="F1" s="227"/>
      <c r="G1" s="227"/>
      <c r="H1" s="227"/>
    </row>
    <row r="2" spans="1:8" ht="15.9" customHeight="1" x14ac:dyDescent="0.25">
      <c r="A2" s="227" t="s">
        <v>80</v>
      </c>
      <c r="B2" s="227"/>
      <c r="C2" s="227"/>
      <c r="D2" s="227"/>
      <c r="E2" s="227"/>
      <c r="F2" s="227"/>
      <c r="G2" s="227"/>
      <c r="H2" s="227"/>
    </row>
    <row r="3" spans="1:8" ht="15.9" customHeight="1" x14ac:dyDescent="0.25">
      <c r="A3" s="227" t="str">
        <f>Allocated!A3</f>
        <v>FOR THE MONTH ENDED DECEMBER 31, 2014</v>
      </c>
      <c r="B3" s="227"/>
      <c r="C3" s="227"/>
      <c r="D3" s="227"/>
      <c r="E3" s="227"/>
      <c r="F3" s="227"/>
      <c r="G3" s="227"/>
      <c r="H3" s="227"/>
    </row>
    <row r="4" spans="1:8" ht="15.9" customHeight="1" x14ac:dyDescent="0.25">
      <c r="A4" s="228" t="str">
        <f>Allocated!A5</f>
        <v>(Based on allocation factors developed for the 12 ME 12/31/2013)</v>
      </c>
      <c r="B4" s="228"/>
      <c r="C4" s="228"/>
      <c r="D4" s="228"/>
      <c r="E4" s="228"/>
      <c r="F4" s="228"/>
      <c r="G4" s="228"/>
      <c r="H4" s="228"/>
    </row>
    <row r="5" spans="1:8" ht="52.8" x14ac:dyDescent="0.25">
      <c r="A5" s="72"/>
      <c r="B5" s="73" t="s">
        <v>81</v>
      </c>
      <c r="C5" s="136" t="s">
        <v>82</v>
      </c>
      <c r="D5" s="136" t="s">
        <v>83</v>
      </c>
      <c r="E5" s="137" t="s">
        <v>199</v>
      </c>
      <c r="F5" s="138" t="s">
        <v>98</v>
      </c>
      <c r="G5" s="138" t="s">
        <v>99</v>
      </c>
      <c r="H5" s="136" t="s">
        <v>447</v>
      </c>
    </row>
    <row r="6" spans="1:8" ht="15.9" customHeight="1" x14ac:dyDescent="0.25">
      <c r="A6" s="74" t="s">
        <v>430</v>
      </c>
      <c r="B6" s="75"/>
      <c r="C6" s="104"/>
      <c r="D6" s="104"/>
      <c r="E6" s="128"/>
      <c r="F6" s="129"/>
      <c r="G6" s="129"/>
      <c r="H6" s="76"/>
    </row>
    <row r="7" spans="1:8" ht="15.9" customHeight="1" x14ac:dyDescent="0.25">
      <c r="A7" s="74"/>
      <c r="B7" s="77" t="s">
        <v>622</v>
      </c>
      <c r="C7" s="217">
        <f t="shared" ref="C7:D10" si="0">$H7*F7</f>
        <v>14808.515620999999</v>
      </c>
      <c r="D7" s="217">
        <f t="shared" si="0"/>
        <v>10552.874379000001</v>
      </c>
      <c r="E7" s="146">
        <v>1</v>
      </c>
      <c r="F7" s="130">
        <f>VLOOKUP($E7,$B$60:$G$66,5,FALSE)</f>
        <v>0.58389999999999997</v>
      </c>
      <c r="G7" s="151">
        <f>VLOOKUP($E7,$B$60:$G$66,6,FALSE)</f>
        <v>0.41610000000000003</v>
      </c>
      <c r="H7" s="217">
        <f>'UIP Detail'!D199</f>
        <v>25361.39</v>
      </c>
    </row>
    <row r="8" spans="1:8" ht="15.9" customHeight="1" x14ac:dyDescent="0.25">
      <c r="A8" s="74" t="s">
        <v>85</v>
      </c>
      <c r="B8" s="77" t="s">
        <v>623</v>
      </c>
      <c r="C8" s="216">
        <f t="shared" si="0"/>
        <v>34846.770464000001</v>
      </c>
      <c r="D8" s="216">
        <f t="shared" si="0"/>
        <v>20925.909535999999</v>
      </c>
      <c r="E8" s="147">
        <v>2</v>
      </c>
      <c r="F8" s="130">
        <f>VLOOKUP($E8,$B$60:$G$66,5,FALSE)</f>
        <v>0.62480000000000002</v>
      </c>
      <c r="G8" s="151">
        <f>VLOOKUP($E8,$B$60:$G$66,6,FALSE)</f>
        <v>0.37519999999999998</v>
      </c>
      <c r="H8" s="217">
        <f>'UIP Detail'!D200</f>
        <v>55772.68</v>
      </c>
    </row>
    <row r="9" spans="1:8" ht="15.9" customHeight="1" x14ac:dyDescent="0.25">
      <c r="A9" s="74" t="s">
        <v>85</v>
      </c>
      <c r="B9" s="77" t="s">
        <v>624</v>
      </c>
      <c r="C9" s="216">
        <f t="shared" si="0"/>
        <v>1419075.590229</v>
      </c>
      <c r="D9" s="216">
        <f t="shared" si="0"/>
        <v>1011264.519771</v>
      </c>
      <c r="E9" s="147">
        <v>1</v>
      </c>
      <c r="F9" s="130">
        <f>VLOOKUP($E9,$B$60:$G$66,5,FALSE)</f>
        <v>0.58389999999999997</v>
      </c>
      <c r="G9" s="151">
        <f>VLOOKUP($E9,$B$60:$G$66,6,FALSE)</f>
        <v>0.41610000000000003</v>
      </c>
      <c r="H9" s="217">
        <f>'UIP Detail'!D201</f>
        <v>2430340.11</v>
      </c>
    </row>
    <row r="10" spans="1:8" ht="15.9" customHeight="1" x14ac:dyDescent="0.25">
      <c r="A10" s="74" t="s">
        <v>85</v>
      </c>
      <c r="B10" s="77" t="s">
        <v>626</v>
      </c>
      <c r="C10" s="218">
        <f t="shared" si="0"/>
        <v>0</v>
      </c>
      <c r="D10" s="218">
        <f t="shared" si="0"/>
        <v>0</v>
      </c>
      <c r="E10" s="148">
        <v>1</v>
      </c>
      <c r="F10" s="131">
        <f>VLOOKUP($E10,$B$60:$G$66,5,FALSE)</f>
        <v>0.58389999999999997</v>
      </c>
      <c r="G10" s="152">
        <f>VLOOKUP($E10,$B$60:$G$66,6,FALSE)</f>
        <v>0.41610000000000003</v>
      </c>
      <c r="H10" s="219">
        <f>'UIP Detail'!D203</f>
        <v>0</v>
      </c>
    </row>
    <row r="11" spans="1:8" ht="15.9" customHeight="1" x14ac:dyDescent="0.25">
      <c r="A11" s="74" t="s">
        <v>85</v>
      </c>
      <c r="B11" s="79" t="s">
        <v>470</v>
      </c>
      <c r="C11" s="217">
        <f>SUM(C7:C10)</f>
        <v>1468730.876314</v>
      </c>
      <c r="D11" s="217">
        <f>SUM(D7:D10)</f>
        <v>1042743.3036860001</v>
      </c>
      <c r="E11" s="146"/>
      <c r="F11" s="132"/>
      <c r="G11" s="153"/>
      <c r="H11" s="217">
        <f>SUM(H7:H10)</f>
        <v>2511474.1799999997</v>
      </c>
    </row>
    <row r="12" spans="1:8" ht="15.9" customHeight="1" x14ac:dyDescent="0.25">
      <c r="A12" s="74" t="s">
        <v>431</v>
      </c>
      <c r="B12" s="79"/>
      <c r="C12" s="220"/>
      <c r="D12" s="220"/>
      <c r="E12" s="147"/>
      <c r="F12" s="133"/>
      <c r="G12" s="153"/>
      <c r="H12" s="220"/>
    </row>
    <row r="13" spans="1:8" ht="15.9" customHeight="1" x14ac:dyDescent="0.25">
      <c r="A13" s="74"/>
      <c r="B13" s="77" t="s">
        <v>627</v>
      </c>
      <c r="C13" s="217">
        <f t="shared" ref="C13:D19" si="1">$H13*F13</f>
        <v>80148.700676999986</v>
      </c>
      <c r="D13" s="217">
        <f t="shared" si="1"/>
        <v>57115.729323</v>
      </c>
      <c r="E13" s="146">
        <v>1</v>
      </c>
      <c r="F13" s="130">
        <f t="shared" ref="F13:F19" si="2">VLOOKUP($E13,$B$60:$G$66,5,FALSE)</f>
        <v>0.58389999999999997</v>
      </c>
      <c r="G13" s="151">
        <f t="shared" ref="G13:G19" si="3">VLOOKUP($E13,$B$60:$G$66,6,FALSE)</f>
        <v>0.41610000000000003</v>
      </c>
      <c r="H13" s="217">
        <f>'UIP Detail'!D206</f>
        <v>137264.43</v>
      </c>
    </row>
    <row r="14" spans="1:8" ht="15.9" customHeight="1" x14ac:dyDescent="0.25">
      <c r="A14" s="74" t="s">
        <v>85</v>
      </c>
      <c r="B14" s="77" t="s">
        <v>628</v>
      </c>
      <c r="C14" s="216">
        <f t="shared" si="1"/>
        <v>82763.241384999419</v>
      </c>
      <c r="D14" s="216">
        <f t="shared" si="1"/>
        <v>58978.908614999593</v>
      </c>
      <c r="E14" s="147">
        <v>1</v>
      </c>
      <c r="F14" s="130">
        <f t="shared" si="2"/>
        <v>0.58389999999999997</v>
      </c>
      <c r="G14" s="151">
        <f t="shared" si="3"/>
        <v>0.41610000000000003</v>
      </c>
      <c r="H14" s="217">
        <f>'UIP Detail'!D207</f>
        <v>141742.149999999</v>
      </c>
    </row>
    <row r="15" spans="1:8" ht="15.9" customHeight="1" x14ac:dyDescent="0.25">
      <c r="A15" s="74" t="s">
        <v>85</v>
      </c>
      <c r="B15" s="77" t="s">
        <v>629</v>
      </c>
      <c r="C15" s="216">
        <f t="shared" si="1"/>
        <v>13945.126047</v>
      </c>
      <c r="D15" s="216">
        <f t="shared" si="1"/>
        <v>9937.6039529999998</v>
      </c>
      <c r="E15" s="147">
        <v>1</v>
      </c>
      <c r="F15" s="130">
        <f t="shared" si="2"/>
        <v>0.58389999999999997</v>
      </c>
      <c r="G15" s="151">
        <f t="shared" si="3"/>
        <v>0.41610000000000003</v>
      </c>
      <c r="H15" s="217">
        <f>'UIP Detail'!D208</f>
        <v>23882.73</v>
      </c>
    </row>
    <row r="16" spans="1:8" ht="15.9" customHeight="1" x14ac:dyDescent="0.25">
      <c r="A16" s="74"/>
      <c r="B16" s="77" t="s">
        <v>630</v>
      </c>
      <c r="C16" s="220">
        <f t="shared" si="1"/>
        <v>0</v>
      </c>
      <c r="D16" s="220">
        <f t="shared" si="1"/>
        <v>0</v>
      </c>
      <c r="E16" s="147">
        <v>1</v>
      </c>
      <c r="F16" s="130">
        <f t="shared" si="2"/>
        <v>0.58389999999999997</v>
      </c>
      <c r="G16" s="151">
        <f t="shared" si="3"/>
        <v>0.41610000000000003</v>
      </c>
      <c r="H16" s="217">
        <f>'UIP Detail'!D209</f>
        <v>0</v>
      </c>
    </row>
    <row r="17" spans="1:8" ht="15.9" customHeight="1" x14ac:dyDescent="0.25">
      <c r="A17" s="74" t="s">
        <v>85</v>
      </c>
      <c r="B17" s="77" t="s">
        <v>631</v>
      </c>
      <c r="C17" s="220">
        <f t="shared" si="1"/>
        <v>0</v>
      </c>
      <c r="D17" s="220">
        <f t="shared" si="1"/>
        <v>0</v>
      </c>
      <c r="E17" s="147">
        <v>1</v>
      </c>
      <c r="F17" s="130">
        <f t="shared" si="2"/>
        <v>0.58389999999999997</v>
      </c>
      <c r="G17" s="151">
        <f t="shared" si="3"/>
        <v>0.41610000000000003</v>
      </c>
      <c r="H17" s="217">
        <f>'UIP Detail'!D210</f>
        <v>0</v>
      </c>
    </row>
    <row r="18" spans="1:8" ht="15.9" customHeight="1" x14ac:dyDescent="0.25">
      <c r="A18" s="74"/>
      <c r="B18" s="77" t="s">
        <v>86</v>
      </c>
      <c r="C18" s="220">
        <f t="shared" si="1"/>
        <v>0</v>
      </c>
      <c r="D18" s="220">
        <f t="shared" si="1"/>
        <v>0</v>
      </c>
      <c r="E18" s="147">
        <v>1</v>
      </c>
      <c r="F18" s="130">
        <f t="shared" si="2"/>
        <v>0.58389999999999997</v>
      </c>
      <c r="G18" s="151">
        <f t="shared" si="3"/>
        <v>0.41610000000000003</v>
      </c>
      <c r="H18" s="217">
        <f>'UIP Detail'!D211</f>
        <v>0</v>
      </c>
    </row>
    <row r="19" spans="1:8" ht="15.9" customHeight="1" x14ac:dyDescent="0.25">
      <c r="A19" s="74"/>
      <c r="B19" s="77" t="s">
        <v>633</v>
      </c>
      <c r="C19" s="221">
        <f t="shared" si="1"/>
        <v>0</v>
      </c>
      <c r="D19" s="221">
        <f t="shared" si="1"/>
        <v>0</v>
      </c>
      <c r="E19" s="148">
        <v>1</v>
      </c>
      <c r="F19" s="131">
        <f t="shared" si="2"/>
        <v>0.58389999999999997</v>
      </c>
      <c r="G19" s="152">
        <f t="shared" si="3"/>
        <v>0.41610000000000003</v>
      </c>
      <c r="H19" s="219">
        <f>'UIP Detail'!D212</f>
        <v>0</v>
      </c>
    </row>
    <row r="20" spans="1:8" ht="15.9" customHeight="1" x14ac:dyDescent="0.25">
      <c r="A20" s="74" t="s">
        <v>85</v>
      </c>
      <c r="B20" s="79" t="s">
        <v>470</v>
      </c>
      <c r="C20" s="217">
        <f>SUM(C13:C18)</f>
        <v>176857.0681089994</v>
      </c>
      <c r="D20" s="217">
        <f>SUM(D13:D18)</f>
        <v>126032.24189099959</v>
      </c>
      <c r="E20" s="146"/>
      <c r="F20" s="132"/>
      <c r="G20" s="153"/>
      <c r="H20" s="217">
        <f>SUM(H13:H18)</f>
        <v>302889.30999999901</v>
      </c>
    </row>
    <row r="21" spans="1:8" ht="15.9" customHeight="1" x14ac:dyDescent="0.25">
      <c r="A21" s="74" t="s">
        <v>433</v>
      </c>
      <c r="B21" s="79"/>
      <c r="C21" s="220"/>
      <c r="D21" s="220"/>
      <c r="E21" s="147"/>
      <c r="F21" s="133"/>
      <c r="G21" s="153"/>
      <c r="H21" s="220"/>
    </row>
    <row r="22" spans="1:8" ht="15.9" customHeight="1" x14ac:dyDescent="0.25">
      <c r="A22" s="74"/>
      <c r="B22" s="77" t="s">
        <v>635</v>
      </c>
      <c r="C22" s="217">
        <f t="shared" ref="C22:D33" si="4">$H22*F22</f>
        <v>2231821.1017080001</v>
      </c>
      <c r="D22" s="217">
        <f t="shared" si="4"/>
        <v>1051234.3582919999</v>
      </c>
      <c r="E22" s="146">
        <v>4</v>
      </c>
      <c r="F22" s="130">
        <f t="shared" ref="F22:F34" si="5">VLOOKUP($E22,$B$60:$G$66,5,FALSE)</f>
        <v>0.67979999999999996</v>
      </c>
      <c r="G22" s="151">
        <f t="shared" ref="G22:G34" si="6">VLOOKUP($E22,$B$60:$G$66,6,FALSE)</f>
        <v>0.32019999999999998</v>
      </c>
      <c r="H22" s="217">
        <f>'UIP Detail'!D218</f>
        <v>3283055.46</v>
      </c>
    </row>
    <row r="23" spans="1:8" ht="15.9" customHeight="1" x14ac:dyDescent="0.25">
      <c r="A23" s="74"/>
      <c r="B23" s="77" t="s">
        <v>636</v>
      </c>
      <c r="C23" s="216">
        <f t="shared" si="4"/>
        <v>798799.55423400004</v>
      </c>
      <c r="D23" s="216">
        <f t="shared" si="4"/>
        <v>376251.27576599998</v>
      </c>
      <c r="E23" s="146">
        <v>4</v>
      </c>
      <c r="F23" s="130">
        <f t="shared" si="5"/>
        <v>0.67979999999999996</v>
      </c>
      <c r="G23" s="151">
        <f t="shared" si="6"/>
        <v>0.32019999999999998</v>
      </c>
      <c r="H23" s="217">
        <f>'UIP Detail'!D219</f>
        <v>1175050.83</v>
      </c>
    </row>
    <row r="24" spans="1:8" ht="15.9" customHeight="1" x14ac:dyDescent="0.25">
      <c r="A24" s="74" t="s">
        <v>85</v>
      </c>
      <c r="B24" s="77" t="s">
        <v>637</v>
      </c>
      <c r="C24" s="216">
        <f t="shared" si="4"/>
        <v>-16300.033661999998</v>
      </c>
      <c r="D24" s="216">
        <f t="shared" si="4"/>
        <v>-7677.6563379999989</v>
      </c>
      <c r="E24" s="147">
        <v>4</v>
      </c>
      <c r="F24" s="130">
        <f t="shared" si="5"/>
        <v>0.67979999999999996</v>
      </c>
      <c r="G24" s="151">
        <f t="shared" si="6"/>
        <v>0.32019999999999998</v>
      </c>
      <c r="H24" s="217">
        <f>'UIP Detail'!D220</f>
        <v>-23977.69</v>
      </c>
    </row>
    <row r="25" spans="1:8" ht="15.9" customHeight="1" x14ac:dyDescent="0.25">
      <c r="A25" s="74" t="s">
        <v>85</v>
      </c>
      <c r="B25" s="77" t="s">
        <v>638</v>
      </c>
      <c r="C25" s="216">
        <f t="shared" si="4"/>
        <v>418727.41904399998</v>
      </c>
      <c r="D25" s="216">
        <f t="shared" si="4"/>
        <v>197229.36095599999</v>
      </c>
      <c r="E25" s="147">
        <v>4</v>
      </c>
      <c r="F25" s="130">
        <f t="shared" si="5"/>
        <v>0.67979999999999996</v>
      </c>
      <c r="G25" s="151">
        <f t="shared" si="6"/>
        <v>0.32019999999999998</v>
      </c>
      <c r="H25" s="217">
        <f>'UIP Detail'!D221</f>
        <v>615956.78</v>
      </c>
    </row>
    <row r="26" spans="1:8" ht="15.9" customHeight="1" x14ac:dyDescent="0.25">
      <c r="A26" s="74" t="s">
        <v>85</v>
      </c>
      <c r="B26" s="77" t="s">
        <v>639</v>
      </c>
      <c r="C26" s="216">
        <f t="shared" si="4"/>
        <v>-53244.337284000001</v>
      </c>
      <c r="D26" s="216">
        <f t="shared" si="4"/>
        <v>-33671.002716000003</v>
      </c>
      <c r="E26" s="147">
        <v>3</v>
      </c>
      <c r="F26" s="130">
        <f t="shared" si="5"/>
        <v>0.61260000000000003</v>
      </c>
      <c r="G26" s="151">
        <f t="shared" si="6"/>
        <v>0.38740000000000002</v>
      </c>
      <c r="H26" s="217">
        <f>'UIP Detail'!D222</f>
        <v>-86915.34</v>
      </c>
    </row>
    <row r="27" spans="1:8" ht="15.9" customHeight="1" x14ac:dyDescent="0.25">
      <c r="A27" s="74" t="s">
        <v>85</v>
      </c>
      <c r="B27" s="77" t="s">
        <v>640</v>
      </c>
      <c r="C27" s="216">
        <f t="shared" si="4"/>
        <v>234834.367589</v>
      </c>
      <c r="D27" s="216">
        <f t="shared" si="4"/>
        <v>167348.14241100001</v>
      </c>
      <c r="E27" s="147">
        <v>1</v>
      </c>
      <c r="F27" s="130">
        <f t="shared" si="5"/>
        <v>0.58389999999999997</v>
      </c>
      <c r="G27" s="151">
        <f t="shared" si="6"/>
        <v>0.41610000000000003</v>
      </c>
      <c r="H27" s="217">
        <f>'UIP Detail'!D223</f>
        <v>402182.51</v>
      </c>
    </row>
    <row r="28" spans="1:8" ht="15.9" customHeight="1" x14ac:dyDescent="0.25">
      <c r="A28" s="74" t="s">
        <v>85</v>
      </c>
      <c r="B28" s="77" t="s">
        <v>641</v>
      </c>
      <c r="C28" s="216">
        <f t="shared" si="4"/>
        <v>423458.14223999932</v>
      </c>
      <c r="D28" s="216">
        <f t="shared" si="4"/>
        <v>196539.13775999969</v>
      </c>
      <c r="E28" s="147">
        <v>5</v>
      </c>
      <c r="F28" s="130">
        <f t="shared" si="5"/>
        <v>0.68300000000000005</v>
      </c>
      <c r="G28" s="151">
        <f t="shared" si="6"/>
        <v>0.317</v>
      </c>
      <c r="H28" s="217">
        <f>'UIP Detail'!D224</f>
        <v>619997.27999999898</v>
      </c>
    </row>
    <row r="29" spans="1:8" ht="15.9" customHeight="1" x14ac:dyDescent="0.25">
      <c r="A29" s="74"/>
      <c r="B29" s="77" t="s">
        <v>642</v>
      </c>
      <c r="C29" s="220">
        <f t="shared" si="4"/>
        <v>298500.81901199999</v>
      </c>
      <c r="D29" s="220">
        <f t="shared" si="4"/>
        <v>140600.12098799998</v>
      </c>
      <c r="E29" s="147">
        <v>4</v>
      </c>
      <c r="F29" s="130">
        <f t="shared" si="5"/>
        <v>0.67979999999999996</v>
      </c>
      <c r="G29" s="151">
        <f t="shared" si="6"/>
        <v>0.32019999999999998</v>
      </c>
      <c r="H29" s="217">
        <f>'UIP Detail'!D225</f>
        <v>439100.94</v>
      </c>
    </row>
    <row r="30" spans="1:8" ht="15.9" customHeight="1" x14ac:dyDescent="0.25">
      <c r="A30" s="74" t="s">
        <v>85</v>
      </c>
      <c r="B30" s="77" t="s">
        <v>643</v>
      </c>
      <c r="C30" s="216">
        <f t="shared" si="4"/>
        <v>104.28131999999999</v>
      </c>
      <c r="D30" s="216">
        <f t="shared" si="4"/>
        <v>49.118679999999998</v>
      </c>
      <c r="E30" s="147">
        <v>4</v>
      </c>
      <c r="F30" s="130">
        <f t="shared" si="5"/>
        <v>0.67979999999999996</v>
      </c>
      <c r="G30" s="151">
        <f t="shared" si="6"/>
        <v>0.32019999999999998</v>
      </c>
      <c r="H30" s="217">
        <f>'UIP Detail'!D226</f>
        <v>153.4</v>
      </c>
    </row>
    <row r="31" spans="1:8" ht="15.9" customHeight="1" x14ac:dyDescent="0.25">
      <c r="A31" s="74" t="s">
        <v>85</v>
      </c>
      <c r="B31" s="77" t="s">
        <v>644</v>
      </c>
      <c r="C31" s="216">
        <f t="shared" si="4"/>
        <v>230105.40682799998</v>
      </c>
      <c r="D31" s="216">
        <f t="shared" si="4"/>
        <v>108384.45317199999</v>
      </c>
      <c r="E31" s="147">
        <v>4</v>
      </c>
      <c r="F31" s="130">
        <f t="shared" si="5"/>
        <v>0.67979999999999996</v>
      </c>
      <c r="G31" s="151">
        <f t="shared" si="6"/>
        <v>0.32019999999999998</v>
      </c>
      <c r="H31" s="217">
        <f>'UIP Detail'!D227</f>
        <v>338489.86</v>
      </c>
    </row>
    <row r="32" spans="1:8" ht="15.9" customHeight="1" x14ac:dyDescent="0.25">
      <c r="A32" s="74" t="s">
        <v>85</v>
      </c>
      <c r="B32" s="77" t="s">
        <v>645</v>
      </c>
      <c r="C32" s="216">
        <f t="shared" si="4"/>
        <v>583463.07432599994</v>
      </c>
      <c r="D32" s="216">
        <f t="shared" si="4"/>
        <v>274823.29567399999</v>
      </c>
      <c r="E32" s="147">
        <v>4</v>
      </c>
      <c r="F32" s="130">
        <f t="shared" si="5"/>
        <v>0.67979999999999996</v>
      </c>
      <c r="G32" s="151">
        <f t="shared" si="6"/>
        <v>0.32019999999999998</v>
      </c>
      <c r="H32" s="217">
        <f>'UIP Detail'!D228</f>
        <v>858286.37</v>
      </c>
    </row>
    <row r="33" spans="1:8" ht="15.9" customHeight="1" x14ac:dyDescent="0.25">
      <c r="A33" s="74"/>
      <c r="B33" s="77" t="s">
        <v>646</v>
      </c>
      <c r="C33" s="220">
        <f t="shared" si="4"/>
        <v>0</v>
      </c>
      <c r="D33" s="220">
        <f t="shared" si="4"/>
        <v>0</v>
      </c>
      <c r="E33" s="147">
        <v>4</v>
      </c>
      <c r="F33" s="130">
        <f t="shared" si="5"/>
        <v>0.67979999999999996</v>
      </c>
      <c r="G33" s="151">
        <f t="shared" si="6"/>
        <v>0.32019999999999998</v>
      </c>
      <c r="H33" s="217">
        <f>'UIP Detail'!D229</f>
        <v>0</v>
      </c>
    </row>
    <row r="34" spans="1:8" ht="15.9" customHeight="1" x14ac:dyDescent="0.25">
      <c r="A34" s="74"/>
      <c r="B34" s="77" t="s">
        <v>78</v>
      </c>
      <c r="C34" s="218">
        <f>$H34*F34</f>
        <v>1159339.65543</v>
      </c>
      <c r="D34" s="218">
        <f>$H34*G34</f>
        <v>546073.19457000005</v>
      </c>
      <c r="E34" s="148">
        <v>4</v>
      </c>
      <c r="F34" s="131">
        <f t="shared" si="5"/>
        <v>0.67979999999999996</v>
      </c>
      <c r="G34" s="152">
        <f t="shared" si="6"/>
        <v>0.32019999999999998</v>
      </c>
      <c r="H34" s="219">
        <f>'UIP Detail'!D230</f>
        <v>1705412.85</v>
      </c>
    </row>
    <row r="35" spans="1:8" ht="15.9" customHeight="1" x14ac:dyDescent="0.25">
      <c r="A35" s="74" t="s">
        <v>85</v>
      </c>
      <c r="B35" s="79" t="s">
        <v>470</v>
      </c>
      <c r="C35" s="217">
        <f>SUM(C22:C34)</f>
        <v>6309609.4507849999</v>
      </c>
      <c r="D35" s="217">
        <f>SUM(D22:D34)</f>
        <v>3017183.7992149992</v>
      </c>
      <c r="E35" s="146"/>
      <c r="F35" s="132"/>
      <c r="G35" s="153"/>
      <c r="H35" s="217">
        <f>SUM(H22:H34)</f>
        <v>9326793.25</v>
      </c>
    </row>
    <row r="36" spans="1:8" ht="15.9" customHeight="1" x14ac:dyDescent="0.25">
      <c r="A36" s="74" t="s">
        <v>87</v>
      </c>
      <c r="B36" s="79"/>
      <c r="C36" s="220"/>
      <c r="D36" s="220"/>
      <c r="E36" s="147"/>
      <c r="F36" s="133"/>
      <c r="G36" s="153"/>
      <c r="H36" s="220"/>
    </row>
    <row r="37" spans="1:8" ht="15.9" customHeight="1" x14ac:dyDescent="0.25">
      <c r="A37" s="74"/>
      <c r="B37" s="77" t="s">
        <v>649</v>
      </c>
      <c r="C37" s="220">
        <f>$H37*F37</f>
        <v>1282481.428206</v>
      </c>
      <c r="D37" s="220">
        <f>$H37*G37</f>
        <v>604075.54179399996</v>
      </c>
      <c r="E37" s="147">
        <v>4</v>
      </c>
      <c r="F37" s="130">
        <f>VLOOKUP($E37,$B$60:$G$66,5,FALSE)</f>
        <v>0.67979999999999996</v>
      </c>
      <c r="G37" s="151">
        <f>VLOOKUP($E37,$B$60:$G$66,6,FALSE)</f>
        <v>0.32019999999999998</v>
      </c>
      <c r="H37" s="217">
        <f>'UIP Detail'!D236</f>
        <v>1886556.97</v>
      </c>
    </row>
    <row r="38" spans="1:8" ht="15.9" customHeight="1" x14ac:dyDescent="0.25">
      <c r="A38" s="74"/>
      <c r="B38" s="77" t="s">
        <v>650</v>
      </c>
      <c r="C38" s="221">
        <f>$H38*F38</f>
        <v>3692.2181339999997</v>
      </c>
      <c r="D38" s="221">
        <f>$H38*G38</f>
        <v>1739.111866</v>
      </c>
      <c r="E38" s="148">
        <v>4</v>
      </c>
      <c r="F38" s="131">
        <f>VLOOKUP($E38,$B$60:$G$66,5,FALSE)</f>
        <v>0.67979999999999996</v>
      </c>
      <c r="G38" s="152">
        <f>VLOOKUP($E38,$B$60:$G$66,6,FALSE)</f>
        <v>0.32019999999999998</v>
      </c>
      <c r="H38" s="217">
        <f>'UIP Detail'!D237</f>
        <v>5431.33</v>
      </c>
    </row>
    <row r="39" spans="1:8" ht="15.9" customHeight="1" x14ac:dyDescent="0.25">
      <c r="A39" s="74"/>
      <c r="B39" s="79" t="s">
        <v>470</v>
      </c>
      <c r="C39" s="217">
        <f>SUM(C37:C38)</f>
        <v>1286173.64634</v>
      </c>
      <c r="D39" s="217">
        <f>SUM(D37:D38)</f>
        <v>605814.65365999995</v>
      </c>
      <c r="E39" s="146"/>
      <c r="F39" s="133"/>
      <c r="G39" s="153"/>
      <c r="H39" s="215">
        <f>SUM(H37:H38)</f>
        <v>1891988.3</v>
      </c>
    </row>
    <row r="40" spans="1:8" ht="15.9" customHeight="1" x14ac:dyDescent="0.25">
      <c r="A40" s="74" t="s">
        <v>435</v>
      </c>
      <c r="B40" s="77"/>
      <c r="C40" s="217"/>
      <c r="D40" s="217"/>
      <c r="E40" s="146"/>
      <c r="F40" s="133"/>
      <c r="G40" s="153"/>
      <c r="H40" s="217"/>
    </row>
    <row r="41" spans="1:8" ht="15.9" customHeight="1" x14ac:dyDescent="0.25">
      <c r="A41" s="74"/>
      <c r="B41" s="77" t="s">
        <v>651</v>
      </c>
      <c r="C41" s="220">
        <f t="shared" ref="C41:D43" si="7">$H41*F41</f>
        <v>1632255.863106</v>
      </c>
      <c r="D41" s="220">
        <f t="shared" si="7"/>
        <v>768826.60689400008</v>
      </c>
      <c r="E41" s="147">
        <v>4</v>
      </c>
      <c r="F41" s="130">
        <f>VLOOKUP($E41,$B$60:$G$66,5,FALSE)</f>
        <v>0.67979999999999996</v>
      </c>
      <c r="G41" s="151">
        <f>VLOOKUP($E41,$B$60:$G$66,6,FALSE)</f>
        <v>0.32019999999999998</v>
      </c>
      <c r="H41" s="217">
        <f>'UIP Detail'!D240</f>
        <v>2401082.4700000002</v>
      </c>
    </row>
    <row r="42" spans="1:8" ht="15.9" customHeight="1" x14ac:dyDescent="0.25">
      <c r="A42" s="74"/>
      <c r="B42" s="77" t="s">
        <v>652</v>
      </c>
      <c r="C42" s="220">
        <f t="shared" si="7"/>
        <v>0</v>
      </c>
      <c r="D42" s="220">
        <f t="shared" si="7"/>
        <v>0</v>
      </c>
      <c r="E42" s="147">
        <v>4</v>
      </c>
      <c r="F42" s="130">
        <f>VLOOKUP($E42,$B$60:$G$66,5,FALSE)</f>
        <v>0.67979999999999996</v>
      </c>
      <c r="G42" s="151">
        <f>VLOOKUP($E42,$B$60:$G$66,6,FALSE)</f>
        <v>0.32019999999999998</v>
      </c>
      <c r="H42" s="217">
        <f>'UIP Detail'!D241</f>
        <v>0</v>
      </c>
    </row>
    <row r="43" spans="1:8" ht="15.9" customHeight="1" x14ac:dyDescent="0.25">
      <c r="A43" s="74"/>
      <c r="B43" s="77" t="s">
        <v>653</v>
      </c>
      <c r="C43" s="221">
        <f t="shared" si="7"/>
        <v>438.10390799999999</v>
      </c>
      <c r="D43" s="221">
        <f t="shared" si="7"/>
        <v>206.35609199999999</v>
      </c>
      <c r="E43" s="148">
        <v>4</v>
      </c>
      <c r="F43" s="131">
        <f>VLOOKUP($E43,$B$60:$G$66,5,FALSE)</f>
        <v>0.67979999999999996</v>
      </c>
      <c r="G43" s="152">
        <f>VLOOKUP($E43,$B$60:$G$66,6,FALSE)</f>
        <v>0.32019999999999998</v>
      </c>
      <c r="H43" s="217">
        <f>'UIP Detail'!D242</f>
        <v>644.46</v>
      </c>
    </row>
    <row r="44" spans="1:8" ht="15.9" customHeight="1" x14ac:dyDescent="0.25">
      <c r="A44" s="74" t="s">
        <v>85</v>
      </c>
      <c r="B44" s="79" t="s">
        <v>470</v>
      </c>
      <c r="C44" s="217">
        <f>SUM(C41:C43)</f>
        <v>1632693.9670140001</v>
      </c>
      <c r="D44" s="217">
        <f>SUM(D41:D43)</f>
        <v>769032.96298600012</v>
      </c>
      <c r="E44" s="146"/>
      <c r="F44" s="133"/>
      <c r="G44" s="153"/>
      <c r="H44" s="215">
        <f>SUM(H41:H43)</f>
        <v>2401726.9300000002</v>
      </c>
    </row>
    <row r="45" spans="1:8" ht="15.9" customHeight="1" x14ac:dyDescent="0.25">
      <c r="A45" s="74" t="s">
        <v>88</v>
      </c>
      <c r="B45" s="79"/>
      <c r="C45" s="220"/>
      <c r="D45" s="220"/>
      <c r="E45" s="147"/>
      <c r="F45" s="133"/>
      <c r="G45" s="153"/>
      <c r="H45" s="220"/>
    </row>
    <row r="46" spans="1:8" ht="15.9" customHeight="1" x14ac:dyDescent="0.25">
      <c r="A46" s="74"/>
      <c r="B46" s="77" t="s">
        <v>1</v>
      </c>
      <c r="C46" s="219">
        <f>$H46*F46</f>
        <v>104825.76502200001</v>
      </c>
      <c r="D46" s="219">
        <f>$H46*G46</f>
        <v>49375.124978</v>
      </c>
      <c r="E46" s="149">
        <v>4</v>
      </c>
      <c r="F46" s="131">
        <f>VLOOKUP($E46,$B$60:$G$66,5,FALSE)</f>
        <v>0.67979999999999996</v>
      </c>
      <c r="G46" s="152">
        <f>VLOOKUP($E46,$B$60:$G$66,6,FALSE)</f>
        <v>0.32019999999999998</v>
      </c>
      <c r="H46" s="219">
        <f>'UIP Detail'!D262</f>
        <v>154200.89000000001</v>
      </c>
    </row>
    <row r="47" spans="1:8" ht="15.9" customHeight="1" x14ac:dyDescent="0.25">
      <c r="A47" s="74" t="s">
        <v>85</v>
      </c>
      <c r="B47" s="79" t="s">
        <v>470</v>
      </c>
      <c r="C47" s="217">
        <f>C46</f>
        <v>104825.76502200001</v>
      </c>
      <c r="D47" s="217">
        <f>D46</f>
        <v>49375.124978</v>
      </c>
      <c r="E47" s="146"/>
      <c r="F47" s="133"/>
      <c r="G47" s="153"/>
      <c r="H47" s="217">
        <f>H46</f>
        <v>154200.89000000001</v>
      </c>
    </row>
    <row r="48" spans="1:8" ht="15.9" customHeight="1" x14ac:dyDescent="0.25">
      <c r="A48" s="74"/>
      <c r="B48" s="79"/>
      <c r="C48" s="217"/>
      <c r="D48" s="217"/>
      <c r="E48" s="146"/>
      <c r="F48" s="133"/>
      <c r="G48" s="153"/>
      <c r="H48" s="217"/>
    </row>
    <row r="49" spans="1:8" ht="15.9" customHeight="1" x14ac:dyDescent="0.25">
      <c r="A49" s="78" t="s">
        <v>89</v>
      </c>
      <c r="B49" s="79"/>
      <c r="C49" s="127"/>
      <c r="D49" s="127"/>
      <c r="E49" s="81"/>
      <c r="F49" s="127"/>
      <c r="G49" s="80"/>
      <c r="H49" s="127"/>
    </row>
    <row r="50" spans="1:8" ht="15.9" customHeight="1" x14ac:dyDescent="0.25">
      <c r="A50" s="78"/>
      <c r="B50" s="77" t="s">
        <v>3</v>
      </c>
      <c r="C50" s="219">
        <v>0</v>
      </c>
      <c r="D50" s="219">
        <v>0</v>
      </c>
      <c r="E50" s="149">
        <v>4</v>
      </c>
      <c r="F50" s="131">
        <f>VLOOKUP($E50,$B$60:$G$66,5,FALSE)</f>
        <v>0.67979999999999996</v>
      </c>
      <c r="G50" s="152">
        <f>VLOOKUP($E50,$B$60:$G$66,6,FALSE)</f>
        <v>0.32019999999999998</v>
      </c>
      <c r="H50" s="219">
        <v>0</v>
      </c>
    </row>
    <row r="51" spans="1:8" ht="15.9" customHeight="1" x14ac:dyDescent="0.25">
      <c r="A51" s="78"/>
      <c r="B51" s="79" t="s">
        <v>470</v>
      </c>
      <c r="C51" s="217">
        <f>SUM(C50)</f>
        <v>0</v>
      </c>
      <c r="D51" s="217">
        <f>SUM(D50)</f>
        <v>0</v>
      </c>
      <c r="E51" s="146"/>
      <c r="F51" s="143"/>
      <c r="G51" s="154"/>
      <c r="H51" s="217">
        <f>SUM(H50)</f>
        <v>0</v>
      </c>
    </row>
    <row r="52" spans="1:8" ht="15.9" customHeight="1" x14ac:dyDescent="0.25">
      <c r="A52" s="78"/>
      <c r="B52" s="79"/>
      <c r="C52" s="217"/>
      <c r="D52" s="217"/>
      <c r="E52" s="146"/>
      <c r="F52" s="133"/>
      <c r="G52" s="153"/>
      <c r="H52" s="222"/>
    </row>
    <row r="53" spans="1:8" ht="15.9" customHeight="1" x14ac:dyDescent="0.25">
      <c r="A53" s="80" t="s">
        <v>90</v>
      </c>
      <c r="B53" s="79"/>
      <c r="C53" s="220"/>
      <c r="D53" s="220"/>
      <c r="E53" s="147"/>
      <c r="F53" s="133"/>
      <c r="G53" s="153"/>
      <c r="H53" s="220"/>
    </row>
    <row r="54" spans="1:8" ht="15.9" customHeight="1" x14ac:dyDescent="0.25">
      <c r="A54" s="80"/>
      <c r="B54" s="77" t="s">
        <v>4</v>
      </c>
      <c r="C54" s="217">
        <f>$H54*F54</f>
        <v>23793</v>
      </c>
      <c r="D54" s="217">
        <f>$H54*G54</f>
        <v>11207</v>
      </c>
      <c r="E54" s="147">
        <v>4</v>
      </c>
      <c r="F54" s="130">
        <f>VLOOKUP($E54,$B$60:$G$66,5,FALSE)</f>
        <v>0.67979999999999996</v>
      </c>
      <c r="G54" s="151">
        <f>VLOOKUP($E54,$B$60:$G$66,6,FALSE)</f>
        <v>0.32019999999999998</v>
      </c>
      <c r="H54" s="217">
        <f>'UIP Detail'!D270</f>
        <v>35000</v>
      </c>
    </row>
    <row r="55" spans="1:8" ht="15.9" customHeight="1" x14ac:dyDescent="0.25">
      <c r="A55" s="74"/>
      <c r="B55" s="77" t="s">
        <v>5</v>
      </c>
      <c r="C55" s="221">
        <f>$H55*F55</f>
        <v>0</v>
      </c>
      <c r="D55" s="221">
        <f>$H55*G55</f>
        <v>0</v>
      </c>
      <c r="E55" s="150">
        <v>4</v>
      </c>
      <c r="F55" s="131">
        <f>VLOOKUP($E55,$B$60:$G$66,5,FALSE)</f>
        <v>0.67979999999999996</v>
      </c>
      <c r="G55" s="152">
        <f>VLOOKUP($E55,$B$60:$G$66,6,FALSE)</f>
        <v>0.32019999999999998</v>
      </c>
      <c r="H55" s="219">
        <f>'UIP Detail'!D272</f>
        <v>0</v>
      </c>
    </row>
    <row r="56" spans="1:8" ht="15.9" customHeight="1" x14ac:dyDescent="0.25">
      <c r="A56" s="82" t="s">
        <v>85</v>
      </c>
      <c r="B56" s="145" t="s">
        <v>470</v>
      </c>
      <c r="C56" s="219">
        <f>SUM(C54:C55)</f>
        <v>23793</v>
      </c>
      <c r="D56" s="219">
        <f>SUM(D54:D55)</f>
        <v>11207</v>
      </c>
      <c r="E56" s="149"/>
      <c r="F56" s="134"/>
      <c r="G56" s="155"/>
      <c r="H56" s="219">
        <f>SUM(H54:H55)</f>
        <v>35000</v>
      </c>
    </row>
    <row r="57" spans="1:8" ht="15.9" customHeight="1" x14ac:dyDescent="0.25">
      <c r="A57" s="74"/>
      <c r="B57" s="79"/>
      <c r="C57" s="220"/>
      <c r="D57" s="220"/>
      <c r="E57" s="76"/>
      <c r="F57" s="133"/>
      <c r="G57" s="153"/>
      <c r="H57" s="220"/>
    </row>
    <row r="58" spans="1:8" ht="15.9" customHeight="1" x14ac:dyDescent="0.55000000000000004">
      <c r="A58" s="82" t="s">
        <v>84</v>
      </c>
      <c r="B58" s="145"/>
      <c r="C58" s="223">
        <f>C56+C51+C47+C44+C39+C35+C20+C11</f>
        <v>11002683.773583999</v>
      </c>
      <c r="D58" s="223">
        <f>D11+D20+D35+D39+D44+D47+D51+D56</f>
        <v>5621389.0864159996</v>
      </c>
      <c r="E58" s="83"/>
      <c r="F58" s="135"/>
      <c r="G58" s="156"/>
      <c r="H58" s="223">
        <f>H11+H20+H35+H39+H44+H47+H51+H56</f>
        <v>16624072.859999999</v>
      </c>
    </row>
    <row r="59" spans="1:8" ht="15.9" customHeight="1" x14ac:dyDescent="0.25">
      <c r="C59" s="224"/>
      <c r="D59" s="224"/>
      <c r="E59" s="224"/>
      <c r="F59" s="224"/>
      <c r="G59" s="224"/>
      <c r="H59" s="224"/>
    </row>
    <row r="60" spans="1:8" ht="15.9" customHeight="1" x14ac:dyDescent="0.25">
      <c r="A60" s="107"/>
      <c r="B60" s="108" t="s">
        <v>198</v>
      </c>
      <c r="C60" s="109"/>
      <c r="D60" s="109"/>
      <c r="E60" s="109"/>
      <c r="F60" s="110" t="s">
        <v>411</v>
      </c>
      <c r="G60" s="110" t="s">
        <v>412</v>
      </c>
      <c r="H60" s="120"/>
    </row>
    <row r="61" spans="1:8" ht="15.9" customHeight="1" x14ac:dyDescent="0.25">
      <c r="A61" s="74"/>
      <c r="B61" s="111">
        <v>1</v>
      </c>
      <c r="C61" s="112" t="s">
        <v>93</v>
      </c>
      <c r="D61" s="113"/>
      <c r="E61" s="113"/>
      <c r="F61" s="106">
        <v>0.58389999999999997</v>
      </c>
      <c r="G61" s="106">
        <v>0.41610000000000003</v>
      </c>
      <c r="H61" s="114">
        <f>SUM(F61:G61)</f>
        <v>1</v>
      </c>
    </row>
    <row r="62" spans="1:8" ht="15.9" customHeight="1" x14ac:dyDescent="0.25">
      <c r="A62" s="74"/>
      <c r="B62" s="111">
        <v>2</v>
      </c>
      <c r="C62" s="112" t="s">
        <v>94</v>
      </c>
      <c r="D62" s="113"/>
      <c r="E62" s="113"/>
      <c r="F62" s="106">
        <v>0.62480000000000002</v>
      </c>
      <c r="G62" s="106">
        <v>0.37519999999999998</v>
      </c>
      <c r="H62" s="114">
        <f>SUM(F62:G62)</f>
        <v>1</v>
      </c>
    </row>
    <row r="63" spans="1:8" ht="15.9" customHeight="1" x14ac:dyDescent="0.25">
      <c r="A63" s="74"/>
      <c r="B63" s="111">
        <v>3</v>
      </c>
      <c r="C63" s="113" t="s">
        <v>95</v>
      </c>
      <c r="D63" s="113"/>
      <c r="E63" s="113"/>
      <c r="F63" s="106">
        <v>0.61260000000000003</v>
      </c>
      <c r="G63" s="106">
        <v>0.38740000000000002</v>
      </c>
      <c r="H63" s="114">
        <f>SUM(F63:G63)</f>
        <v>1</v>
      </c>
    </row>
    <row r="64" spans="1:8" ht="15.9" customHeight="1" x14ac:dyDescent="0.25">
      <c r="A64" s="74"/>
      <c r="B64" s="111">
        <v>4</v>
      </c>
      <c r="C64" s="112" t="s">
        <v>96</v>
      </c>
      <c r="D64" s="113"/>
      <c r="E64" s="113"/>
      <c r="F64" s="106">
        <v>0.67979999999999996</v>
      </c>
      <c r="G64" s="106">
        <v>0.32019999999999998</v>
      </c>
      <c r="H64" s="114">
        <f>SUM(F64:G64)</f>
        <v>1</v>
      </c>
    </row>
    <row r="65" spans="1:8" ht="15.9" customHeight="1" x14ac:dyDescent="0.25">
      <c r="A65" s="82"/>
      <c r="B65" s="115">
        <v>5</v>
      </c>
      <c r="C65" s="116" t="s">
        <v>97</v>
      </c>
      <c r="D65" s="117"/>
      <c r="E65" s="117"/>
      <c r="F65" s="118">
        <v>0.68300000000000005</v>
      </c>
      <c r="G65" s="118">
        <v>0.317</v>
      </c>
      <c r="H65" s="119">
        <f>SUM(F65:G65)</f>
        <v>1</v>
      </c>
    </row>
    <row r="66" spans="1:8" ht="12" customHeight="1" x14ac:dyDescent="0.25"/>
    <row r="67" spans="1:8" ht="15.9" customHeight="1" x14ac:dyDescent="0.25">
      <c r="C67" s="98"/>
      <c r="D67" s="98"/>
      <c r="E67" s="98"/>
      <c r="F67" s="98"/>
      <c r="G67" s="98"/>
      <c r="H67" s="98"/>
    </row>
  </sheetData>
  <mergeCells count="4">
    <mergeCell ref="A1:H1"/>
    <mergeCell ref="A2:H2"/>
    <mergeCell ref="A3:H3"/>
    <mergeCell ref="A4:H4"/>
  </mergeCells>
  <phoneticPr fontId="20" type="noConversion"/>
  <pageMargins left="0.61" right="0.37" top="0.43" bottom="0.56999999999999995" header="0.27" footer="0.38"/>
  <pageSetup scale="69" orientation="portrait" r:id="rId1"/>
  <headerFooter alignWithMargins="0">
    <oddFooter>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indexed="50"/>
    <pageSetUpPr fitToPage="1"/>
  </sheetPr>
  <dimension ref="A2:L53"/>
  <sheetViews>
    <sheetView zoomScaleNormal="100" workbookViewId="0">
      <selection activeCell="H43" sqref="H43"/>
    </sheetView>
  </sheetViews>
  <sheetFormatPr defaultColWidth="9.109375" defaultRowHeight="13.2" x14ac:dyDescent="0.25"/>
  <cols>
    <col min="1" max="1" width="45" style="21" customWidth="1"/>
    <col min="2" max="2" width="16.5546875" style="21" bestFit="1" customWidth="1"/>
    <col min="3" max="3" width="41" style="21" bestFit="1" customWidth="1"/>
    <col min="4" max="4" width="3.33203125" style="21" bestFit="1" customWidth="1"/>
    <col min="5" max="5" width="22.33203125" style="21" bestFit="1" customWidth="1"/>
    <col min="6" max="6" width="14.88671875" style="21" bestFit="1" customWidth="1"/>
    <col min="7" max="7" width="15.109375" style="21" customWidth="1"/>
    <col min="8" max="8" width="13.33203125" style="21" customWidth="1"/>
    <col min="9" max="9" width="20.6640625" style="21" customWidth="1"/>
    <col min="10" max="11" width="13.44140625" style="5" bestFit="1" customWidth="1"/>
    <col min="12" max="12" width="15.33203125" style="5" bestFit="1" customWidth="1"/>
    <col min="13" max="16384" width="9.109375" style="21"/>
  </cols>
  <sheetData>
    <row r="2" spans="1:12" x14ac:dyDescent="0.25">
      <c r="A2" s="21" t="s">
        <v>91</v>
      </c>
    </row>
    <row r="3" spans="1:12" x14ac:dyDescent="0.25">
      <c r="A3" s="21" t="s">
        <v>40</v>
      </c>
    </row>
    <row r="6" spans="1:12" x14ac:dyDescent="0.25">
      <c r="G6" s="22" t="s">
        <v>411</v>
      </c>
      <c r="H6" s="22" t="s">
        <v>412</v>
      </c>
    </row>
    <row r="7" spans="1:12" x14ac:dyDescent="0.25">
      <c r="F7" s="21" t="s">
        <v>41</v>
      </c>
      <c r="G7" s="23">
        <v>0.6462</v>
      </c>
      <c r="H7" s="23">
        <v>0.3538</v>
      </c>
      <c r="I7" s="99">
        <v>0.65149999999999997</v>
      </c>
      <c r="J7" s="99">
        <v>0.34849999999999998</v>
      </c>
    </row>
    <row r="8" spans="1:12" x14ac:dyDescent="0.25">
      <c r="B8" s="21" t="s">
        <v>42</v>
      </c>
      <c r="C8" s="21" t="s">
        <v>43</v>
      </c>
      <c r="F8" s="21" t="s">
        <v>44</v>
      </c>
      <c r="G8" s="23">
        <v>0.6462</v>
      </c>
      <c r="H8" s="23">
        <v>0.3538</v>
      </c>
      <c r="I8" s="99">
        <v>0.65149999999999997</v>
      </c>
      <c r="J8" s="99">
        <v>0.34849999999999998</v>
      </c>
    </row>
    <row r="10" spans="1:12" ht="13.8" x14ac:dyDescent="0.25">
      <c r="A10" s="24" t="s">
        <v>45</v>
      </c>
      <c r="E10" s="25" t="s">
        <v>107</v>
      </c>
      <c r="F10" s="25" t="s">
        <v>101</v>
      </c>
      <c r="G10" s="25" t="s">
        <v>102</v>
      </c>
      <c r="H10" s="25" t="s">
        <v>103</v>
      </c>
      <c r="I10" s="25" t="s">
        <v>106</v>
      </c>
      <c r="J10" s="101"/>
      <c r="K10" s="85"/>
      <c r="L10" s="85"/>
    </row>
    <row r="11" spans="1:12" ht="13.8" x14ac:dyDescent="0.25">
      <c r="B11" s="21">
        <v>81</v>
      </c>
      <c r="C11" s="21" t="s">
        <v>46</v>
      </c>
      <c r="J11" s="30"/>
      <c r="K11" s="85"/>
      <c r="L11" s="85"/>
    </row>
    <row r="12" spans="1:12" ht="13.8" x14ac:dyDescent="0.25">
      <c r="A12" s="21" t="s">
        <v>47</v>
      </c>
      <c r="B12" s="21">
        <v>81</v>
      </c>
      <c r="C12" s="21" t="s">
        <v>48</v>
      </c>
      <c r="D12" s="26" t="s">
        <v>49</v>
      </c>
      <c r="E12" s="86">
        <f>F12+G12+H12+I12</f>
        <v>-209753.01</v>
      </c>
      <c r="F12" s="86">
        <v>-209753.01</v>
      </c>
      <c r="G12" s="86">
        <v>0</v>
      </c>
      <c r="H12" s="95">
        <v>0</v>
      </c>
      <c r="I12" s="93">
        <v>0</v>
      </c>
      <c r="J12" s="102"/>
      <c r="K12" s="85"/>
      <c r="L12" s="85"/>
    </row>
    <row r="13" spans="1:12" ht="13.8" x14ac:dyDescent="0.25">
      <c r="A13" s="21" t="s">
        <v>50</v>
      </c>
      <c r="B13" s="21">
        <v>81</v>
      </c>
      <c r="C13" s="70" t="s">
        <v>51</v>
      </c>
      <c r="D13" s="26" t="s">
        <v>52</v>
      </c>
      <c r="E13" s="86">
        <f>F13+G13+H13+I13</f>
        <v>138086.82999999999</v>
      </c>
      <c r="F13" s="86">
        <v>138086.82999999999</v>
      </c>
      <c r="G13" s="100">
        <v>0</v>
      </c>
      <c r="H13" s="96">
        <v>0</v>
      </c>
      <c r="I13" s="93">
        <v>0</v>
      </c>
      <c r="J13" s="102"/>
      <c r="K13" s="85"/>
      <c r="L13" s="85"/>
    </row>
    <row r="14" spans="1:12" ht="13.8" x14ac:dyDescent="0.25">
      <c r="A14" s="21" t="s">
        <v>53</v>
      </c>
      <c r="B14" s="21">
        <v>81</v>
      </c>
      <c r="C14" s="70" t="s">
        <v>54</v>
      </c>
      <c r="D14" s="26" t="s">
        <v>55</v>
      </c>
      <c r="E14" s="86">
        <f>F14+G14+H14+I14</f>
        <v>325889.71999999997</v>
      </c>
      <c r="F14" s="86">
        <v>325889.71999999997</v>
      </c>
      <c r="G14" s="100">
        <v>0</v>
      </c>
      <c r="H14" s="96">
        <v>0</v>
      </c>
      <c r="I14" s="93">
        <v>0</v>
      </c>
      <c r="J14" s="102"/>
      <c r="K14" s="85"/>
      <c r="L14" s="85"/>
    </row>
    <row r="15" spans="1:12" ht="13.8" x14ac:dyDescent="0.25">
      <c r="A15" s="21" t="s">
        <v>56</v>
      </c>
      <c r="B15" s="21">
        <v>81</v>
      </c>
      <c r="C15" s="70" t="s">
        <v>57</v>
      </c>
      <c r="D15" s="26" t="s">
        <v>58</v>
      </c>
      <c r="E15" s="86">
        <f>F15+G15+H15+I15</f>
        <v>134192.76</v>
      </c>
      <c r="F15" s="86">
        <v>134192.76</v>
      </c>
      <c r="G15" s="100">
        <v>0</v>
      </c>
      <c r="H15" s="96">
        <v>0</v>
      </c>
      <c r="I15" s="93">
        <v>0</v>
      </c>
      <c r="J15" s="102"/>
      <c r="K15" s="85"/>
      <c r="L15" s="85"/>
    </row>
    <row r="16" spans="1:12" ht="13.8" x14ac:dyDescent="0.25">
      <c r="A16" s="21" t="s">
        <v>56</v>
      </c>
      <c r="B16" s="21">
        <v>81</v>
      </c>
      <c r="C16" s="70" t="s">
        <v>59</v>
      </c>
      <c r="D16" s="26" t="s">
        <v>60</v>
      </c>
      <c r="E16" s="86">
        <f>F16+G16+H16+I16</f>
        <v>1125</v>
      </c>
      <c r="F16" s="87">
        <v>1125</v>
      </c>
      <c r="G16" s="97">
        <v>0</v>
      </c>
      <c r="H16" s="97">
        <v>0</v>
      </c>
      <c r="I16" s="94">
        <v>0</v>
      </c>
      <c r="J16" s="102"/>
      <c r="K16" s="85"/>
      <c r="L16" s="85"/>
    </row>
    <row r="17" spans="1:12" ht="13.8" x14ac:dyDescent="0.25">
      <c r="B17" s="21">
        <v>81</v>
      </c>
      <c r="C17" s="70" t="s">
        <v>61</v>
      </c>
      <c r="E17" s="5">
        <f>SUM(E12:E16)</f>
        <v>389541.29999999993</v>
      </c>
      <c r="F17" s="5">
        <f>SUM(F12:F16)</f>
        <v>389541.29999999993</v>
      </c>
      <c r="G17" s="5">
        <f>SUM(G12:G16)</f>
        <v>0</v>
      </c>
      <c r="H17" s="5">
        <f>SUM(H12:H16)</f>
        <v>0</v>
      </c>
      <c r="I17" s="5">
        <f>SUM(I12:I16)</f>
        <v>0</v>
      </c>
      <c r="J17" s="13"/>
      <c r="K17" s="85"/>
      <c r="L17" s="85"/>
    </row>
    <row r="18" spans="1:12" ht="13.8" x14ac:dyDescent="0.25">
      <c r="A18" s="21" t="s">
        <v>62</v>
      </c>
      <c r="C18" s="70" t="s">
        <v>63</v>
      </c>
      <c r="D18" s="26" t="s">
        <v>65</v>
      </c>
      <c r="E18" s="6">
        <f>-E17</f>
        <v>-389541.29999999993</v>
      </c>
      <c r="G18" s="84"/>
      <c r="H18" s="85"/>
      <c r="I18" s="84"/>
      <c r="J18" s="85"/>
      <c r="K18" s="85"/>
      <c r="L18" s="85"/>
    </row>
    <row r="19" spans="1:12" ht="13.8" x14ac:dyDescent="0.25">
      <c r="A19" s="27" t="s">
        <v>66</v>
      </c>
      <c r="E19" s="28">
        <f>SUM(E17:E18)</f>
        <v>0</v>
      </c>
      <c r="G19" s="84"/>
      <c r="H19" s="85"/>
      <c r="I19" s="84"/>
      <c r="J19" s="85"/>
      <c r="K19" s="85"/>
      <c r="L19" s="85"/>
    </row>
    <row r="20" spans="1:12" ht="13.8" x14ac:dyDescent="0.25">
      <c r="G20" s="84"/>
      <c r="H20" s="85"/>
    </row>
    <row r="21" spans="1:12" ht="13.8" x14ac:dyDescent="0.25">
      <c r="A21" s="25"/>
      <c r="G21" s="84"/>
      <c r="H21" s="85"/>
    </row>
    <row r="22" spans="1:12" x14ac:dyDescent="0.25">
      <c r="A22" s="29" t="s">
        <v>67</v>
      </c>
      <c r="B22" s="30"/>
      <c r="C22" s="29" t="s">
        <v>68</v>
      </c>
      <c r="D22" s="30"/>
      <c r="E22" s="29" t="s">
        <v>69</v>
      </c>
      <c r="F22" s="29" t="s">
        <v>70</v>
      </c>
      <c r="H22" s="30"/>
      <c r="I22" s="30"/>
    </row>
    <row r="23" spans="1:12" x14ac:dyDescent="0.25">
      <c r="A23" s="30"/>
      <c r="B23" s="31"/>
      <c r="C23" s="12"/>
      <c r="D23" s="30"/>
    </row>
    <row r="24" spans="1:12" x14ac:dyDescent="0.25">
      <c r="A24" s="21" t="s">
        <v>47</v>
      </c>
      <c r="B24" s="32"/>
      <c r="C24" s="28">
        <f>E12</f>
        <v>-209753.01</v>
      </c>
      <c r="D24" s="30"/>
      <c r="E24" s="28">
        <f>E15*35%</f>
        <v>46967.466</v>
      </c>
      <c r="F24" s="33">
        <f>SUM(C24,E24)</f>
        <v>-162785.54399999999</v>
      </c>
      <c r="G24" s="21" t="s">
        <v>41</v>
      </c>
      <c r="H24" s="28">
        <f>F24*G7</f>
        <v>-105192.01853279999</v>
      </c>
      <c r="I24" s="28">
        <f>F24*H7</f>
        <v>-57593.525467200001</v>
      </c>
    </row>
    <row r="25" spans="1:12" x14ac:dyDescent="0.25">
      <c r="A25" s="21" t="s">
        <v>56</v>
      </c>
      <c r="B25" s="32"/>
      <c r="C25" s="34">
        <f>E15+E16</f>
        <v>135317.76000000001</v>
      </c>
      <c r="D25" s="22"/>
      <c r="E25" s="44">
        <f>-E15</f>
        <v>-134192.76</v>
      </c>
      <c r="F25" s="35">
        <f>SUM(B25,C25,E25)</f>
        <v>1125</v>
      </c>
      <c r="G25" s="21" t="s">
        <v>44</v>
      </c>
      <c r="H25" s="28">
        <f>F25*G8</f>
        <v>726.97500000000002</v>
      </c>
      <c r="I25" s="28">
        <f>F25*H8</f>
        <v>398.02499999999998</v>
      </c>
    </row>
    <row r="26" spans="1:12" x14ac:dyDescent="0.25">
      <c r="B26" s="30"/>
      <c r="C26" s="12">
        <f>SUM(C24:C25)</f>
        <v>-74435.25</v>
      </c>
      <c r="D26" s="30"/>
      <c r="E26" s="12">
        <f>SUM(E24:E25)</f>
        <v>-87225.294000000009</v>
      </c>
      <c r="F26" s="33">
        <f>SUM(F24:F25)</f>
        <v>-161660.54399999999</v>
      </c>
    </row>
    <row r="27" spans="1:12" ht="15.6" x14ac:dyDescent="0.25">
      <c r="A27" s="36" t="s">
        <v>71</v>
      </c>
      <c r="B27" s="92" t="e">
        <f>#REF!</f>
        <v>#REF!</v>
      </c>
      <c r="C27" s="37">
        <f>-C26</f>
        <v>74435.25</v>
      </c>
      <c r="E27" s="37">
        <f>-E26</f>
        <v>87225.294000000009</v>
      </c>
      <c r="F27" s="37" t="e">
        <f>SUM(B27,C27,E27)</f>
        <v>#REF!</v>
      </c>
    </row>
    <row r="28" spans="1:12" x14ac:dyDescent="0.25">
      <c r="A28" s="30"/>
      <c r="B28" s="31"/>
      <c r="C28" s="32"/>
      <c r="D28" s="30"/>
      <c r="H28" s="33"/>
    </row>
    <row r="29" spans="1:12" x14ac:dyDescent="0.25">
      <c r="A29" s="21" t="s">
        <v>72</v>
      </c>
      <c r="B29" s="31"/>
      <c r="C29" s="32"/>
      <c r="D29" s="30"/>
      <c r="E29" s="38">
        <f>E24</f>
        <v>46967.466</v>
      </c>
      <c r="F29" s="32">
        <f>SUM(C29:E29)</f>
        <v>46967.466</v>
      </c>
      <c r="G29" s="32">
        <f>+E29*G8</f>
        <v>30350.376529199999</v>
      </c>
      <c r="H29" s="32">
        <f>+E29*H8</f>
        <v>16617.089470800001</v>
      </c>
    </row>
    <row r="30" spans="1:12" x14ac:dyDescent="0.25">
      <c r="A30" s="21" t="s">
        <v>73</v>
      </c>
      <c r="B30" s="31"/>
      <c r="C30" s="28"/>
      <c r="D30" s="30"/>
      <c r="E30" s="38">
        <f>E25</f>
        <v>-134192.76</v>
      </c>
      <c r="F30" s="32">
        <f>SUM(D30:E30)</f>
        <v>-134192.76</v>
      </c>
      <c r="G30" s="32">
        <f>+F30*G8</f>
        <v>-86715.361512000003</v>
      </c>
      <c r="H30" s="32">
        <f>+F30*H8</f>
        <v>-47477.398488000006</v>
      </c>
    </row>
    <row r="31" spans="1:12" x14ac:dyDescent="0.25">
      <c r="A31" s="21" t="s">
        <v>74</v>
      </c>
      <c r="B31" s="31"/>
      <c r="C31" s="28"/>
      <c r="D31" s="30"/>
      <c r="E31" s="38">
        <f>E17</f>
        <v>389541.29999999993</v>
      </c>
      <c r="F31" s="32">
        <f>SUM(D31:E31)</f>
        <v>389541.29999999993</v>
      </c>
      <c r="G31" s="32">
        <f>+F31*G8</f>
        <v>251721.58805999995</v>
      </c>
      <c r="H31" s="32">
        <f>+F31*H8</f>
        <v>137819.71193999998</v>
      </c>
    </row>
    <row r="32" spans="1:12" x14ac:dyDescent="0.25">
      <c r="A32" s="21" t="s">
        <v>50</v>
      </c>
      <c r="B32" s="31"/>
      <c r="C32" s="32">
        <f>-E13</f>
        <v>-138086.82999999999</v>
      </c>
      <c r="D32" s="30"/>
      <c r="F32" s="33">
        <f>SUM(C32:E32)</f>
        <v>-138086.82999999999</v>
      </c>
      <c r="G32" s="32">
        <f>+F32*G8</f>
        <v>-89231.709545999998</v>
      </c>
      <c r="H32" s="32">
        <f>+F32*H8</f>
        <v>-48855.120453999996</v>
      </c>
    </row>
    <row r="33" spans="1:8" x14ac:dyDescent="0.25">
      <c r="A33" s="21" t="s">
        <v>53</v>
      </c>
      <c r="B33" s="31"/>
      <c r="C33" s="35">
        <f>-E14</f>
        <v>-325889.71999999997</v>
      </c>
      <c r="D33" s="22"/>
      <c r="E33" s="22"/>
      <c r="F33" s="35">
        <f>SUM(C33:E33)</f>
        <v>-325889.71999999997</v>
      </c>
      <c r="G33" s="32">
        <f>+F33*G8</f>
        <v>-210589.93706399997</v>
      </c>
      <c r="H33" s="32">
        <f>+F33*H8</f>
        <v>-115299.78293599999</v>
      </c>
    </row>
    <row r="34" spans="1:8" x14ac:dyDescent="0.25">
      <c r="B34" s="31"/>
      <c r="C34" s="32">
        <f>SUM(C29:C33)</f>
        <v>-463976.54999999993</v>
      </c>
      <c r="D34" s="30"/>
      <c r="E34" s="13">
        <f>SUM(E29:E33)</f>
        <v>302316.00599999994</v>
      </c>
      <c r="F34" s="32"/>
      <c r="G34" s="13">
        <f>E34*G8</f>
        <v>195356.60307719995</v>
      </c>
      <c r="H34" s="13">
        <f>+E34*H8</f>
        <v>106959.40292279999</v>
      </c>
    </row>
    <row r="35" spans="1:8" x14ac:dyDescent="0.25">
      <c r="B35" s="30"/>
      <c r="C35" s="32">
        <f>SUM(C27:C33)</f>
        <v>-389541.29999999993</v>
      </c>
      <c r="D35" s="30"/>
      <c r="E35" s="32">
        <f>SUM(E27:E33)</f>
        <v>389541.29999999993</v>
      </c>
      <c r="F35" s="32">
        <v>0</v>
      </c>
      <c r="G35" s="13">
        <f>+C34*G8</f>
        <v>-299821.64660999994</v>
      </c>
      <c r="H35" s="13">
        <f>+C34*H8</f>
        <v>-164154.90338999996</v>
      </c>
    </row>
    <row r="36" spans="1:8" x14ac:dyDescent="0.25">
      <c r="B36" s="30"/>
      <c r="C36" s="32"/>
      <c r="D36" s="30"/>
      <c r="E36" s="32"/>
    </row>
    <row r="37" spans="1:8" x14ac:dyDescent="0.25">
      <c r="A37" s="36" t="s">
        <v>75</v>
      </c>
      <c r="B37" s="88" t="e">
        <f>#REF!</f>
        <v>#REF!</v>
      </c>
      <c r="C37" s="39">
        <f>C35</f>
        <v>-389541.29999999993</v>
      </c>
      <c r="D37" s="30"/>
      <c r="E37" s="39">
        <f>E35</f>
        <v>389541.29999999993</v>
      </c>
      <c r="F37" s="37" t="e">
        <f>SUM(B37,C37,E37)</f>
        <v>#REF!</v>
      </c>
    </row>
    <row r="39" spans="1:8" x14ac:dyDescent="0.25">
      <c r="A39" s="40"/>
      <c r="B39" s="30"/>
      <c r="C39" s="30"/>
    </row>
    <row r="40" spans="1:8" x14ac:dyDescent="0.25">
      <c r="A40" s="41"/>
      <c r="B40" s="89"/>
      <c r="C40" s="89"/>
    </row>
    <row r="41" spans="1:8" ht="13.8" x14ac:dyDescent="0.25">
      <c r="A41" s="30"/>
      <c r="B41" s="90"/>
      <c r="C41" s="90"/>
    </row>
    <row r="42" spans="1:8" ht="13.8" x14ac:dyDescent="0.25">
      <c r="A42" s="30"/>
      <c r="B42" s="91"/>
      <c r="C42" s="91"/>
    </row>
    <row r="43" spans="1:8" x14ac:dyDescent="0.25">
      <c r="A43" s="30"/>
      <c r="B43" s="30"/>
      <c r="C43" s="12"/>
    </row>
    <row r="44" spans="1:8" x14ac:dyDescent="0.25">
      <c r="A44" s="30"/>
      <c r="B44" s="30"/>
      <c r="C44" s="30"/>
    </row>
    <row r="45" spans="1:8" x14ac:dyDescent="0.25">
      <c r="A45" s="30"/>
      <c r="B45" s="30"/>
      <c r="C45" s="30"/>
    </row>
    <row r="46" spans="1:8" x14ac:dyDescent="0.25">
      <c r="A46" s="30"/>
      <c r="B46" s="30"/>
      <c r="C46" s="30"/>
    </row>
    <row r="47" spans="1:8" x14ac:dyDescent="0.25">
      <c r="A47" s="30"/>
      <c r="B47" s="31"/>
      <c r="C47" s="32"/>
    </row>
    <row r="48" spans="1:8" x14ac:dyDescent="0.25">
      <c r="A48" s="30"/>
      <c r="B48" s="31"/>
      <c r="C48" s="32"/>
    </row>
    <row r="49" spans="1:3" x14ac:dyDescent="0.25">
      <c r="A49" s="30"/>
      <c r="B49" s="30"/>
      <c r="C49" s="12"/>
    </row>
    <row r="50" spans="1:3" x14ac:dyDescent="0.25">
      <c r="A50" s="30"/>
      <c r="B50" s="30"/>
      <c r="C50" s="30"/>
    </row>
    <row r="51" spans="1:3" x14ac:dyDescent="0.25">
      <c r="A51" s="30"/>
      <c r="B51" s="30"/>
      <c r="C51" s="12"/>
    </row>
    <row r="52" spans="1:3" x14ac:dyDescent="0.25">
      <c r="A52" s="30"/>
      <c r="B52" s="30"/>
      <c r="C52" s="12"/>
    </row>
    <row r="53" spans="1:3" x14ac:dyDescent="0.25">
      <c r="A53" s="30"/>
      <c r="B53" s="30"/>
      <c r="C53" s="12"/>
    </row>
  </sheetData>
  <phoneticPr fontId="20" type="noConversion"/>
  <pageMargins left="0.75" right="0.75" top="1" bottom="1" header="0.5" footer="0.5"/>
  <pageSetup scale="60" orientation="landscape" r:id="rId1"/>
  <headerFooter alignWithMargins="0">
    <oddFooter>&amp;L&amp;Z&amp;R&amp;F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Replacement Page</DocumentSetType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2015-02-13T08:00:00+00:00</OpenedDate>
    <Date1 xmlns="dc463f71-b30c-4ab2-9473-d307f9d35888">2015-03-04T08:00:00+00:00</Date1>
    <IsDocumentOrder xmlns="dc463f71-b30c-4ab2-9473-d307f9d35888" xsi:nil="true"/>
    <IsHighlyConfidential xmlns="dc463f71-b30c-4ab2-9473-d307f9d35888">false</IsHighlyConfidential>
    <CaseCompanyNames xmlns="dc463f71-b30c-4ab2-9473-d307f9d35888">Puget Sound Energy</CaseCompanyNames>
    <DocketNumber xmlns="dc463f71-b30c-4ab2-9473-d307f9d35888">150268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6327F0BF2F228C41BEF56AF2A913B4A2" ma:contentTypeVersion="119" ma:contentTypeDescription="" ma:contentTypeScope="" ma:versionID="47dd569a64a92eb904c3a75a153b54a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6EBB9FC-BA93-411A-A3FC-1232446349BA}"/>
</file>

<file path=customXml/itemProps2.xml><?xml version="1.0" encoding="utf-8"?>
<ds:datastoreItem xmlns:ds="http://schemas.openxmlformats.org/officeDocument/2006/customXml" ds:itemID="{2DA4A1C9-EE6C-4DF1-88CD-38B0744DCBDC}"/>
</file>

<file path=customXml/itemProps3.xml><?xml version="1.0" encoding="utf-8"?>
<ds:datastoreItem xmlns:ds="http://schemas.openxmlformats.org/officeDocument/2006/customXml" ds:itemID="{F54A25D3-5E49-46A8-82BE-F8605AFBEAF4}"/>
</file>

<file path=customXml/itemProps4.xml><?xml version="1.0" encoding="utf-8"?>
<ds:datastoreItem xmlns:ds="http://schemas.openxmlformats.org/officeDocument/2006/customXml" ds:itemID="{762BC52A-5C2C-4AF4-A7F3-06C4C09B543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Allocated</vt:lpstr>
      <vt:lpstr>Unallocated Summary</vt:lpstr>
      <vt:lpstr>Unallocated Detail</vt:lpstr>
      <vt:lpstr>UIP Detail</vt:lpstr>
      <vt:lpstr>Common by Account</vt:lpstr>
      <vt:lpstr>PSE 12M_funding</vt:lpstr>
      <vt:lpstr>'Unallocated Detail'!Print_Area</vt:lpstr>
      <vt:lpstr>'Unallocated Detail'!Print_Titles</vt:lpstr>
    </vt:vector>
  </TitlesOfParts>
  <Company>Puget Sound Energy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akello</dc:creator>
  <cp:lastModifiedBy>Denise Crawford</cp:lastModifiedBy>
  <cp:lastPrinted>2015-03-05T00:03:52Z</cp:lastPrinted>
  <dcterms:created xsi:type="dcterms:W3CDTF">2008-01-09T21:52:11Z</dcterms:created>
  <dcterms:modified xsi:type="dcterms:W3CDTF">2015-03-05T17:58:16Z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0x0101006E56B4D1795A2E4DB2F0B01679ED314A006327F0BF2F228C41BEF56AF2A913B4A2</vt:lpwstr>
  </property>
  <property fmtid="{D5CDD505-2E9C-101B-9397-08002B2CF9AE}" pid="3" name="_docset_NoMedatataSyncRequired">
    <vt:lpwstr>False</vt:lpwstr>
  </property>
</Properties>
</file>