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76C5B034-93F0-409A-B548-6BF5907706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Form'!$A$1:$H$80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4" l="1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68" i="4"/>
  <c r="D26" i="8" l="1"/>
  <c r="D69" i="3" l="1"/>
  <c r="J68" i="3"/>
  <c r="D68" i="3"/>
  <c r="F45" i="3" l="1"/>
  <c r="F20" i="3"/>
  <c r="N54" i="4" l="1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7" i="4"/>
  <c r="O56" i="4"/>
  <c r="O55" i="4"/>
  <c r="O54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59" i="4" l="1"/>
  <c r="P29" i="9"/>
  <c r="O47" i="4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F54" i="3" s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O67" i="4"/>
  <c r="O73" i="4" s="1"/>
  <c r="G53" i="4"/>
  <c r="G59" i="4" s="1"/>
  <c r="O53" i="4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C71" i="3"/>
  <c r="G71" i="3" s="1"/>
  <c r="P59" i="4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G50" i="3" l="1"/>
  <c r="G54" i="3" l="1"/>
  <c r="G58" i="3"/>
  <c r="G57" i="3"/>
  <c r="E26" i="8" l="1"/>
  <c r="E30" i="8" s="1"/>
  <c r="F56" i="3" s="1"/>
  <c r="G56" i="3" l="1"/>
  <c r="G60" i="3"/>
  <c r="G59" i="3"/>
  <c r="G55" i="3"/>
  <c r="G53" i="3"/>
  <c r="G51" i="3"/>
  <c r="G49" i="3"/>
  <c r="G48" i="3"/>
  <c r="G47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G22" i="3"/>
  <c r="G38" i="3" l="1"/>
  <c r="G39" i="3" s="1"/>
  <c r="G40" i="3" s="1"/>
  <c r="G41" i="3" s="1"/>
  <c r="G62" i="3"/>
  <c r="G63" i="3" s="1"/>
  <c r="G64" i="3" s="1"/>
  <c r="G20" i="3"/>
  <c r="L66" i="3" l="1"/>
  <c r="G23" i="3" l="1"/>
  <c r="G24" i="3" l="1"/>
  <c r="G25" i="3" s="1"/>
  <c r="G26" i="3" s="1"/>
  <c r="G66" i="3" s="1"/>
  <c r="G68" i="3" l="1"/>
  <c r="G69" i="3" l="1"/>
  <c r="G73" i="3" s="1"/>
  <c r="K62" i="3" s="1"/>
</calcChain>
</file>

<file path=xl/sharedStrings.xml><?xml version="1.0" encoding="utf-8"?>
<sst xmlns="http://schemas.openxmlformats.org/spreadsheetml/2006/main" count="2861" uniqueCount="2345">
  <si>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</si>
  <si>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</si>
  <si>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</si>
  <si>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</si>
  <si>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</si>
  <si>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</si>
  <si>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</si>
  <si>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</si>
  <si>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</si>
  <si>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</si>
  <si>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</si>
  <si>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</si>
  <si>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</si>
  <si>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</si>
  <si>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</si>
  <si>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</si>
  <si>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</si>
  <si>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</si>
  <si>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</si>
  <si>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</si>
  <si>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</si>
  <si>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</si>
  <si>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</si>
  <si>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</si>
  <si>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</si>
  <si>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</si>
  <si>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</si>
  <si>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EA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</si>
  <si>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</si>
  <si>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</si>
  <si>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</si>
  <si>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</si>
  <si>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</si>
  <si>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</si>
  <si>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</si>
  <si>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</si>
  <si>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</si>
  <si>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</si>
  <si>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</si>
  <si>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</si>
  <si>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</si>
  <si>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</si>
  <si>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</si>
  <si>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</si>
  <si>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</si>
  <si>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</si>
  <si>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</si>
  <si>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</si>
  <si>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</si>
  <si>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</si>
  <si>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</si>
  <si>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</si>
  <si>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</si>
  <si>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</si>
  <si>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</si>
  <si>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</si>
  <si>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</si>
  <si>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</si>
  <si>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</si>
  <si>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</si>
  <si>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</si>
  <si>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</si>
  <si>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</si>
  <si>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</si>
  <si>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</si>
  <si>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</si>
  <si>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</si>
  <si>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</si>
  <si>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</si>
  <si>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</si>
  <si>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</si>
  <si>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</si>
  <si>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</si>
  <si>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</si>
  <si>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</si>
  <si>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</si>
  <si>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</si>
  <si>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</si>
  <si>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</si>
  <si>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</si>
  <si>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</si>
  <si>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</si>
  <si>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</si>
  <si>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</si>
  <si>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</si>
  <si>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</si>
  <si>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</si>
  <si>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</si>
  <si>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</si>
  <si>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</si>
  <si>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</si>
  <si>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</si>
  <si>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</si>
  <si>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</si>
  <si>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</si>
  <si>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</si>
  <si>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</si>
  <si>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</si>
  <si>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</si>
  <si>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</si>
  <si>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</si>
  <si>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</si>
  <si>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</si>
  <si>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</si>
  <si>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</si>
  <si>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</si>
  <si>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</si>
  <si>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</si>
  <si>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</si>
  <si>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</si>
  <si>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</si>
  <si>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</si>
  <si>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</si>
  <si>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</si>
  <si>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</si>
  <si>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</si>
  <si>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</si>
  <si>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</si>
  <si>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</si>
  <si>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</si>
  <si>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</si>
  <si>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</si>
  <si>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</si>
  <si>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</si>
  <si>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</si>
  <si>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</si>
  <si>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</si>
  <si>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</si>
  <si>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</si>
  <si>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</si>
  <si>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</si>
  <si>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</si>
  <si>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</si>
  <si>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</si>
  <si>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</si>
  <si>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</si>
  <si>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</si>
  <si>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</si>
  <si>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</si>
  <si>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</si>
  <si>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</si>
  <si>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</si>
  <si>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</si>
  <si>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</si>
  <si>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</si>
  <si>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</si>
  <si>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</si>
  <si>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</si>
  <si>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</si>
  <si>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</si>
  <si>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</si>
  <si>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</si>
  <si>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</si>
  <si>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</si>
  <si>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</si>
  <si>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</si>
  <si>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</si>
  <si>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</si>
  <si>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</si>
  <si>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</si>
  <si>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</si>
  <si>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</si>
  <si>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</si>
  <si>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</si>
  <si>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</si>
  <si>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</si>
  <si>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</si>
  <si>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</si>
  <si>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</si>
  <si>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</si>
  <si>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</si>
  <si>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</si>
  <si>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</si>
  <si>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</si>
  <si>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</si>
  <si>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</si>
  <si>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</si>
  <si>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</si>
  <si>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</si>
  <si>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</si>
  <si>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</si>
  <si>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</si>
  <si>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</si>
  <si>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</si>
  <si>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</si>
  <si>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</si>
  <si>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</si>
  <si>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</si>
  <si>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</si>
  <si>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</si>
  <si>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</si>
  <si>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</si>
  <si>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</si>
  <si>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</si>
  <si>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</si>
  <si>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</si>
  <si>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</si>
  <si>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</si>
  <si>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</si>
  <si>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</si>
  <si>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</si>
  <si>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</si>
  <si>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</si>
  <si>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</si>
  <si>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</si>
  <si>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</si>
  <si>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</si>
  <si>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</si>
  <si>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</si>
  <si>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</si>
  <si>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</si>
  <si>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</si>
  <si>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</si>
  <si>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</si>
  <si>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</si>
  <si>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</si>
  <si>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</si>
  <si>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</si>
  <si>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</si>
  <si>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</si>
  <si>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</si>
  <si>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</si>
  <si>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</si>
  <si>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</si>
  <si>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</si>
  <si>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</si>
  <si>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</si>
  <si>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</si>
  <si>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</si>
  <si>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</si>
  <si>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</si>
  <si>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</si>
  <si>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</si>
  <si>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</si>
  <si>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</si>
  <si>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</si>
  <si>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</si>
  <si>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</si>
  <si>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</si>
  <si>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</si>
  <si>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</si>
  <si>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</si>
  <si>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</si>
  <si>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</si>
  <si>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</si>
  <si>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</si>
  <si>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</si>
  <si>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</si>
  <si>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</si>
  <si>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</si>
  <si>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</si>
  <si>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</si>
  <si>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</si>
  <si>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</si>
  <si>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</si>
  <si>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</si>
  <si>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</si>
  <si>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</si>
  <si>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</si>
  <si>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</si>
  <si>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</si>
  <si>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</si>
  <si>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</si>
  <si>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</si>
  <si>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</si>
  <si>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</si>
  <si>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</si>
  <si>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</si>
  <si>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</si>
  <si>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</si>
  <si>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</si>
  <si>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</si>
  <si>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</si>
  <si>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</si>
  <si>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</si>
  <si>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</si>
  <si>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</si>
  <si>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</si>
  <si>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</si>
  <si>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</si>
  <si>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</si>
  <si>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</si>
  <si>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</si>
  <si>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</si>
  <si>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</si>
  <si>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</si>
  <si>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</si>
  <si>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</si>
  <si>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</si>
  <si>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</si>
  <si>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</si>
  <si>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</si>
  <si>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</si>
  <si>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</si>
  <si>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</si>
  <si>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</si>
  <si>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</si>
  <si>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</si>
  <si>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</si>
  <si>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</si>
  <si>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</si>
  <si>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</si>
  <si>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</si>
  <si>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</si>
  <si>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</si>
  <si>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</si>
  <si>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</si>
  <si>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</si>
  <si>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</si>
  <si>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</si>
  <si>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</si>
  <si>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</si>
  <si>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</si>
  <si>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</si>
  <si>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</si>
  <si>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</si>
  <si>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</si>
  <si>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</si>
  <si>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</si>
  <si>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</si>
  <si>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</si>
  <si>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</si>
  <si>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</si>
  <si>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</si>
  <si>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</si>
  <si>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</si>
  <si>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</si>
  <si>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</si>
  <si>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</si>
  <si>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</si>
  <si>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</si>
  <si>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</si>
  <si>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</si>
  <si>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</si>
  <si>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</si>
  <si>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</si>
  <si>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</si>
  <si>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</si>
  <si>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</si>
  <si>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</si>
  <si>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</si>
  <si>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</si>
  <si>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</si>
  <si>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</si>
  <si>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</si>
  <si>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</si>
  <si>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</si>
  <si>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</si>
  <si>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</si>
  <si>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</si>
  <si>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</si>
  <si>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</si>
  <si>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</si>
  <si>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</si>
  <si>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</si>
  <si>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</si>
  <si>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</si>
  <si>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</si>
  <si>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</si>
  <si>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</si>
  <si>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</si>
  <si>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</si>
  <si>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</si>
  <si>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</si>
  <si>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</si>
  <si>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</si>
  <si>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</si>
  <si>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</si>
  <si>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</si>
  <si>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</si>
  <si>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</si>
  <si>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</si>
  <si>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</si>
  <si>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</si>
  <si>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</si>
  <si>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</si>
  <si>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</si>
  <si>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</si>
  <si>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</si>
  <si>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</si>
  <si>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</si>
  <si>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</si>
  <si>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</si>
  <si>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</si>
  <si>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</si>
  <si>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</si>
  <si>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</si>
  <si>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</si>
  <si>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</si>
  <si>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</si>
  <si>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</si>
  <si>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</si>
  <si>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</si>
  <si>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</si>
  <si>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</si>
  <si>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</si>
  <si>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</si>
  <si>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</si>
  <si>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</si>
  <si>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</si>
  <si>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</si>
  <si>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</si>
  <si>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</si>
  <si>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</si>
  <si>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</si>
  <si>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</si>
  <si>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</si>
  <si>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</si>
  <si>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</si>
  <si>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</si>
  <si>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</si>
  <si>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</si>
  <si>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</si>
  <si>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</si>
  <si>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</si>
  <si>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</si>
  <si>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</si>
  <si>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</si>
  <si>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</si>
  <si>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</si>
  <si>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</si>
  <si>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</si>
  <si>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</si>
  <si>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</si>
  <si>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</si>
  <si>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</si>
  <si>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</si>
  <si>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</si>
  <si>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</si>
  <si>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</si>
  <si>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</si>
  <si>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</si>
  <si>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</si>
  <si>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</si>
  <si>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</si>
  <si>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</si>
  <si>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</si>
  <si>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</si>
  <si>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</si>
  <si>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</si>
  <si>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</si>
  <si>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</si>
  <si>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</si>
  <si>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</si>
  <si>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</si>
  <si>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</si>
  <si>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</si>
  <si>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</si>
  <si>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</si>
  <si>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</si>
  <si>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</si>
  <si>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</si>
  <si>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</si>
  <si>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</si>
  <si>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</si>
  <si>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</si>
  <si>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</si>
  <si>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</si>
  <si>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</si>
  <si>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</si>
  <si>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</si>
  <si>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</si>
  <si>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</si>
  <si>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</si>
  <si>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</si>
  <si>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</si>
  <si>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</si>
  <si>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</si>
  <si>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</si>
  <si>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</si>
  <si>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</si>
  <si>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</si>
  <si>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</si>
  <si>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</si>
  <si>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</si>
  <si>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</si>
  <si>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</si>
  <si>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</si>
  <si>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</si>
  <si>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</si>
  <si>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</si>
  <si>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</si>
  <si>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</si>
  <si>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</si>
  <si>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</si>
  <si>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</si>
  <si>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</si>
  <si>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</si>
  <si>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</si>
  <si>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</si>
  <si>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</si>
  <si>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</si>
  <si>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</si>
  <si>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</si>
  <si>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</si>
  <si>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</si>
  <si>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</si>
  <si>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</si>
  <si>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</si>
  <si>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</si>
  <si>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</si>
  <si>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</si>
  <si>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</si>
  <si>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</si>
  <si>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</si>
  <si>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</si>
  <si>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</si>
  <si>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</si>
  <si>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</si>
  <si>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</si>
  <si>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</si>
  <si>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</si>
  <si>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</si>
  <si>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</si>
  <si>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</si>
  <si>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</si>
  <si>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</si>
  <si>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</si>
  <si>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</si>
  <si>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</si>
  <si>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</si>
  <si>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</si>
  <si>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</si>
  <si>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</si>
  <si>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</si>
  <si>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</si>
  <si>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</si>
  <si>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</si>
  <si>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</si>
  <si>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</si>
  <si>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</si>
  <si>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</si>
  <si>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</si>
  <si>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</si>
  <si>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</si>
  <si>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</si>
  <si>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</si>
  <si>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</si>
  <si>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</si>
  <si>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</si>
  <si>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</si>
  <si>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</si>
  <si>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</si>
  <si>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</si>
  <si>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</si>
  <si>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</si>
  <si>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</si>
  <si>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</si>
  <si>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</si>
  <si>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</si>
  <si>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</si>
  <si>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</si>
  <si>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</si>
  <si>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</si>
  <si>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</si>
  <si>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</si>
  <si>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</si>
  <si>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</si>
  <si>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</si>
  <si>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</si>
  <si>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</si>
  <si>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</si>
  <si>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</si>
  <si>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</si>
  <si>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</si>
  <si>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</si>
  <si>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</si>
  <si>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</si>
  <si>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</si>
  <si>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</si>
  <si>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</si>
  <si>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</si>
  <si>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</si>
  <si>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</si>
  <si>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</si>
  <si>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</si>
  <si>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</si>
  <si>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</si>
  <si>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</si>
  <si>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</si>
  <si>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</si>
  <si>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</si>
  <si>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</si>
  <si>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</si>
  <si>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</si>
  <si>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</si>
  <si>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</si>
  <si>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</si>
  <si>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</si>
  <si>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</si>
  <si>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</si>
  <si>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</si>
  <si>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</si>
  <si>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</si>
  <si>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</si>
  <si>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</si>
  <si>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</si>
  <si>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</si>
  <si>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</si>
  <si>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</si>
  <si>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</si>
  <si>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</si>
  <si>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</si>
  <si>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</si>
  <si>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</si>
  <si>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</si>
  <si>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</si>
  <si>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</si>
  <si>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</si>
  <si>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</si>
  <si>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</si>
  <si>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</si>
  <si>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</si>
  <si>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</si>
  <si>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</si>
  <si>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</si>
  <si>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</si>
  <si>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</si>
  <si>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</si>
  <si>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</si>
  <si>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</si>
  <si>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</si>
  <si>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</si>
  <si>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</si>
  <si>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</si>
  <si>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</si>
  <si>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</si>
  <si>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</si>
  <si>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</si>
  <si>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</si>
  <si>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</si>
  <si>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</si>
  <si>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</si>
  <si>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</si>
  <si>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</si>
  <si>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</si>
  <si>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</si>
  <si>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</si>
  <si>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</si>
  <si>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</si>
  <si>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</si>
  <si>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</si>
  <si>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</si>
  <si>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</si>
  <si>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</si>
  <si>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</si>
  <si>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</si>
  <si>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</si>
  <si>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</si>
  <si>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</si>
  <si>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</si>
  <si>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</si>
  <si>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</si>
  <si>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</si>
  <si>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</si>
  <si>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</si>
  <si>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</si>
  <si>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</si>
  <si>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</si>
  <si>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</si>
  <si>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</si>
  <si>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</si>
  <si>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</si>
  <si>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</si>
  <si>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</si>
  <si>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</si>
  <si>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</si>
  <si>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</si>
  <si>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</si>
  <si>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</si>
  <si>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</si>
  <si>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</si>
  <si>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</si>
  <si>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</si>
  <si>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</si>
  <si>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</si>
  <si>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</si>
  <si>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</si>
  <si>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</si>
  <si>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</si>
  <si>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</si>
  <si>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</si>
  <si>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</si>
  <si>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</si>
  <si>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</si>
  <si>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</si>
  <si>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</si>
  <si>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</si>
  <si>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</si>
  <si>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</si>
  <si>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</si>
  <si>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</si>
  <si>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</si>
  <si>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</si>
  <si>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</si>
  <si>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</si>
  <si>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</si>
  <si>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</si>
  <si>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</si>
  <si>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</si>
  <si>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</si>
  <si>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</si>
  <si>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</si>
  <si>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</si>
  <si>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</si>
  <si>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</si>
  <si>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</si>
  <si>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</si>
  <si>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</si>
  <si>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</si>
  <si>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</si>
  <si>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</si>
  <si>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</si>
  <si>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</si>
  <si>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</si>
  <si>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</si>
  <si>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</si>
  <si>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</si>
  <si>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</si>
  <si>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</si>
  <si>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</si>
  <si>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</si>
  <si>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</si>
  <si>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</si>
  <si>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</si>
  <si>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</si>
  <si>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</si>
  <si>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</si>
  <si>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</si>
  <si>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</si>
  <si>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</si>
  <si>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</si>
  <si>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</si>
  <si>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</si>
  <si>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</si>
  <si>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</si>
  <si>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</si>
  <si>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</si>
  <si>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</si>
  <si>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</si>
  <si>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</si>
  <si>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</si>
  <si>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</si>
  <si>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</si>
  <si>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</si>
  <si>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</si>
  <si>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</si>
  <si>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</si>
  <si>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</si>
  <si>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</si>
  <si>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</si>
  <si>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</si>
  <si>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</si>
  <si>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</si>
  <si>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</si>
  <si>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</si>
  <si>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</si>
  <si>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</si>
  <si>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</si>
  <si>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</si>
  <si>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</si>
  <si>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</si>
  <si>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</si>
  <si>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</si>
  <si>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</si>
  <si>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</si>
  <si>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</si>
  <si>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</si>
  <si>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</si>
  <si>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</si>
  <si>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</si>
  <si>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</si>
  <si>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</si>
  <si>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</si>
  <si>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</si>
  <si>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</si>
  <si>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</si>
  <si>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</si>
  <si>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</si>
  <si>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</si>
  <si>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</si>
  <si>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</si>
  <si>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</si>
  <si>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</si>
  <si>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</si>
  <si>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</si>
  <si>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</si>
  <si>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</si>
  <si>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</si>
  <si>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</si>
  <si>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</si>
  <si>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</si>
  <si>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</si>
  <si>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</si>
  <si>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</si>
  <si>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</si>
  <si>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</si>
  <si>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</si>
  <si>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</si>
  <si>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</si>
  <si>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</si>
  <si>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</si>
  <si>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</si>
  <si>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</si>
  <si>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</si>
  <si>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</si>
  <si>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</si>
  <si>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</si>
  <si>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</si>
  <si>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</si>
  <si>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</si>
  <si>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</si>
  <si>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</si>
  <si>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</si>
  <si>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</si>
  <si>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</si>
  <si>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</si>
  <si>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</si>
  <si>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</si>
  <si>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</si>
  <si>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</si>
  <si>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</si>
  <si>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</si>
  <si>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</si>
  <si>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</si>
  <si>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</si>
  <si>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</si>
  <si>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</si>
  <si>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</si>
  <si>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</si>
  <si>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</si>
  <si>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</si>
  <si>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</si>
  <si>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</si>
  <si>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</si>
  <si>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</si>
  <si>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</si>
  <si>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</si>
  <si>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</si>
  <si>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</si>
  <si>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</si>
  <si>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</si>
  <si>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</si>
  <si>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</si>
  <si>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</si>
  <si>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</si>
  <si>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</si>
  <si>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</si>
  <si>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</si>
  <si>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</si>
  <si>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</si>
  <si>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</si>
  <si>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</si>
  <si>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</si>
  <si>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</si>
  <si>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</si>
  <si>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</si>
  <si>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</si>
  <si>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</si>
  <si>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</si>
  <si>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</si>
  <si>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</si>
  <si>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</si>
  <si>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</si>
  <si>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</si>
  <si>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</si>
  <si>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</si>
  <si>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</si>
  <si>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</si>
  <si>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</si>
  <si>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</si>
  <si>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</si>
  <si>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</si>
  <si>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</si>
  <si>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</si>
  <si>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</si>
  <si>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</si>
  <si>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</si>
  <si>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</si>
  <si>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</si>
  <si>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</si>
  <si>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</si>
  <si>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</si>
  <si>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</si>
  <si>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</si>
  <si>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</si>
  <si>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</si>
  <si>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</si>
  <si>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</si>
  <si>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</si>
  <si>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</si>
  <si>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</si>
  <si>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</si>
  <si>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</si>
  <si>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</si>
  <si>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</si>
  <si>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</si>
  <si>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</si>
  <si>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</si>
  <si>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</si>
  <si>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</si>
  <si>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</si>
  <si>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</si>
  <si>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</si>
  <si>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</si>
  <si>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</si>
  <si>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</si>
  <si>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</si>
  <si>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</si>
  <si>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</si>
  <si>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</si>
  <si>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</si>
  <si>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</si>
  <si>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</si>
  <si>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</si>
  <si>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</si>
  <si>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</si>
  <si>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</si>
  <si>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</si>
  <si>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</si>
  <si>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</si>
  <si>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</si>
  <si>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</si>
  <si>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</si>
  <si>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</si>
  <si>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</si>
  <si>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</si>
  <si>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</si>
  <si>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</si>
  <si>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</si>
  <si>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</si>
  <si>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</si>
  <si>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</si>
  <si>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</si>
  <si>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</si>
  <si>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</si>
  <si>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</si>
  <si>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</si>
  <si>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</si>
  <si>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</si>
  <si>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</si>
  <si>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</si>
  <si>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</si>
  <si>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</si>
  <si>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</si>
  <si>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</si>
  <si>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</si>
  <si>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</si>
  <si>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</si>
  <si>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</si>
  <si>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</si>
  <si>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</si>
  <si>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</si>
  <si>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</si>
  <si>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</si>
  <si>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</si>
  <si>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</si>
  <si>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</si>
  <si>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</si>
  <si>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</si>
  <si>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</si>
  <si>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</si>
  <si>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</si>
  <si>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</si>
  <si>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</si>
  <si>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</si>
  <si>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</si>
  <si>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</si>
  <si>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</si>
  <si>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</si>
  <si>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</si>
  <si>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</si>
  <si>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</si>
  <si>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</si>
  <si>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</si>
  <si>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</si>
  <si>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</si>
  <si>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</si>
  <si>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</si>
  <si>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</si>
  <si>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</si>
  <si>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</si>
  <si>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</si>
  <si>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</si>
  <si>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</si>
  <si>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</si>
  <si>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</si>
  <si>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</si>
  <si>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</si>
  <si>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</si>
  <si>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</si>
  <si>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</si>
  <si>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</si>
  <si>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</si>
  <si>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</si>
  <si>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</si>
  <si>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</si>
  <si>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</si>
  <si>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</si>
  <si>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</si>
  <si>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</si>
  <si>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</si>
  <si>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</si>
  <si>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</si>
  <si>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</si>
  <si>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</si>
  <si>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</si>
  <si>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</si>
  <si>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</si>
  <si>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</si>
  <si>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</si>
  <si>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</si>
  <si>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</si>
  <si>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</si>
  <si>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</si>
  <si>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</si>
  <si>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</si>
  <si>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</si>
  <si>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</si>
  <si>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</si>
  <si>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</si>
  <si>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</si>
  <si>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</si>
  <si>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</si>
  <si>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</si>
  <si>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</si>
  <si>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</si>
  <si>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</si>
  <si>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</si>
  <si>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</si>
  <si>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</si>
  <si>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</si>
  <si>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</si>
  <si>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</si>
  <si>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</si>
  <si>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</si>
  <si>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</si>
  <si>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</si>
  <si>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</si>
  <si>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</si>
  <si>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</si>
  <si>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</si>
  <si>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</si>
  <si>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</si>
  <si>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</si>
  <si>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</si>
  <si>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</si>
  <si>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</si>
  <si>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</si>
  <si>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</si>
  <si>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</si>
  <si>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</si>
  <si>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</si>
  <si>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</si>
  <si>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</si>
  <si>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</si>
  <si>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</si>
  <si>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</si>
  <si>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</si>
  <si>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</si>
  <si>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</si>
  <si>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</si>
  <si>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</si>
  <si>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</si>
  <si>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</si>
  <si>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</si>
  <si>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</si>
  <si>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</si>
  <si>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</si>
  <si>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</si>
  <si>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</si>
  <si>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</si>
  <si>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</si>
  <si>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</si>
  <si>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</si>
  <si>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</si>
  <si>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</si>
  <si>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</si>
  <si>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</si>
  <si>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</si>
  <si>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</si>
  <si>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</si>
  <si>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</si>
  <si>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</si>
  <si>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</si>
  <si>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</si>
  <si>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</si>
  <si>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</si>
  <si>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</si>
  <si>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</si>
  <si>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</si>
  <si>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</si>
  <si>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</si>
  <si>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</si>
  <si>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</si>
  <si>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</si>
  <si>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</si>
  <si>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</si>
  <si>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</si>
  <si>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</si>
  <si>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</si>
  <si>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</si>
  <si>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</si>
  <si>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</si>
  <si>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</si>
  <si>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</si>
  <si>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</si>
  <si>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</si>
  <si>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</si>
  <si>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</si>
  <si>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</si>
  <si>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</si>
  <si>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</si>
  <si>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</si>
  <si>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</si>
  <si>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</si>
  <si>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</si>
  <si>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</si>
  <si>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</si>
  <si>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</si>
  <si>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</si>
  <si>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</si>
  <si>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</si>
  <si>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</si>
  <si>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</si>
  <si>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</si>
  <si>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</si>
  <si>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</si>
  <si>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</si>
  <si>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</si>
  <si>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</si>
  <si>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</si>
  <si>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</si>
  <si>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</si>
  <si>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</si>
  <si>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</si>
  <si>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</si>
  <si>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</si>
  <si>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</si>
  <si>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</si>
  <si>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</si>
  <si>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</si>
  <si>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</si>
  <si>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</si>
  <si>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</si>
  <si>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</si>
  <si>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</si>
  <si>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</si>
  <si>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</si>
  <si>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</si>
  <si>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</si>
  <si>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</si>
  <si>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</si>
  <si>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</si>
  <si>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</si>
  <si>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</si>
  <si>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</si>
  <si>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</si>
  <si>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</si>
  <si>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</si>
  <si>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</si>
  <si>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</si>
  <si>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</si>
  <si>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</si>
  <si>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</si>
  <si>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</si>
  <si>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</si>
  <si>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</si>
  <si>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</si>
  <si>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</si>
  <si>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</si>
  <si>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</si>
  <si>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</si>
  <si>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</si>
  <si>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</si>
  <si>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</si>
  <si>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</si>
  <si>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</si>
  <si>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</si>
  <si>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</si>
  <si>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</si>
  <si>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</si>
  <si>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</si>
  <si>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</si>
  <si>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</si>
  <si>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</si>
  <si>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</si>
  <si>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</si>
  <si>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</si>
  <si>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</si>
  <si>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</si>
  <si>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</si>
  <si>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</si>
  <si>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</si>
  <si>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</si>
  <si>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</si>
  <si>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</si>
  <si>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</si>
  <si>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</si>
  <si>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</si>
  <si>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</si>
  <si>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</si>
  <si>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</si>
  <si>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</si>
  <si>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</si>
  <si>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</si>
  <si>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</si>
  <si>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</si>
  <si>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</si>
  <si>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</si>
  <si>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</si>
  <si>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</si>
  <si>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</si>
  <si>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</si>
  <si>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</si>
  <si>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</si>
  <si>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</si>
  <si>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</si>
  <si>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</si>
  <si>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</si>
  <si>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</si>
  <si>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</si>
  <si>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</si>
  <si>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</si>
  <si>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</si>
  <si>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</si>
  <si>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</si>
  <si>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</si>
  <si>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</si>
  <si>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</si>
  <si>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</si>
  <si>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</si>
  <si>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</si>
  <si>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</si>
  <si>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</si>
  <si>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</si>
  <si>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</si>
  <si>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</si>
  <si>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</si>
  <si>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</si>
  <si>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</si>
  <si>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</si>
  <si>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</si>
  <si>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</si>
  <si>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</si>
  <si>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</si>
  <si>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</si>
  <si>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</si>
  <si>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</si>
  <si>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</si>
  <si>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</si>
  <si>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</si>
  <si>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</si>
  <si>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</si>
  <si>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</si>
  <si>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</si>
  <si>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</si>
  <si>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</si>
  <si>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</si>
  <si>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</si>
  <si>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</si>
  <si>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</si>
  <si>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</si>
  <si>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</si>
  <si>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</si>
  <si>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</si>
  <si>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</si>
  <si>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</si>
  <si>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</si>
  <si>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</si>
  <si>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</si>
  <si>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</si>
  <si>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</si>
  <si>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</si>
  <si>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</si>
  <si>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</si>
  <si>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</si>
  <si>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</si>
  <si>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</si>
  <si>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</si>
  <si>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</si>
  <si>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</si>
  <si>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</si>
  <si>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</si>
  <si>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</si>
  <si>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</si>
  <si>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</si>
  <si>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</si>
  <si>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</si>
  <si>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</si>
  <si>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</si>
  <si>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</si>
  <si>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</si>
  <si>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</si>
  <si>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</si>
  <si>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</si>
  <si>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</si>
  <si>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</si>
  <si>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</si>
  <si>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</si>
  <si>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</si>
  <si>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</si>
  <si>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</si>
  <si>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</si>
  <si>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</si>
  <si>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</si>
  <si>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</si>
  <si>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</si>
  <si>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</si>
  <si>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</si>
  <si>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</si>
  <si>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</si>
  <si>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</si>
  <si>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</si>
  <si>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</si>
  <si>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</si>
  <si>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</si>
  <si>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</si>
  <si>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</si>
  <si>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</si>
  <si>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</si>
  <si>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</si>
  <si>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</si>
  <si>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</si>
  <si>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</si>
  <si>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</si>
  <si>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</si>
  <si>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</si>
  <si>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</si>
  <si>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</si>
  <si>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</si>
  <si>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</si>
  <si>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</si>
  <si>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</si>
  <si>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</si>
  <si>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</si>
  <si>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</si>
  <si>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</si>
  <si>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</si>
  <si>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</si>
  <si>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</si>
  <si>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</si>
  <si>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</si>
  <si>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</si>
  <si>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</si>
  <si>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</si>
  <si>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</si>
  <si>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</si>
  <si>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</si>
  <si>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</si>
  <si>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</si>
  <si>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</si>
  <si>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</si>
  <si>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</si>
  <si>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</si>
  <si>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</si>
  <si>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</si>
  <si>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</si>
  <si>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</si>
  <si>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</si>
  <si>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</si>
  <si>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</si>
  <si>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</si>
  <si>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</si>
  <si>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</si>
  <si>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</si>
  <si>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</si>
  <si>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</si>
  <si>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</si>
  <si>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</si>
  <si>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</si>
  <si>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</si>
  <si>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</si>
  <si>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</si>
  <si>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</si>
  <si>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</si>
  <si>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</si>
  <si>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</si>
  <si>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</si>
  <si>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</si>
  <si>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</si>
  <si>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</si>
  <si>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</si>
  <si>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</si>
  <si>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</si>
  <si>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</si>
  <si>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</si>
  <si>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</si>
  <si>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</si>
  <si>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</si>
  <si>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</si>
  <si>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</si>
  <si>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</si>
  <si>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</si>
  <si>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</si>
  <si>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</si>
  <si>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</si>
  <si>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</si>
  <si>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</si>
  <si>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</si>
  <si>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</si>
  <si>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</si>
  <si>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</si>
  <si>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</si>
  <si>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</si>
  <si>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</si>
  <si>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</si>
  <si>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</si>
  <si>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</si>
  <si>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</si>
  <si>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</si>
  <si>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</si>
  <si>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</si>
  <si>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</si>
  <si>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</si>
  <si>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</si>
  <si>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</si>
  <si>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</si>
  <si>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</si>
  <si>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</si>
  <si>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</si>
  <si>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</si>
  <si>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</si>
  <si>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</si>
  <si>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</si>
  <si>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</si>
  <si>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</si>
  <si>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</si>
  <si>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</si>
  <si>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</si>
  <si>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</si>
  <si>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</si>
  <si>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</si>
  <si>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</si>
  <si>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</si>
  <si>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</si>
  <si>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</si>
  <si>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</si>
  <si>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</si>
  <si>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</si>
  <si>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</si>
  <si>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</si>
  <si>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</si>
  <si>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</si>
  <si>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</si>
  <si>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</si>
  <si>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</si>
  <si>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</si>
  <si>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</si>
  <si>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</si>
  <si>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</si>
  <si>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</si>
  <si>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</si>
  <si>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</si>
  <si>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</si>
  <si>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</si>
  <si>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</si>
  <si>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</si>
  <si>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</si>
  <si>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</si>
  <si>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</si>
  <si>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</si>
  <si>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</si>
  <si>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</si>
  <si>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</si>
  <si>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</si>
  <si>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</si>
  <si>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</si>
  <si>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</si>
  <si>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</si>
  <si>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</si>
  <si>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</si>
  <si>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</si>
  <si>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</si>
  <si>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</si>
  <si>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</si>
  <si>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</si>
  <si>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</si>
  <si>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</si>
  <si>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</si>
  <si>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</si>
  <si>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</si>
  <si>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</si>
  <si>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</si>
  <si>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</si>
  <si>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</si>
  <si>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</si>
  <si>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</si>
  <si>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</si>
  <si>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</si>
  <si>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</si>
  <si>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</si>
  <si>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</si>
  <si>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</si>
  <si>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</si>
  <si>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</si>
  <si>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</si>
  <si>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</si>
  <si>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</si>
  <si>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</si>
  <si>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</si>
  <si>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</si>
  <si>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</si>
  <si>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</si>
  <si>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</si>
  <si>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</si>
  <si>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</si>
  <si>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</si>
  <si>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</si>
  <si>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</si>
  <si>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</si>
  <si>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</si>
  <si>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</si>
  <si>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</si>
  <si>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</si>
  <si>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</si>
  <si>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</si>
  <si>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</si>
  <si>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</si>
  <si>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</si>
  <si>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</si>
  <si>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</si>
  <si>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</si>
  <si>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</si>
  <si>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</si>
  <si>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</si>
  <si>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</si>
  <si>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</si>
  <si>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</si>
  <si>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</si>
  <si>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</si>
  <si>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</si>
  <si>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</si>
  <si>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</si>
  <si>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</si>
  <si>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</si>
  <si>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</si>
  <si>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</si>
  <si>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</si>
  <si>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</si>
  <si>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</si>
  <si>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</si>
  <si>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</si>
  <si>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</si>
  <si>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</si>
  <si>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</si>
  <si>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</si>
  <si>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</si>
  <si>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</si>
  <si>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</si>
  <si>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</si>
  <si>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</si>
  <si>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</si>
  <si>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</si>
  <si>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</si>
  <si>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</si>
  <si>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</si>
  <si>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</si>
  <si>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</si>
  <si>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</si>
  <si>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</si>
  <si>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</si>
  <si>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</si>
  <si>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</si>
  <si>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</si>
  <si>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</si>
  <si>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</si>
  <si>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</si>
  <si>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</si>
  <si>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</si>
  <si>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</si>
  <si>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</si>
  <si>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</si>
  <si>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</si>
  <si>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</si>
  <si>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</si>
  <si>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</si>
  <si>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</si>
  <si>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</si>
  <si>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</si>
  <si>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</si>
  <si>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</si>
  <si>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</si>
  <si>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</si>
  <si>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</si>
  <si>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</si>
  <si>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</si>
  <si>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</si>
  <si>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</si>
  <si>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</si>
  <si>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</si>
  <si>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</si>
  <si>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</si>
  <si>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</si>
  <si>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</si>
  <si>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</si>
  <si>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</si>
  <si>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</si>
  <si>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</si>
  <si>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</si>
  <si>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</si>
  <si>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</si>
  <si>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</si>
  <si>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</si>
  <si>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</si>
  <si>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</si>
  <si>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</si>
  <si>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</si>
  <si>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</si>
  <si>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</si>
  <si>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</si>
  <si>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</si>
  <si>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</si>
  <si>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</si>
  <si>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</si>
  <si>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</si>
  <si>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</si>
  <si>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</si>
  <si>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</si>
  <si>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</si>
  <si>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</si>
  <si>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</si>
  <si>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</si>
  <si>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</si>
  <si>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</si>
  <si>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</si>
  <si>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</si>
  <si>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</si>
  <si>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</si>
  <si>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</si>
  <si>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</si>
  <si>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</si>
  <si>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</si>
  <si>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</si>
  <si>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</si>
  <si>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</si>
  <si>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</si>
  <si>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</si>
  <si>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</si>
  <si>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</si>
  <si>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</si>
  <si>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</si>
  <si>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</si>
  <si>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</si>
  <si>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</si>
  <si>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</si>
  <si>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</si>
  <si>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</si>
  <si>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</si>
  <si>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</si>
  <si>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</si>
  <si>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</si>
  <si>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</si>
  <si>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</si>
  <si>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</si>
  <si>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</si>
  <si>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</si>
  <si>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</si>
  <si>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</si>
  <si>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</si>
  <si>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</si>
  <si>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</si>
  <si>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</si>
  <si>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</si>
  <si>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</si>
  <si>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</si>
  <si>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</si>
  <si>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</si>
  <si>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</si>
  <si>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</si>
  <si>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</si>
  <si>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</si>
  <si>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</si>
  <si>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</si>
  <si>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</si>
  <si>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</si>
  <si>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</si>
  <si>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</si>
  <si>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</si>
  <si>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</si>
  <si>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</si>
  <si>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</si>
  <si>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</si>
  <si>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</si>
  <si>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</si>
  <si>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</si>
  <si>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</si>
  <si>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</si>
  <si>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</si>
  <si>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</si>
  <si>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</si>
  <si>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</si>
  <si>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</si>
  <si>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</si>
  <si>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</si>
  <si>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</si>
  <si>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</si>
  <si>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</si>
  <si>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</si>
  <si>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</si>
  <si>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</si>
  <si>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</si>
  <si>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</si>
  <si>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</si>
  <si>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</si>
  <si>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</si>
  <si>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</si>
  <si>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</si>
  <si>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</si>
  <si>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</si>
  <si>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</si>
  <si>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</si>
  <si>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</si>
  <si>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</si>
  <si>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</si>
  <si>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</si>
  <si>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</si>
  <si>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</si>
  <si>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</si>
  <si>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</si>
  <si>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</si>
  <si>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</si>
  <si>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</si>
  <si>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</si>
  <si>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</si>
  <si>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</si>
  <si>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</si>
  <si>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</si>
  <si>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</si>
  <si>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</si>
  <si>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</si>
  <si>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</si>
  <si>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</si>
  <si>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</si>
  <si>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</si>
  <si>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</si>
  <si>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</si>
  <si>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</si>
  <si>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</si>
  <si>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</si>
  <si>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</si>
  <si>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</si>
  <si>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</si>
  <si>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</si>
  <si>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</si>
  <si>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</si>
  <si>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</si>
  <si>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</si>
  <si>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</si>
  <si>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</si>
  <si>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</si>
  <si>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</si>
  <si>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</si>
  <si>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</si>
  <si>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</si>
  <si>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</si>
  <si>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</si>
  <si>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</si>
  <si>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</si>
  <si>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</si>
  <si>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</si>
  <si>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</si>
  <si>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</si>
  <si>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</si>
  <si>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</si>
  <si>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</si>
  <si>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</si>
  <si>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</si>
  <si>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</si>
  <si>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</si>
  <si>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</si>
  <si>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</si>
  <si>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</si>
  <si>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</si>
  <si>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</si>
  <si>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</si>
  <si>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</si>
  <si>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</si>
  <si>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</si>
  <si>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</si>
  <si>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</si>
  <si>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</si>
  <si>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</si>
  <si>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</si>
  <si>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</si>
  <si>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</si>
  <si>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</si>
  <si>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</si>
  <si>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</si>
  <si>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</si>
  <si>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</si>
  <si>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</si>
  <si>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</si>
  <si>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</si>
  <si>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</si>
  <si>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</si>
  <si>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</si>
  <si>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</si>
  <si>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</si>
  <si>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</si>
  <si>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</si>
  <si>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</si>
  <si>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</si>
  <si>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</si>
  <si>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</si>
  <si>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</si>
  <si>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</si>
  <si>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</si>
  <si>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</si>
  <si>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</si>
  <si>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</si>
  <si>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</si>
  <si>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</si>
  <si>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</si>
  <si>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</si>
  <si>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</si>
  <si>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</si>
  <si>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</si>
  <si>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</si>
  <si>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</si>
  <si>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</si>
  <si>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</si>
  <si>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</si>
  <si>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</si>
  <si>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</si>
  <si>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</si>
  <si>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</si>
  <si>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</si>
  <si>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</si>
  <si>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</si>
  <si>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</si>
  <si>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</si>
  <si>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</si>
  <si>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</si>
  <si>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</si>
  <si>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</si>
  <si>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</si>
  <si>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</si>
  <si>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</si>
  <si>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</si>
  <si>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</si>
  <si>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</si>
  <si>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</si>
  <si>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</si>
  <si>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</si>
  <si>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</si>
  <si>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</si>
  <si>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</si>
  <si>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</si>
  <si>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</si>
  <si>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</si>
  <si>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</si>
  <si>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</si>
  <si>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</si>
  <si>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</si>
  <si>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</si>
  <si>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</si>
  <si>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</si>
  <si>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</si>
  <si>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</si>
  <si>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</si>
  <si>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</si>
  <si>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</si>
  <si>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</si>
  <si>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</si>
  <si>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</si>
  <si>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</si>
  <si>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</si>
  <si>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</si>
  <si>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</si>
  <si>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</si>
  <si>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</si>
  <si>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</si>
  <si>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</si>
  <si>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</si>
  <si>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</si>
  <si>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</si>
  <si>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</si>
  <si>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</si>
  <si>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</si>
  <si>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</si>
  <si>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</si>
  <si>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</si>
  <si>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</si>
  <si>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</si>
  <si>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</si>
  <si>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</si>
  <si>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</si>
  <si>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</si>
  <si>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</si>
  <si>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</si>
  <si>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</si>
  <si>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</si>
  <si>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</si>
  <si>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</si>
  <si>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</si>
  <si>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</si>
  <si>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</si>
  <si>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</si>
  <si>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</si>
  <si>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</si>
  <si>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</si>
  <si>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</si>
  <si>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</si>
  <si>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</si>
  <si>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</si>
  <si>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</si>
  <si>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</si>
  <si>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</si>
  <si>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</si>
  <si>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</si>
  <si>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</si>
  <si>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</si>
  <si>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</si>
  <si>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</si>
  <si>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</si>
  <si>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</si>
  <si>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</si>
  <si>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</si>
  <si>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</si>
  <si>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</si>
  <si>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</si>
  <si>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</si>
  <si>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</si>
  <si>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</si>
  <si>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</si>
  <si>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</si>
  <si>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</si>
  <si>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</si>
  <si>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</si>
  <si>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</si>
  <si>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</si>
  <si>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</si>
  <si>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</si>
  <si>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</si>
  <si>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</si>
  <si>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</si>
  <si>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</si>
  <si>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</si>
  <si>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</si>
  <si>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</si>
  <si>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</si>
  <si>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</si>
  <si>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</si>
  <si>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</si>
  <si>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</si>
  <si>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</si>
  <si>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</si>
  <si>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</si>
  <si>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</si>
  <si>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</si>
  <si>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</si>
  <si>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</si>
  <si>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</si>
  <si>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</si>
  <si>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</si>
  <si>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</si>
  <si>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</si>
  <si>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</si>
  <si>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</si>
  <si>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</si>
  <si>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</si>
  <si>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</si>
  <si>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</si>
  <si>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</si>
  <si>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</si>
  <si>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</si>
  <si>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</si>
  <si>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</si>
  <si>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</si>
  <si>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</si>
  <si>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</si>
  <si>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</si>
  <si>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</si>
  <si>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</si>
  <si>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</si>
  <si>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</si>
  <si>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</si>
  <si>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</si>
  <si>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</si>
  <si>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</si>
  <si>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</si>
  <si>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</si>
  <si>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</si>
  <si>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</si>
  <si>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</si>
  <si>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</si>
  <si>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</si>
  <si>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</si>
  <si>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</si>
  <si>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</si>
  <si>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</si>
  <si>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</si>
  <si>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</si>
  <si>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</si>
  <si>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</si>
  <si>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</si>
  <si>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</si>
  <si>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</si>
  <si>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</si>
  <si>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</si>
  <si>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</si>
  <si>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</si>
  <si>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</si>
  <si>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</si>
  <si>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</si>
  <si>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</si>
  <si>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</si>
  <si>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</si>
  <si>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</si>
  <si>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</si>
  <si>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</si>
  <si>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</si>
  <si>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</si>
  <si>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</si>
  <si>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</si>
  <si>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</si>
  <si>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</si>
  <si>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</si>
  <si>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</si>
  <si>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</si>
  <si>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</si>
  <si>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</si>
  <si>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</si>
  <si>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</si>
  <si>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</si>
  <si>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</si>
  <si>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</si>
  <si>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</si>
  <si>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</si>
  <si>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</si>
  <si>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</si>
  <si>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</si>
  <si>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</si>
  <si>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</si>
  <si>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</si>
  <si>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</si>
  <si>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</si>
  <si>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</si>
  <si>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</si>
  <si>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</si>
  <si>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</si>
  <si>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</si>
  <si>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</si>
  <si>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</si>
  <si>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</si>
  <si>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</si>
  <si>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</si>
  <si>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</si>
  <si>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</si>
  <si>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</si>
  <si>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</si>
  <si>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</si>
  <si>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</si>
  <si>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</si>
  <si>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</si>
  <si>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</si>
  <si>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</si>
  <si>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</si>
  <si>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</si>
  <si>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</si>
  <si>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</si>
  <si>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</si>
  <si>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</si>
  <si>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</si>
  <si>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</si>
  <si>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</si>
  <si>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</si>
  <si>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</si>
  <si>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</si>
  <si>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</si>
  <si>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</si>
  <si>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</si>
  <si>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</si>
  <si>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</si>
  <si>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</si>
  <si>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</si>
  <si>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</si>
  <si>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</si>
  <si>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</si>
  <si>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</si>
  <si>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</si>
  <si>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</si>
  <si>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</si>
  <si>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</si>
  <si>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</si>
  <si>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</si>
  <si>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</si>
  <si>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</si>
  <si>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</si>
  <si>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</si>
  <si>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</si>
  <si>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</si>
  <si>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</si>
  <si>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</si>
  <si>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</si>
  <si>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</si>
  <si>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</si>
  <si>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</si>
  <si>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</si>
  <si>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</si>
  <si>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</si>
  <si>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</si>
  <si>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</si>
  <si>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</si>
  <si>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</si>
  <si>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</si>
  <si>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</si>
  <si>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</si>
  <si>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</si>
  <si>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</si>
  <si>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</si>
  <si>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</si>
  <si>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</si>
  <si>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</si>
  <si>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</si>
  <si>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</si>
  <si>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</si>
  <si>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</si>
  <si>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</si>
  <si>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</si>
  <si>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</si>
  <si>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</si>
  <si>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</si>
  <si>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</si>
  <si>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</si>
  <si>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</si>
  <si>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</si>
  <si>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</si>
  <si>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</si>
  <si>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</si>
  <si>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</si>
  <si>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</si>
  <si>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</si>
  <si>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</si>
  <si>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</si>
  <si>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</si>
  <si>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</si>
  <si>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</si>
  <si>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</si>
  <si>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</si>
  <si>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</si>
  <si>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</si>
  <si>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</si>
  <si>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</si>
  <si>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</si>
  <si>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</si>
  <si>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</si>
  <si>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</si>
  <si>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</si>
  <si>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</si>
  <si>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</si>
  <si>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</si>
  <si>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</si>
  <si>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</si>
  <si>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</si>
  <si>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</si>
  <si>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</si>
  <si>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</si>
  <si>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</si>
  <si>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</si>
  <si>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</si>
  <si>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</si>
  <si>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</si>
  <si>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</si>
  <si>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</si>
  <si>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</si>
  <si>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</si>
  <si>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</si>
  <si>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</si>
  <si>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</si>
  <si>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</si>
  <si>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</si>
  <si>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</si>
  <si>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</si>
  <si>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</si>
  <si>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</si>
  <si>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</si>
  <si>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</si>
  <si>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</si>
  <si>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</si>
  <si>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</si>
  <si>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</si>
  <si>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</si>
  <si>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</si>
  <si>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</si>
  <si>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</si>
  <si>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</si>
  <si>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</si>
  <si>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</si>
  <si>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</si>
  <si>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</si>
  <si>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</si>
  <si>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</si>
  <si>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</si>
  <si>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</si>
  <si>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</si>
  <si>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</si>
  <si>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</si>
  <si>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</si>
  <si>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</si>
  <si>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</si>
  <si>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</si>
  <si>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</si>
  <si>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</si>
  <si>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</si>
  <si>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</si>
  <si>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</si>
  <si>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</si>
  <si>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</si>
  <si>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</si>
  <si>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</si>
  <si>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</si>
  <si>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</si>
  <si>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</si>
  <si>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</si>
  <si>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</si>
  <si>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</si>
  <si>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</si>
  <si>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</si>
  <si>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</si>
  <si>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</si>
  <si>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</si>
  <si>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</si>
  <si>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</si>
  <si>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</si>
  <si>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</si>
  <si>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</si>
  <si>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</si>
  <si>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</si>
  <si>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</si>
  <si>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</si>
  <si>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</si>
  <si>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</si>
  <si>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</si>
  <si>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</si>
  <si>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</si>
  <si>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</si>
  <si>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</si>
  <si>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</si>
  <si>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</si>
  <si>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</si>
  <si>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</si>
  <si>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</si>
  <si>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</si>
  <si>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</si>
  <si>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</si>
  <si>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</si>
  <si>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</si>
  <si>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</si>
  <si>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</si>
  <si>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</si>
  <si>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</si>
  <si>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</si>
  <si>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</si>
  <si>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</si>
  <si>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</si>
  <si>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</si>
  <si>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</si>
  <si>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</si>
  <si>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</si>
  <si>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</si>
  <si>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</si>
  <si>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</si>
  <si>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</si>
  <si>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</si>
  <si>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</si>
  <si>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</si>
  <si>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</si>
  <si>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</si>
  <si>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</si>
  <si>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</si>
  <si>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</si>
  <si>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</si>
  <si>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</si>
  <si>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</si>
  <si>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</si>
  <si>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</si>
  <si>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</si>
  <si>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</si>
  <si>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</si>
  <si>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</si>
  <si>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</si>
  <si>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</si>
  <si>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</si>
  <si>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</si>
  <si>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</si>
  <si>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</si>
  <si>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</si>
  <si>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</si>
  <si>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</si>
  <si>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</si>
  <si>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</si>
  <si>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</si>
  <si>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</si>
  <si>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</si>
  <si>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</si>
  <si>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</si>
  <si>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</si>
  <si>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</si>
  <si>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</si>
  <si>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</si>
  <si>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</si>
  <si>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</si>
  <si>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</si>
  <si>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</si>
  <si>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</si>
  <si>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</si>
  <si>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</si>
  <si>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</si>
  <si>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</si>
  <si>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</si>
  <si>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</si>
  <si>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</si>
  <si>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</si>
  <si>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</si>
  <si>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</si>
  <si>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</si>
  <si>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</si>
  <si>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</si>
  <si>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</si>
  <si>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</si>
  <si>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</si>
  <si>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</si>
  <si>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</si>
  <si>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</si>
  <si>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</si>
  <si>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</si>
  <si>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</si>
  <si>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</si>
  <si>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</si>
  <si>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</si>
  <si>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</si>
  <si>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</si>
  <si>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Southwood</t>
  </si>
  <si>
    <t>Main Ext. Diaz Apartments</t>
  </si>
  <si>
    <t>Pierce</t>
  </si>
  <si>
    <t>2" Meter Single Service Assembly</t>
  </si>
  <si>
    <t>Washington Water Labor</t>
  </si>
  <si>
    <t>Subcontractors, Permits, &amp; Fee's</t>
  </si>
  <si>
    <t>WWSC Engineering review, inspection, &amp; testing</t>
  </si>
  <si>
    <t>(3)</t>
  </si>
  <si>
    <t>3) East Pierce Facility Charges based on an estiamted three 2" services at $8,256 per service. Per schedule 3.1 of the approved Tariff</t>
  </si>
  <si>
    <t>8" DI</t>
  </si>
  <si>
    <t>1" Irrigation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</si>
</sst>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43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6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30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1"/>
    <xf numFmtId="166" fontId="5" fillId="0" borderId="0" xfId="1" applyNumberFormat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44" fontId="0" fillId="0" borderId="0" xfId="3" applyNumberFormat="1" applyFont="1" applyAlignment="1">
      <alignment horizontal="center"/>
    </xf>
    <xf numFmtId="170" fontId="4" fillId="0" borderId="0" xfId="7" applyNumberFormat="1" applyFont="1"/>
    <xf numFmtId="170" fontId="4" fillId="0" borderId="0" xfId="1" applyNumberFormat="1"/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170" fontId="0" fillId="0" borderId="0" xfId="7" applyNumberFormat="1" applyFont="1"/>
    <xf numFmtId="170" fontId="2" fillId="0" borderId="0" xfId="7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7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0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0" fontId="21" fillId="0" borderId="0" xfId="1" applyFont="1"/>
    <xf numFmtId="0" fontId="4" fillId="0" borderId="32" xfId="1" applyBorder="1"/>
    <xf numFmtId="0" fontId="0" fillId="0" borderId="32" xfId="0" applyBorder="1"/>
    <xf numFmtId="0" fontId="7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19" fillId="0" borderId="0" xfId="0" applyFont="1"/>
    <xf numFmtId="0" fontId="9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2" fillId="0" borderId="0" xfId="0" applyNumberFormat="1" applyFont="1"/>
    <xf numFmtId="49" fontId="23" fillId="5" borderId="33" xfId="0" applyNumberFormat="1" applyFont="1" applyFill="1" applyBorder="1" applyAlignment="1">
      <alignment wrapText="1"/>
    </xf>
    <xf numFmtId="49" fontId="23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0" fillId="6" borderId="0" xfId="0" applyFill="1"/>
    <xf numFmtId="0" fontId="20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26" fillId="0" borderId="8" xfId="0" applyFont="1" applyBorder="1" applyAlignment="1">
      <alignment horizontal="center"/>
    </xf>
    <xf numFmtId="0" fontId="26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28" fillId="0" borderId="8" xfId="0" applyFont="1" applyBorder="1" applyAlignment="1">
      <alignment horizontal="center"/>
    </xf>
    <xf numFmtId="44" fontId="24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26" fillId="0" borderId="35" xfId="0" applyFont="1" applyBorder="1" applyAlignment="1">
      <alignment horizontal="center"/>
    </xf>
    <xf numFmtId="44" fontId="24" fillId="0" borderId="35" xfId="7" applyFont="1" applyFill="1" applyBorder="1"/>
    <xf numFmtId="44" fontId="24" fillId="8" borderId="37" xfId="7" applyFont="1" applyFill="1" applyBorder="1"/>
    <xf numFmtId="0" fontId="26" fillId="8" borderId="8" xfId="0" applyFont="1" applyFill="1" applyBorder="1" applyAlignment="1">
      <alignment horizontal="center"/>
    </xf>
    <xf numFmtId="0" fontId="29" fillId="0" borderId="3" xfId="1" applyFont="1" applyBorder="1"/>
    <xf numFmtId="0" fontId="29" fillId="0" borderId="4" xfId="1" applyFont="1" applyBorder="1"/>
    <xf numFmtId="0" fontId="29" fillId="0" borderId="5" xfId="1" applyFont="1" applyBorder="1"/>
    <xf numFmtId="0" fontId="29" fillId="0" borderId="0" xfId="1" applyFont="1"/>
    <xf numFmtId="0" fontId="29" fillId="0" borderId="6" xfId="1" applyFont="1" applyBorder="1"/>
    <xf numFmtId="0" fontId="30" fillId="0" borderId="0" xfId="1" applyFont="1" applyAlignment="1">
      <alignment horizontal="left"/>
    </xf>
    <xf numFmtId="0" fontId="29" fillId="0" borderId="7" xfId="1" applyFont="1" applyBorder="1"/>
    <xf numFmtId="0" fontId="30" fillId="0" borderId="0" xfId="1" applyFont="1"/>
    <xf numFmtId="0" fontId="31" fillId="0" borderId="0" xfId="1" applyFont="1"/>
    <xf numFmtId="0" fontId="29" fillId="2" borderId="20" xfId="1" applyFont="1" applyFill="1" applyBorder="1"/>
    <xf numFmtId="0" fontId="29" fillId="0" borderId="19" xfId="1" applyFont="1" applyBorder="1"/>
    <xf numFmtId="0" fontId="29" fillId="2" borderId="21" xfId="1" applyFont="1" applyFill="1" applyBorder="1"/>
    <xf numFmtId="0" fontId="29" fillId="2" borderId="22" xfId="1" applyFont="1" applyFill="1" applyBorder="1"/>
    <xf numFmtId="0" fontId="29" fillId="0" borderId="19" xfId="1" quotePrefix="1" applyFont="1" applyBorder="1" applyAlignment="1">
      <alignment horizontal="left"/>
    </xf>
    <xf numFmtId="0" fontId="32" fillId="0" borderId="23" xfId="1" applyFont="1" applyBorder="1"/>
    <xf numFmtId="14" fontId="33" fillId="0" borderId="0" xfId="1" applyNumberFormat="1" applyFont="1" applyAlignment="1" applyProtection="1">
      <alignment horizontal="center"/>
      <protection locked="0"/>
    </xf>
    <xf numFmtId="0" fontId="32" fillId="0" borderId="24" xfId="1" applyFont="1" applyBorder="1"/>
    <xf numFmtId="0" fontId="33" fillId="0" borderId="0" xfId="1" applyFont="1" applyAlignment="1" applyProtection="1">
      <alignment horizontal="center"/>
      <protection locked="0"/>
    </xf>
    <xf numFmtId="9" fontId="29" fillId="0" borderId="19" xfId="5" applyFont="1" applyBorder="1"/>
    <xf numFmtId="0" fontId="29" fillId="2" borderId="19" xfId="1" applyFont="1" applyFill="1" applyBorder="1"/>
    <xf numFmtId="9" fontId="29" fillId="0" borderId="19" xfId="5" applyFont="1" applyFill="1" applyBorder="1"/>
    <xf numFmtId="0" fontId="29" fillId="0" borderId="0" xfId="1" applyFont="1" applyAlignment="1">
      <alignment horizontal="center"/>
    </xf>
    <xf numFmtId="10" fontId="29" fillId="0" borderId="19" xfId="5" applyNumberFormat="1" applyFont="1" applyBorder="1"/>
    <xf numFmtId="0" fontId="34" fillId="0" borderId="0" xfId="1" applyFont="1"/>
    <xf numFmtId="0" fontId="34" fillId="0" borderId="0" xfId="1" applyFont="1" applyAlignment="1">
      <alignment horizontal="left"/>
    </xf>
    <xf numFmtId="0" fontId="35" fillId="0" borderId="0" xfId="1" applyFont="1"/>
    <xf numFmtId="0" fontId="30" fillId="0" borderId="8" xfId="1" applyFont="1" applyBorder="1" applyAlignment="1">
      <alignment horizontal="center" wrapText="1"/>
    </xf>
    <xf numFmtId="0" fontId="30" fillId="0" borderId="8" xfId="1" applyFont="1" applyBorder="1" applyAlignment="1">
      <alignment horizontal="center"/>
    </xf>
    <xf numFmtId="0" fontId="29" fillId="0" borderId="8" xfId="1" applyFont="1" applyBorder="1"/>
    <xf numFmtId="165" fontId="29" fillId="0" borderId="8" xfId="1" applyNumberFormat="1" applyFont="1" applyBorder="1"/>
    <xf numFmtId="3" fontId="29" fillId="0" borderId="8" xfId="1" applyNumberFormat="1" applyFont="1" applyBorder="1"/>
    <xf numFmtId="44" fontId="29" fillId="0" borderId="8" xfId="1" applyNumberFormat="1" applyFont="1" applyBorder="1"/>
    <xf numFmtId="2" fontId="29" fillId="0" borderId="0" xfId="1" applyNumberFormat="1" applyFont="1"/>
    <xf numFmtId="3" fontId="29" fillId="0" borderId="8" xfId="1" applyNumberFormat="1" applyFont="1" applyBorder="1" applyAlignment="1">
      <alignment horizontal="right"/>
    </xf>
    <xf numFmtId="42" fontId="36" fillId="0" borderId="8" xfId="2" applyFont="1" applyFill="1" applyBorder="1"/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9" fontId="29" fillId="0" borderId="8" xfId="1" applyNumberFormat="1" applyFont="1" applyBorder="1"/>
    <xf numFmtId="0" fontId="37" fillId="0" borderId="0" xfId="8" applyFont="1"/>
    <xf numFmtId="166" fontId="30" fillId="0" borderId="0" xfId="1" applyNumberFormat="1" applyFont="1"/>
    <xf numFmtId="0" fontId="38" fillId="0" borderId="0" xfId="1" applyFont="1"/>
    <xf numFmtId="0" fontId="29" fillId="0" borderId="0" xfId="1" applyFont="1" applyAlignment="1">
      <alignment horizontal="right"/>
    </xf>
    <xf numFmtId="0" fontId="29" fillId="0" borderId="0" xfId="1" applyFont="1" applyAlignment="1">
      <alignment horizontal="left"/>
    </xf>
    <xf numFmtId="165" fontId="29" fillId="0" borderId="0" xfId="1" applyNumberFormat="1" applyFont="1"/>
    <xf numFmtId="0" fontId="29" fillId="0" borderId="8" xfId="1" applyFont="1" applyBorder="1" applyAlignment="1">
      <alignment horizontal="left"/>
    </xf>
    <xf numFmtId="3" fontId="29" fillId="0" borderId="0" xfId="1" applyNumberFormat="1" applyFont="1"/>
    <xf numFmtId="0" fontId="29" fillId="0" borderId="32" xfId="1" applyFont="1" applyBorder="1" applyAlignment="1">
      <alignment horizontal="right"/>
    </xf>
    <xf numFmtId="0" fontId="29" fillId="0" borderId="32" xfId="1" applyFont="1" applyBorder="1"/>
    <xf numFmtId="0" fontId="29" fillId="0" borderId="9" xfId="1" applyFont="1" applyBorder="1" applyProtection="1">
      <protection locked="0"/>
    </xf>
    <xf numFmtId="0" fontId="29" fillId="0" borderId="11" xfId="1" applyFont="1" applyBorder="1"/>
    <xf numFmtId="0" fontId="29" fillId="0" borderId="12" xfId="1" applyFont="1" applyBorder="1"/>
    <xf numFmtId="0" fontId="29" fillId="0" borderId="13" xfId="1" applyFont="1" applyBorder="1"/>
    <xf numFmtId="0" fontId="39" fillId="0" borderId="0" xfId="1" applyFont="1"/>
    <xf numFmtId="9" fontId="29" fillId="0" borderId="0" xfId="5" applyFont="1"/>
    <xf numFmtId="167" fontId="29" fillId="0" borderId="0" xfId="1" applyNumberFormat="1" applyFont="1"/>
    <xf numFmtId="44" fontId="29" fillId="0" borderId="0" xfId="1" applyNumberFormat="1" applyFont="1"/>
    <xf numFmtId="169" fontId="29" fillId="0" borderId="8" xfId="6" applyNumberFormat="1" applyFont="1" applyBorder="1"/>
    <xf numFmtId="169" fontId="29" fillId="0" borderId="0" xfId="6" applyNumberFormat="1" applyFont="1" applyBorder="1"/>
    <xf numFmtId="169" fontId="29" fillId="0" borderId="0" xfId="6" applyNumberFormat="1" applyFont="1"/>
    <xf numFmtId="0" fontId="40" fillId="0" borderId="0" xfId="1" applyFont="1" applyAlignment="1">
      <alignment horizontal="right"/>
    </xf>
    <xf numFmtId="44" fontId="29" fillId="0" borderId="0" xfId="1" applyNumberFormat="1" applyFont="1" applyAlignment="1">
      <alignment horizontal="center"/>
    </xf>
    <xf numFmtId="9" fontId="29" fillId="0" borderId="0" xfId="5" applyFont="1" applyBorder="1"/>
    <xf numFmtId="0" fontId="41" fillId="0" borderId="0" xfId="1" applyFont="1"/>
    <xf numFmtId="0" fontId="35" fillId="0" borderId="11" xfId="1" applyFont="1" applyBorder="1"/>
    <xf numFmtId="0" fontId="41" fillId="0" borderId="12" xfId="1" applyFont="1" applyBorder="1"/>
    <xf numFmtId="167" fontId="35" fillId="0" borderId="13" xfId="1" applyNumberFormat="1" applyFont="1" applyBorder="1"/>
    <xf numFmtId="167" fontId="35" fillId="0" borderId="0" xfId="1" applyNumberFormat="1" applyFont="1"/>
    <xf numFmtId="0" fontId="42" fillId="0" borderId="0" xfId="1" applyFont="1"/>
    <xf numFmtId="168" fontId="31" fillId="0" borderId="0" xfId="5" applyNumberFormat="1" applyFont="1"/>
    <xf numFmtId="0" fontId="29" fillId="0" borderId="14" xfId="1" applyFont="1" applyBorder="1"/>
    <xf numFmtId="0" fontId="29" fillId="0" borderId="2" xfId="1" applyFont="1" applyBorder="1"/>
    <xf numFmtId="0" fontId="29" fillId="0" borderId="15" xfId="1" applyFont="1" applyBorder="1"/>
    <xf numFmtId="49" fontId="29" fillId="0" borderId="0" xfId="1" applyNumberFormat="1" applyFont="1" applyAlignment="1">
      <alignment horizontal="right"/>
    </xf>
    <xf numFmtId="0" fontId="42" fillId="0" borderId="1" xfId="1" applyFont="1" applyBorder="1"/>
    <xf numFmtId="0" fontId="30" fillId="0" borderId="4" xfId="1" applyFont="1" applyBorder="1" applyAlignment="1">
      <alignment horizontal="center"/>
    </xf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14" fontId="33" fillId="0" borderId="0" xfId="1" applyNumberFormat="1" applyFont="1" applyAlignment="1" applyProtection="1">
      <alignment horizontal="center"/>
      <protection locked="0"/>
    </xf>
    <xf numFmtId="0" fontId="33" fillId="0" borderId="0" xfId="1" applyFont="1" applyAlignment="1" applyProtection="1">
      <alignment horizontal="center"/>
      <protection locked="0"/>
    </xf>
    <xf numFmtId="171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9" fontId="29" fillId="0" borderId="0" xfId="5" applyFont="1" applyBorder="1" applyAlignment="1">
      <alignment horizontal="left"/>
    </xf>
    <xf numFmtId="0" fontId="29" fillId="2" borderId="23" xfId="1" applyFont="1" applyFill="1" applyBorder="1" applyAlignment="1">
      <alignment horizontal="left" vertical="center"/>
    </xf>
    <xf numFmtId="0" fontId="29" fillId="2" borderId="24" xfId="1" applyFont="1" applyFill="1" applyBorder="1" applyAlignment="1">
      <alignment horizontal="left" vertical="center"/>
    </xf>
    <xf numFmtId="0" fontId="29" fillId="0" borderId="8" xfId="1" applyFont="1" applyBorder="1" applyAlignment="1">
      <alignment horizontal="left"/>
    </xf>
    <xf numFmtId="0" fontId="30" fillId="0" borderId="16" xfId="1" applyFont="1" applyBorder="1" applyAlignment="1">
      <alignment horizontal="left"/>
    </xf>
    <xf numFmtId="0" fontId="29" fillId="0" borderId="17" xfId="1" applyFont="1" applyBorder="1" applyAlignment="1">
      <alignment horizontal="left"/>
    </xf>
    <xf numFmtId="10" fontId="29" fillId="0" borderId="9" xfId="1" applyNumberFormat="1" applyFont="1" applyBorder="1" applyAlignment="1" applyProtection="1">
      <alignment horizontal="left"/>
      <protection locked="0"/>
    </xf>
    <xf numFmtId="10" fontId="29" fillId="0" borderId="10" xfId="1" applyNumberFormat="1" applyFont="1" applyBorder="1" applyAlignment="1" applyProtection="1">
      <alignment horizontal="left"/>
      <protection locked="0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5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\\calwater\networkview\WASHINGTON%20WATER\SOUTH%20SOUND\Engineering\Project%20Report%203500\4047%20-%20SWS.17709&amp;710%2082nd%20Ave%20Ct%20E%20(0419325021)%20Diaz%20Apt\Project%20Report%203500\3948%20-%20SWS.24417%2036th%20Ave%20E%20(0318235006)%20Mtn%20Hwy%20RV%20Park%20Halsey\1%20-%20ENGINEERING%20REVIEW\100%20-%20Cost%20Projections%20and%20MOUs\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calwater\networkview\WASHINGTON%20WATER\SOUTH%20SOUND\Engineering\Project%20Report%203500\4047%20-%20SWS.17709&amp;710%2082nd%20Ave%20Ct%20E%20(0419325021)%20Diaz%20Apt\1%20-%20ENGINEERING%20REVIEW\100%20-%20Cost%20Projections%20and%20MOUs\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topLeftCell="B40" workbookViewId="0">
      <selection activeCell="P53" sqref="P53"/>
    </sheetView>
  </sheetViews>
  <sheetFormatPr defaultColWidth="8.85546875" defaultRowHeight="12.75"/>
  <cols>
    <col min="1" max="1" width="2.7109375" style="134" customWidth="1"/>
    <col min="2" max="2" width="8.5703125" style="134" customWidth="1"/>
    <col min="3" max="3" width="44.7109375" style="134" customWidth="1"/>
    <col min="4" max="4" width="11.7109375" style="134" customWidth="1"/>
    <col min="5" max="5" width="9.28515625" style="134" customWidth="1"/>
    <col min="6" max="6" width="15.42578125" style="134" customWidth="1"/>
    <col min="7" max="7" width="19" style="134" customWidth="1"/>
    <col min="8" max="8" width="2.7109375" style="134" customWidth="1"/>
    <col min="9" max="9" width="8.85546875" style="134"/>
    <col min="10" max="10" width="21.85546875" style="134" bestFit="1" customWidth="1"/>
    <col min="11" max="11" width="30.42578125" style="134" customWidth="1"/>
    <col min="12" max="16384" width="8.85546875" style="134"/>
  </cols>
  <sheetData>
    <row r="1" spans="1:11" ht="13.5" thickTop="1">
      <c r="A1" s="131"/>
      <c r="B1" s="205"/>
      <c r="C1" s="205"/>
      <c r="D1" s="205"/>
      <c r="E1" s="205"/>
      <c r="F1" s="132"/>
      <c r="G1" s="132"/>
      <c r="H1" s="133"/>
    </row>
    <row r="2" spans="1:11">
      <c r="A2" s="135"/>
      <c r="B2" s="136"/>
      <c r="H2" s="137"/>
    </row>
    <row r="3" spans="1:11">
      <c r="A3" s="135"/>
      <c r="B3" s="138"/>
      <c r="H3" s="137"/>
    </row>
    <row r="4" spans="1:11">
      <c r="A4" s="135"/>
      <c r="B4" s="138"/>
      <c r="H4" s="137"/>
      <c r="J4" s="139" t="s">
        <v>210</v>
      </c>
    </row>
    <row r="5" spans="1:11" ht="13.5" thickBot="1">
      <c r="A5" s="135"/>
      <c r="B5" s="138"/>
      <c r="H5" s="137"/>
    </row>
    <row r="6" spans="1:11" ht="13.5" thickBot="1">
      <c r="A6" s="135"/>
      <c r="B6" s="138"/>
      <c r="H6" s="137"/>
      <c r="J6" s="140" t="s">
        <v>205</v>
      </c>
      <c r="K6" s="141" t="s">
        <v>2334</v>
      </c>
    </row>
    <row r="7" spans="1:11" ht="13.5" thickBot="1">
      <c r="A7" s="135"/>
      <c r="B7" s="138"/>
      <c r="H7" s="137"/>
      <c r="J7" s="142" t="s">
        <v>206</v>
      </c>
      <c r="K7" s="141" t="s">
        <v>2335</v>
      </c>
    </row>
    <row r="8" spans="1:11" ht="13.5" thickBot="1">
      <c r="A8" s="135"/>
      <c r="B8" s="138" t="s">
        <v>11</v>
      </c>
      <c r="H8" s="137"/>
      <c r="J8" s="143" t="s">
        <v>207</v>
      </c>
      <c r="K8" s="141" t="s">
        <v>2336</v>
      </c>
    </row>
    <row r="9" spans="1:11" ht="13.5" thickBot="1">
      <c r="A9" s="135"/>
      <c r="H9" s="137"/>
      <c r="J9" s="143" t="s">
        <v>251</v>
      </c>
      <c r="K9" s="144">
        <v>4047</v>
      </c>
    </row>
    <row r="10" spans="1:11">
      <c r="A10" s="135"/>
      <c r="H10" s="137"/>
      <c r="J10" s="213" t="s">
        <v>250</v>
      </c>
      <c r="K10" s="145" t="b">
        <v>0</v>
      </c>
    </row>
    <row r="11" spans="1:11" ht="26.25" customHeight="1" thickBot="1">
      <c r="A11" s="135"/>
      <c r="B11" s="208" t="str">
        <f>$K$6</f>
        <v>Southwood</v>
      </c>
      <c r="C11" s="208"/>
      <c r="D11" s="208"/>
      <c r="E11" s="208"/>
      <c r="F11" s="208"/>
      <c r="G11" s="208"/>
      <c r="H11" s="137"/>
      <c r="J11" s="214"/>
      <c r="K11" s="147" t="b">
        <v>1</v>
      </c>
    </row>
    <row r="12" spans="1:11" ht="21.75" thickBot="1">
      <c r="A12" s="135"/>
      <c r="B12" s="209" t="str">
        <f>$K$7</f>
        <v>Main Ext. Diaz Apartments</v>
      </c>
      <c r="C12" s="209"/>
      <c r="D12" s="209"/>
      <c r="E12" s="209"/>
      <c r="F12" s="209"/>
      <c r="G12" s="209"/>
      <c r="H12" s="137"/>
      <c r="J12" s="143" t="s">
        <v>252</v>
      </c>
      <c r="K12" s="149">
        <v>0.21</v>
      </c>
    </row>
    <row r="13" spans="1:11" ht="13.5" thickBot="1">
      <c r="A13" s="135"/>
      <c r="B13" s="210">
        <v>45532</v>
      </c>
      <c r="C13" s="210"/>
      <c r="D13" s="210"/>
      <c r="E13" s="210"/>
      <c r="F13" s="210"/>
      <c r="G13" s="210"/>
      <c r="H13" s="137"/>
      <c r="J13" s="150" t="s">
        <v>253</v>
      </c>
      <c r="K13" s="151">
        <v>0.26</v>
      </c>
    </row>
    <row r="14" spans="1:11" ht="13.5" thickBot="1">
      <c r="A14" s="135"/>
      <c r="B14" s="211" t="s">
        <v>117</v>
      </c>
      <c r="C14" s="211"/>
      <c r="D14" s="211"/>
      <c r="E14" s="211"/>
      <c r="F14" s="211"/>
      <c r="G14" s="211"/>
      <c r="H14" s="137"/>
      <c r="J14" s="150" t="s">
        <v>254</v>
      </c>
      <c r="K14" s="153">
        <v>1.7500000000000002E-2</v>
      </c>
    </row>
    <row r="15" spans="1:11" ht="21.75" thickBot="1">
      <c r="A15" s="135"/>
      <c r="B15" s="146"/>
      <c r="C15" s="148"/>
      <c r="D15" s="148"/>
      <c r="E15" s="148"/>
      <c r="F15" s="154" t="s">
        <v>123</v>
      </c>
      <c r="G15" s="155">
        <f>K9</f>
        <v>4047</v>
      </c>
      <c r="H15" s="137"/>
      <c r="J15" s="150" t="s">
        <v>2305</v>
      </c>
      <c r="K15" s="153">
        <v>0.09</v>
      </c>
    </row>
    <row r="16" spans="1:11" ht="15.75" hidden="1">
      <c r="A16" s="135"/>
      <c r="B16" s="156" t="s">
        <v>26</v>
      </c>
      <c r="H16" s="137"/>
    </row>
    <row r="17" spans="1:11" ht="30.6" hidden="1" customHeight="1">
      <c r="A17" s="135"/>
      <c r="B17" s="157" t="s">
        <v>124</v>
      </c>
      <c r="C17" s="158" t="s">
        <v>12</v>
      </c>
      <c r="D17" s="158" t="s">
        <v>15</v>
      </c>
      <c r="E17" s="157" t="s">
        <v>129</v>
      </c>
      <c r="F17" s="158" t="s">
        <v>13</v>
      </c>
      <c r="G17" s="158" t="s">
        <v>3</v>
      </c>
      <c r="H17" s="137"/>
    </row>
    <row r="18" spans="1:11" hidden="1">
      <c r="A18" s="135"/>
      <c r="B18" s="159">
        <v>103430</v>
      </c>
      <c r="C18" s="160" t="s">
        <v>116</v>
      </c>
      <c r="D18" s="161">
        <v>1</v>
      </c>
      <c r="E18" s="160" t="s">
        <v>14</v>
      </c>
      <c r="F18" s="162">
        <f>ROUND(IF(AND($K$11,NOT($K$10)),'Materials Worksheet'!G47*(1+$K$13),'Materials Worksheet'!G47)/(1-$K$15),-2)</f>
        <v>0</v>
      </c>
      <c r="G18" s="162">
        <f t="shared" ref="G18:G21" si="0">F18*D18</f>
        <v>0</v>
      </c>
      <c r="H18" s="137"/>
      <c r="J18" s="139" t="s">
        <v>225</v>
      </c>
    </row>
    <row r="19" spans="1:11" hidden="1">
      <c r="A19" s="135"/>
      <c r="B19" s="159">
        <v>103450</v>
      </c>
      <c r="C19" s="159" t="s">
        <v>217</v>
      </c>
      <c r="D19" s="161">
        <v>1</v>
      </c>
      <c r="E19" s="160" t="s">
        <v>14</v>
      </c>
      <c r="F19" s="162">
        <f>ROUND(IF(AND($K$11,NOT($K$10)),'Materials Worksheet'!G59*(1+$K$13),'Materials Worksheet'!G59)/(1-$K$15),-2)</f>
        <v>0</v>
      </c>
      <c r="G19" s="162">
        <f t="shared" si="0"/>
        <v>0</v>
      </c>
      <c r="H19" s="137"/>
    </row>
    <row r="20" spans="1:11" hidden="1">
      <c r="A20" s="135"/>
      <c r="B20" s="159">
        <v>103480</v>
      </c>
      <c r="C20" s="159" t="s">
        <v>218</v>
      </c>
      <c r="D20" s="161">
        <v>1</v>
      </c>
      <c r="E20" s="160" t="s">
        <v>14</v>
      </c>
      <c r="F20" s="162">
        <f>ROUND(IF(AND($K$11,NOT($K$10)),'Materials Worksheet'!G60*(1+$K$13),'Materials Worksheet'!G73)/(1-$K$15),-2)</f>
        <v>0</v>
      </c>
      <c r="G20" s="162">
        <f t="shared" si="0"/>
        <v>0</v>
      </c>
      <c r="H20" s="137"/>
      <c r="J20" s="138" t="s">
        <v>255</v>
      </c>
    </row>
    <row r="21" spans="1:11" hidden="1">
      <c r="A21" s="135"/>
      <c r="B21" s="159"/>
      <c r="C21" s="160"/>
      <c r="D21" s="161"/>
      <c r="E21" s="160"/>
      <c r="F21" s="162"/>
      <c r="G21" s="162">
        <f t="shared" si="0"/>
        <v>0</v>
      </c>
      <c r="H21" s="137"/>
      <c r="J21" s="139" t="s">
        <v>184</v>
      </c>
      <c r="K21" s="163"/>
    </row>
    <row r="22" spans="1:11" hidden="1">
      <c r="A22" s="135"/>
      <c r="B22" s="159"/>
      <c r="C22" s="160"/>
      <c r="D22" s="164"/>
      <c r="E22" s="160"/>
      <c r="F22" s="162"/>
      <c r="G22" s="165">
        <f>D22*F22</f>
        <v>0</v>
      </c>
      <c r="H22" s="137"/>
      <c r="J22" s="139" t="s">
        <v>2304</v>
      </c>
    </row>
    <row r="23" spans="1:11" hidden="1">
      <c r="A23" s="135"/>
      <c r="D23" s="159" t="s">
        <v>30</v>
      </c>
      <c r="E23" s="159"/>
      <c r="F23" s="159"/>
      <c r="G23" s="162">
        <f>SUM(G18:G22)</f>
        <v>0</v>
      </c>
      <c r="H23" s="137"/>
    </row>
    <row r="24" spans="1:11" hidden="1">
      <c r="A24" s="135"/>
      <c r="D24" s="206" t="s">
        <v>20</v>
      </c>
      <c r="E24" s="207"/>
      <c r="F24" s="168">
        <v>0.1</v>
      </c>
      <c r="G24" s="162">
        <f>G23*F24</f>
        <v>0</v>
      </c>
      <c r="H24" s="137"/>
    </row>
    <row r="25" spans="1:11" hidden="1">
      <c r="A25" s="135"/>
      <c r="D25" s="206" t="s">
        <v>38</v>
      </c>
      <c r="E25" s="207"/>
      <c r="F25" s="159"/>
      <c r="G25" s="162">
        <f>G23+G24</f>
        <v>0</v>
      </c>
      <c r="H25" s="137"/>
      <c r="J25" s="169" t="s">
        <v>256</v>
      </c>
    </row>
    <row r="26" spans="1:11" hidden="1">
      <c r="A26" s="135"/>
      <c r="D26" s="136" t="s">
        <v>10</v>
      </c>
      <c r="G26" s="170">
        <f>ROUNDUP(G25,-2)</f>
        <v>0</v>
      </c>
      <c r="H26" s="137"/>
    </row>
    <row r="27" spans="1:11">
      <c r="A27" s="135"/>
      <c r="H27" s="137"/>
      <c r="K27" s="134" t="s">
        <v>258</v>
      </c>
    </row>
    <row r="28" spans="1:11">
      <c r="A28" s="135"/>
      <c r="H28" s="137"/>
    </row>
    <row r="29" spans="1:11" ht="15.75">
      <c r="A29" s="135"/>
      <c r="B29" s="156" t="s">
        <v>2338</v>
      </c>
      <c r="H29" s="137"/>
    </row>
    <row r="30" spans="1:11" ht="25.5">
      <c r="A30" s="135"/>
      <c r="B30" s="157" t="s">
        <v>124</v>
      </c>
      <c r="C30" s="158" t="s">
        <v>12</v>
      </c>
      <c r="D30" s="158" t="s">
        <v>15</v>
      </c>
      <c r="E30" s="157" t="s">
        <v>129</v>
      </c>
      <c r="F30" s="158" t="s">
        <v>13</v>
      </c>
      <c r="G30" s="158" t="s">
        <v>3</v>
      </c>
      <c r="H30" s="137"/>
    </row>
    <row r="31" spans="1:11">
      <c r="A31" s="135"/>
      <c r="B31" s="159">
        <v>103430</v>
      </c>
      <c r="C31" s="160" t="s">
        <v>219</v>
      </c>
      <c r="D31" s="161">
        <v>1</v>
      </c>
      <c r="E31" s="160" t="s">
        <v>14</v>
      </c>
      <c r="F31" s="162">
        <f>ROUND(IF(AND($K$11,NOT($K$10)),'Construction Labor'!G21*(1+$K$13),'Construction Labor'!G21),-2)</f>
        <v>4200</v>
      </c>
      <c r="G31" s="162">
        <f>F31*D31</f>
        <v>4200</v>
      </c>
      <c r="H31" s="137"/>
    </row>
    <row r="32" spans="1:11">
      <c r="A32" s="135"/>
      <c r="B32" s="159">
        <v>103450</v>
      </c>
      <c r="C32" s="160" t="s">
        <v>220</v>
      </c>
      <c r="D32" s="161">
        <v>1</v>
      </c>
      <c r="E32" s="160" t="s">
        <v>14</v>
      </c>
      <c r="F32" s="162">
        <f>ROUND(IF(AND($K$11,NOT($K$10)),'Construction Labor'!P21*(1+$K$13),'Construction Labor'!P21),-2)</f>
        <v>1900</v>
      </c>
      <c r="G32" s="162">
        <f t="shared" ref="G32:G37" si="1">F32*D32</f>
        <v>1900</v>
      </c>
      <c r="H32" s="137"/>
      <c r="J32" s="171" t="s">
        <v>2273</v>
      </c>
    </row>
    <row r="33" spans="1:13">
      <c r="A33" s="135"/>
      <c r="B33" s="159">
        <v>103480</v>
      </c>
      <c r="C33" s="160" t="s">
        <v>221</v>
      </c>
      <c r="D33" s="161">
        <v>1</v>
      </c>
      <c r="E33" s="160" t="s">
        <v>14</v>
      </c>
      <c r="F33" s="162">
        <f>ROUND(IF(AND($K$11,NOT($K$10)),'Construction Labor'!Y21*(1+$K$13),'Construction Labor'!Y21),-2)</f>
        <v>3000</v>
      </c>
      <c r="G33" s="162">
        <f t="shared" si="1"/>
        <v>3000</v>
      </c>
      <c r="H33" s="137"/>
      <c r="J33" s="172" t="s">
        <v>2298</v>
      </c>
      <c r="K33" s="173"/>
    </row>
    <row r="34" spans="1:13">
      <c r="A34" s="135"/>
      <c r="B34" s="159"/>
      <c r="C34" s="160"/>
      <c r="D34" s="161"/>
      <c r="E34" s="160"/>
      <c r="F34" s="162"/>
      <c r="G34" s="162">
        <f t="shared" si="1"/>
        <v>0</v>
      </c>
      <c r="H34" s="137"/>
      <c r="J34" s="172" t="s">
        <v>2274</v>
      </c>
      <c r="K34" s="173"/>
    </row>
    <row r="35" spans="1:13">
      <c r="A35" s="135"/>
      <c r="B35" s="159"/>
      <c r="C35" s="160" t="s">
        <v>2340</v>
      </c>
      <c r="D35" s="161">
        <v>1</v>
      </c>
      <c r="E35" s="160" t="s">
        <v>14</v>
      </c>
      <c r="F35" s="162">
        <f>ROUND(IF(AND($K$11,NOT($K$10)),'Eng Labor'!H42*(1+$K$13),'Eng Labor'!H42),-2)</f>
        <v>3600</v>
      </c>
      <c r="G35" s="162">
        <f t="shared" si="1"/>
        <v>3600</v>
      </c>
      <c r="H35" s="137"/>
      <c r="J35" s="172" t="s">
        <v>2276</v>
      </c>
      <c r="K35" s="173"/>
      <c r="L35" s="134" t="s">
        <v>2275</v>
      </c>
      <c r="M35" s="134" t="s">
        <v>2295</v>
      </c>
    </row>
    <row r="36" spans="1:13">
      <c r="A36" s="135"/>
      <c r="B36" s="159"/>
      <c r="D36" s="161"/>
      <c r="E36" s="160"/>
      <c r="F36" s="162"/>
      <c r="G36" s="162">
        <f t="shared" si="1"/>
        <v>0</v>
      </c>
      <c r="H36" s="137"/>
      <c r="J36" s="172" t="s">
        <v>2277</v>
      </c>
      <c r="K36" s="173"/>
      <c r="L36" s="134" t="s">
        <v>2275</v>
      </c>
      <c r="M36" s="134" t="s">
        <v>2295</v>
      </c>
    </row>
    <row r="37" spans="1:13">
      <c r="A37" s="135"/>
      <c r="B37" s="159"/>
      <c r="C37" s="160"/>
      <c r="D37" s="161"/>
      <c r="E37" s="160"/>
      <c r="F37" s="162"/>
      <c r="G37" s="162">
        <f t="shared" si="1"/>
        <v>0</v>
      </c>
      <c r="H37" s="137"/>
      <c r="J37" s="172" t="s">
        <v>2278</v>
      </c>
      <c r="K37" s="173"/>
      <c r="L37" s="134" t="s">
        <v>2275</v>
      </c>
    </row>
    <row r="38" spans="1:13">
      <c r="A38" s="135"/>
      <c r="C38" s="174"/>
      <c r="D38" s="206"/>
      <c r="E38" s="217"/>
      <c r="F38" s="207"/>
      <c r="G38" s="162">
        <f>SUM(G31:G37)</f>
        <v>12700</v>
      </c>
      <c r="H38" s="137"/>
      <c r="J38" s="172" t="s">
        <v>2280</v>
      </c>
      <c r="K38" s="173"/>
      <c r="L38" s="134" t="s">
        <v>2275</v>
      </c>
    </row>
    <row r="39" spans="1:13">
      <c r="A39" s="135"/>
      <c r="C39" s="174"/>
      <c r="D39" s="218" t="s">
        <v>20</v>
      </c>
      <c r="E39" s="219"/>
      <c r="F39" s="168">
        <v>0.1</v>
      </c>
      <c r="G39" s="162">
        <f>G38*F39</f>
        <v>1270</v>
      </c>
      <c r="H39" s="137"/>
      <c r="J39" s="172" t="s">
        <v>2281</v>
      </c>
      <c r="K39" s="173"/>
      <c r="L39" s="134" t="s">
        <v>2279</v>
      </c>
    </row>
    <row r="40" spans="1:13">
      <c r="A40" s="135"/>
      <c r="C40" s="174"/>
      <c r="D40" s="166" t="s">
        <v>39</v>
      </c>
      <c r="E40" s="167"/>
      <c r="F40" s="175"/>
      <c r="G40" s="162">
        <f>G38+G39</f>
        <v>13970</v>
      </c>
      <c r="H40" s="137"/>
      <c r="J40" s="172"/>
      <c r="K40" s="173"/>
    </row>
    <row r="41" spans="1:13">
      <c r="A41" s="135"/>
      <c r="C41" s="174"/>
      <c r="D41" s="136" t="s">
        <v>10</v>
      </c>
      <c r="E41" s="174"/>
      <c r="G41" s="170">
        <f>ROUNDUP(G40,-2)</f>
        <v>14000</v>
      </c>
      <c r="H41" s="137"/>
      <c r="J41" s="171" t="s">
        <v>2282</v>
      </c>
    </row>
    <row r="42" spans="1:13">
      <c r="A42" s="135"/>
      <c r="C42" s="174"/>
      <c r="D42" s="176"/>
      <c r="E42" s="174"/>
      <c r="F42" s="172"/>
      <c r="G42" s="170"/>
      <c r="H42" s="137"/>
      <c r="J42" s="152" t="s">
        <v>2283</v>
      </c>
      <c r="K42" s="152" t="s">
        <v>2289</v>
      </c>
      <c r="L42" s="152" t="s">
        <v>2288</v>
      </c>
      <c r="M42" s="152" t="s">
        <v>3</v>
      </c>
    </row>
    <row r="43" spans="1:13" ht="15.75">
      <c r="A43" s="135"/>
      <c r="B43" s="156" t="s">
        <v>2339</v>
      </c>
      <c r="H43" s="137"/>
      <c r="J43" s="172" t="s">
        <v>2284</v>
      </c>
      <c r="L43" s="134">
        <v>2</v>
      </c>
      <c r="M43" s="134">
        <f>L43*K43</f>
        <v>0</v>
      </c>
    </row>
    <row r="44" spans="1:13" ht="25.5">
      <c r="A44" s="135"/>
      <c r="B44" s="157" t="s">
        <v>124</v>
      </c>
      <c r="C44" s="158" t="s">
        <v>12</v>
      </c>
      <c r="D44" s="158" t="s">
        <v>15</v>
      </c>
      <c r="E44" s="157" t="s">
        <v>129</v>
      </c>
      <c r="F44" s="158" t="s">
        <v>13</v>
      </c>
      <c r="G44" s="158" t="s">
        <v>3</v>
      </c>
      <c r="H44" s="137"/>
      <c r="J44" s="172" t="s">
        <v>2285</v>
      </c>
      <c r="L44" s="134">
        <v>2.5</v>
      </c>
      <c r="M44" s="134">
        <f t="shared" ref="M44:M46" si="2">L44*K44</f>
        <v>0</v>
      </c>
    </row>
    <row r="45" spans="1:13">
      <c r="A45" s="135"/>
      <c r="B45" s="159"/>
      <c r="C45" s="160" t="s">
        <v>48</v>
      </c>
      <c r="D45" s="161">
        <v>1</v>
      </c>
      <c r="E45" s="160" t="s">
        <v>14</v>
      </c>
      <c r="F45" s="162">
        <f>ROUND(300*(1+$K$13),-2)</f>
        <v>400</v>
      </c>
      <c r="G45" s="162">
        <f>F45*D45</f>
        <v>400</v>
      </c>
      <c r="H45" s="137"/>
      <c r="J45" s="172" t="s">
        <v>2286</v>
      </c>
      <c r="L45" s="134">
        <v>1</v>
      </c>
      <c r="M45" s="134">
        <f t="shared" si="2"/>
        <v>0</v>
      </c>
    </row>
    <row r="46" spans="1:13">
      <c r="A46" s="135"/>
      <c r="B46" s="159"/>
      <c r="C46" s="160" t="s">
        <v>28</v>
      </c>
      <c r="D46" s="161">
        <v>1</v>
      </c>
      <c r="E46" s="160" t="s">
        <v>14</v>
      </c>
      <c r="F46" s="162"/>
      <c r="G46" s="162">
        <f t="shared" ref="G46:G60" si="3">F46*D46</f>
        <v>0</v>
      </c>
      <c r="H46" s="137"/>
      <c r="J46" s="177" t="s">
        <v>2287</v>
      </c>
      <c r="K46" s="178"/>
      <c r="L46" s="178">
        <v>1.5</v>
      </c>
      <c r="M46" s="178">
        <f t="shared" si="2"/>
        <v>0</v>
      </c>
    </row>
    <row r="47" spans="1:13">
      <c r="A47" s="135"/>
      <c r="B47" s="159"/>
      <c r="C47" s="179" t="s">
        <v>2311</v>
      </c>
      <c r="D47" s="161">
        <v>1</v>
      </c>
      <c r="E47" s="160" t="s">
        <v>14</v>
      </c>
      <c r="F47" s="162"/>
      <c r="G47" s="162">
        <f t="shared" si="3"/>
        <v>0</v>
      </c>
      <c r="H47" s="137"/>
      <c r="J47" s="172"/>
      <c r="L47" s="134" t="s">
        <v>2290</v>
      </c>
      <c r="M47" s="134">
        <f>SUM(M43:M46)</f>
        <v>0</v>
      </c>
    </row>
    <row r="48" spans="1:13">
      <c r="A48" s="135"/>
      <c r="B48" s="159"/>
      <c r="C48" s="179" t="s">
        <v>16</v>
      </c>
      <c r="D48" s="161">
        <v>1</v>
      </c>
      <c r="E48" s="160" t="s">
        <v>14</v>
      </c>
      <c r="F48" s="162"/>
      <c r="G48" s="162">
        <f t="shared" si="3"/>
        <v>0</v>
      </c>
      <c r="H48" s="137"/>
      <c r="L48" s="134" t="s">
        <v>2291</v>
      </c>
      <c r="M48" s="134">
        <f>M47*K33</f>
        <v>0</v>
      </c>
    </row>
    <row r="49" spans="1:13">
      <c r="A49" s="135"/>
      <c r="B49" s="159"/>
      <c r="C49" s="179" t="s">
        <v>41</v>
      </c>
      <c r="D49" s="161">
        <v>1</v>
      </c>
      <c r="E49" s="160" t="s">
        <v>14</v>
      </c>
      <c r="F49" s="162"/>
      <c r="G49" s="162">
        <f t="shared" si="3"/>
        <v>0</v>
      </c>
      <c r="H49" s="137"/>
      <c r="J49" s="134" t="s">
        <v>2293</v>
      </c>
      <c r="L49" s="134">
        <v>5</v>
      </c>
      <c r="M49" s="134">
        <f>K49*L49</f>
        <v>0</v>
      </c>
    </row>
    <row r="50" spans="1:13">
      <c r="A50" s="135"/>
      <c r="B50" s="159"/>
      <c r="C50" s="179" t="s">
        <v>143</v>
      </c>
      <c r="D50" s="161">
        <v>1</v>
      </c>
      <c r="E50" s="160" t="s">
        <v>14</v>
      </c>
      <c r="F50" s="162"/>
      <c r="G50" s="162">
        <f t="shared" ref="G50:G52" si="4">F50*D50</f>
        <v>0</v>
      </c>
      <c r="H50" s="137"/>
      <c r="J50" s="134" t="s">
        <v>2294</v>
      </c>
      <c r="L50" s="134">
        <v>5</v>
      </c>
      <c r="M50" s="134">
        <f>K50*L50</f>
        <v>0</v>
      </c>
    </row>
    <row r="51" spans="1:13">
      <c r="A51" s="135"/>
      <c r="B51" s="159"/>
      <c r="C51" s="179" t="s">
        <v>17</v>
      </c>
      <c r="D51" s="161">
        <v>1</v>
      </c>
      <c r="E51" s="160" t="s">
        <v>14</v>
      </c>
      <c r="F51" s="162"/>
      <c r="G51" s="162">
        <f t="shared" si="3"/>
        <v>0</v>
      </c>
      <c r="H51" s="137"/>
      <c r="M51" s="134">
        <f xml:space="preserve"> SUM(M48:M50)</f>
        <v>0</v>
      </c>
    </row>
    <row r="52" spans="1:13" ht="13.5" thickBot="1">
      <c r="A52" s="135"/>
      <c r="B52" s="159"/>
      <c r="C52" s="179" t="s">
        <v>18</v>
      </c>
      <c r="D52" s="161">
        <v>1</v>
      </c>
      <c r="E52" s="160" t="s">
        <v>14</v>
      </c>
      <c r="F52" s="162"/>
      <c r="G52" s="162">
        <f t="shared" si="4"/>
        <v>0</v>
      </c>
      <c r="H52" s="137"/>
    </row>
    <row r="53" spans="1:13" ht="13.5" thickBot="1">
      <c r="A53" s="135"/>
      <c r="B53" s="159"/>
      <c r="C53" s="179" t="s">
        <v>19</v>
      </c>
      <c r="D53" s="161">
        <v>1</v>
      </c>
      <c r="E53" s="160" t="s">
        <v>14</v>
      </c>
      <c r="F53" s="162"/>
      <c r="G53" s="162">
        <f t="shared" si="3"/>
        <v>0</v>
      </c>
      <c r="H53" s="137"/>
      <c r="K53" s="180" t="s">
        <v>2296</v>
      </c>
      <c r="L53" s="181"/>
      <c r="M53" s="182" t="s">
        <v>2292</v>
      </c>
    </row>
    <row r="54" spans="1:13">
      <c r="A54" s="135"/>
      <c r="B54" s="159"/>
      <c r="C54" s="179" t="s">
        <v>130</v>
      </c>
      <c r="D54" s="161">
        <v>1</v>
      </c>
      <c r="E54" s="160" t="s">
        <v>14</v>
      </c>
      <c r="F54" s="162">
        <f>ROUND(IF(AND($K$11,NOT($K$10)),'Construction Labor'!D35*(1+$K$13),'Construction Labor'!D35),-2)</f>
        <v>0</v>
      </c>
      <c r="G54" s="162">
        <f t="shared" si="3"/>
        <v>0</v>
      </c>
      <c r="H54" s="137"/>
    </row>
    <row r="55" spans="1:13" ht="15">
      <c r="A55" s="135"/>
      <c r="B55" s="159"/>
      <c r="C55" s="160" t="s">
        <v>113</v>
      </c>
      <c r="D55" s="161">
        <v>1</v>
      </c>
      <c r="E55" s="160" t="s">
        <v>14</v>
      </c>
      <c r="F55" s="162"/>
      <c r="G55" s="162">
        <f t="shared" si="3"/>
        <v>0</v>
      </c>
      <c r="H55" s="137"/>
      <c r="J55" s="183" t="s">
        <v>2299</v>
      </c>
    </row>
    <row r="56" spans="1:13">
      <c r="A56" s="135"/>
      <c r="B56" s="159"/>
      <c r="C56" s="160" t="s">
        <v>114</v>
      </c>
      <c r="D56" s="161">
        <v>1</v>
      </c>
      <c r="E56" s="160" t="s">
        <v>14</v>
      </c>
      <c r="F56" s="162">
        <f>ROUND(IF(AND($K$11,NOT($K$10)),'Construction Labor'!E30*(1+$K$13),'Construction Labor'!E30),-2)</f>
        <v>0</v>
      </c>
      <c r="G56" s="162">
        <f t="shared" si="3"/>
        <v>0</v>
      </c>
      <c r="H56" s="137"/>
    </row>
    <row r="57" spans="1:13">
      <c r="A57" s="135"/>
      <c r="B57" s="159"/>
      <c r="C57" s="160"/>
      <c r="D57" s="161"/>
      <c r="E57" s="160"/>
      <c r="F57" s="162"/>
      <c r="G57" s="162">
        <f t="shared" si="3"/>
        <v>0</v>
      </c>
      <c r="H57" s="137"/>
    </row>
    <row r="58" spans="1:13">
      <c r="A58" s="135"/>
      <c r="B58" s="159"/>
      <c r="C58" s="160"/>
      <c r="D58" s="161"/>
      <c r="E58" s="160"/>
      <c r="F58" s="162"/>
      <c r="G58" s="162">
        <f t="shared" si="3"/>
        <v>0</v>
      </c>
      <c r="H58" s="137"/>
    </row>
    <row r="59" spans="1:13">
      <c r="A59" s="135"/>
      <c r="B59" s="159"/>
      <c r="C59" s="160"/>
      <c r="D59" s="161"/>
      <c r="E59" s="160"/>
      <c r="F59" s="162"/>
      <c r="G59" s="162">
        <f t="shared" si="3"/>
        <v>0</v>
      </c>
      <c r="H59" s="137"/>
    </row>
    <row r="60" spans="1:13">
      <c r="A60" s="135"/>
      <c r="B60" s="159"/>
      <c r="C60" s="160"/>
      <c r="D60" s="161"/>
      <c r="E60" s="160"/>
      <c r="F60" s="162"/>
      <c r="G60" s="162">
        <f t="shared" si="3"/>
        <v>0</v>
      </c>
      <c r="H60" s="137"/>
      <c r="J60" s="172" t="s">
        <v>2309</v>
      </c>
      <c r="K60" s="184">
        <v>0.26</v>
      </c>
    </row>
    <row r="61" spans="1:13">
      <c r="A61" s="135"/>
      <c r="C61" s="174"/>
      <c r="D61" s="159" t="s">
        <v>37</v>
      </c>
      <c r="E61" s="159"/>
      <c r="F61" s="159"/>
      <c r="G61" s="162">
        <f>SUM(G45:G60)</f>
        <v>400</v>
      </c>
      <c r="H61" s="137"/>
      <c r="J61" s="134" t="s">
        <v>2308</v>
      </c>
      <c r="K61" s="134">
        <f>SUM(G19,G32,G35*K60)*(1+F39)</f>
        <v>3119.6000000000004</v>
      </c>
    </row>
    <row r="62" spans="1:13">
      <c r="A62" s="135"/>
      <c r="C62" s="174"/>
      <c r="D62" s="215" t="s">
        <v>20</v>
      </c>
      <c r="E62" s="215"/>
      <c r="F62" s="168">
        <v>0.1</v>
      </c>
      <c r="G62" s="162">
        <f>G61*F62</f>
        <v>40</v>
      </c>
      <c r="H62" s="137"/>
      <c r="J62" s="134" t="s">
        <v>233</v>
      </c>
      <c r="K62" s="185">
        <f>G73/2</f>
        <v>23950</v>
      </c>
    </row>
    <row r="63" spans="1:13">
      <c r="A63" s="135"/>
      <c r="C63" s="174"/>
      <c r="D63" s="215" t="s">
        <v>40</v>
      </c>
      <c r="E63" s="215"/>
      <c r="F63" s="215"/>
      <c r="G63" s="162">
        <f>SUM(G61:G62)</f>
        <v>440</v>
      </c>
      <c r="H63" s="137"/>
      <c r="J63" s="134" t="s">
        <v>234</v>
      </c>
      <c r="K63" s="185" t="e">
        <f>G18*(1+F24)*(1+#REF!) + (G31+G35)*(1+F39) +( G54+G55+G56+G45+G50)*(1+F62)</f>
        <v>#REF!</v>
      </c>
    </row>
    <row r="64" spans="1:13">
      <c r="A64" s="135"/>
      <c r="C64" s="174"/>
      <c r="D64" s="216" t="s">
        <v>10</v>
      </c>
      <c r="E64" s="216"/>
      <c r="G64" s="170">
        <f>ROUNDUP(G63,-2)</f>
        <v>500</v>
      </c>
      <c r="H64" s="137"/>
    </row>
    <row r="65" spans="1:13">
      <c r="A65" s="135"/>
      <c r="C65" s="174"/>
      <c r="G65" s="186"/>
      <c r="H65" s="137"/>
      <c r="J65" s="134" t="s">
        <v>232</v>
      </c>
    </row>
    <row r="66" spans="1:13">
      <c r="A66" s="135"/>
      <c r="D66" s="134" t="s">
        <v>171</v>
      </c>
      <c r="G66" s="186">
        <f>ROUNDUP(G26+G41+G64,-2)</f>
        <v>14500</v>
      </c>
      <c r="H66" s="137"/>
      <c r="J66" s="187"/>
      <c r="K66" s="134" t="s">
        <v>49</v>
      </c>
      <c r="L66" s="134">
        <f>IFERROR(K63/J66,0)</f>
        <v>0</v>
      </c>
      <c r="M66" s="134" t="s">
        <v>203</v>
      </c>
    </row>
    <row r="67" spans="1:13">
      <c r="A67" s="135"/>
      <c r="C67" s="203" t="s">
        <v>2341</v>
      </c>
      <c r="D67" s="134" t="s">
        <v>2297</v>
      </c>
      <c r="G67" s="186">
        <f>'Facilities Charges'!M10</f>
        <v>24768</v>
      </c>
      <c r="H67" s="137"/>
      <c r="J67" s="188"/>
    </row>
    <row r="68" spans="1:13">
      <c r="A68" s="135"/>
      <c r="D68" s="173" t="str">
        <f>IF(AND($K$11,NOT($K$10)),"Estimated TCJA tax for WWSC Costs","Overhead")</f>
        <v>Estimated TCJA tax for WWSC Costs</v>
      </c>
      <c r="G68" s="186">
        <f>IF(OR($K$10,$K$11),IF(AND($K$11,NOT($K$10)),ROUND(K61*(1/(1-$K$12)-1),-2),IF(AND($K$10,NOT($K$11)),ROUND(SUM(G66:G67)*$K$13,-2),IF(AND($K$11,$K$10),"WARNING"))))</f>
        <v>800</v>
      </c>
      <c r="H68" s="137"/>
      <c r="J68" s="139" t="str">
        <f>IF(AND($K$11,NOT($K$10)),"State B&amp;O Tax","")</f>
        <v>State B&amp;O Tax</v>
      </c>
      <c r="L68" s="163"/>
    </row>
    <row r="69" spans="1:13">
      <c r="A69" s="135"/>
      <c r="D69" s="134" t="str">
        <f>IF(AND($K$11,NOT($K$10)),"State B&amp;O Tax","")</f>
        <v>State B&amp;O Tax</v>
      </c>
      <c r="G69" s="186">
        <f>IF(OR($K$10,$K$11),IF(AND($K$11,NOT($K$10)),ROUNDUP(SUM(G66:G68,'Materials Worksheet'!O75)*(1/(1-$K$14)-1),-2),IF(AND($K$10,NOT($K$11)),0,IF(AND($K$11,$K$10),"WARNING"))))</f>
        <v>3200</v>
      </c>
      <c r="H69" s="137"/>
      <c r="J69" s="189"/>
      <c r="L69" s="163"/>
    </row>
    <row r="70" spans="1:13">
      <c r="A70" s="135"/>
      <c r="C70" s="190" t="s">
        <v>2306</v>
      </c>
      <c r="G70" s="186"/>
      <c r="H70" s="137"/>
      <c r="J70" s="189"/>
      <c r="L70" s="163"/>
    </row>
    <row r="71" spans="1:13" ht="15" customHeight="1">
      <c r="A71" s="135"/>
      <c r="C71" s="191">
        <f>ROUND('Materials Worksheet'!O59,-2)</f>
        <v>17300</v>
      </c>
      <c r="D71" s="212" t="s">
        <v>2307</v>
      </c>
      <c r="E71" s="212"/>
      <c r="F71" s="212"/>
      <c r="G71" s="186">
        <f>ROUND(C71*(1/(1-$K$12) - 1),-2)</f>
        <v>4600</v>
      </c>
      <c r="H71" s="137"/>
      <c r="J71" s="139"/>
    </row>
    <row r="72" spans="1:13" ht="16.5" thickBot="1">
      <c r="A72" s="135"/>
      <c r="D72" s="192"/>
      <c r="E72" s="193"/>
      <c r="F72" s="193"/>
      <c r="G72" s="186"/>
      <c r="H72" s="137"/>
    </row>
    <row r="73" spans="1:13" ht="16.5" thickBot="1">
      <c r="A73" s="135"/>
      <c r="D73" s="194" t="s">
        <v>21</v>
      </c>
      <c r="E73" s="195"/>
      <c r="F73" s="195"/>
      <c r="G73" s="196">
        <f>ROUNDUP(SUM(G66:G71),-2)</f>
        <v>47900</v>
      </c>
      <c r="H73" s="137"/>
    </row>
    <row r="74" spans="1:13" ht="15.75">
      <c r="A74" s="135"/>
      <c r="D74" s="156"/>
      <c r="E74" s="193"/>
      <c r="F74" s="193"/>
      <c r="G74" s="197"/>
      <c r="H74" s="137"/>
      <c r="J74" s="139"/>
      <c r="K74" s="139"/>
      <c r="L74" s="163"/>
    </row>
    <row r="75" spans="1:13">
      <c r="A75" s="135"/>
      <c r="C75" s="134" t="s">
        <v>22</v>
      </c>
      <c r="H75" s="137"/>
      <c r="K75" s="139"/>
    </row>
    <row r="76" spans="1:13">
      <c r="A76" s="135"/>
      <c r="C76" s="198" t="s">
        <v>23</v>
      </c>
      <c r="H76" s="137"/>
      <c r="K76" s="199"/>
    </row>
    <row r="77" spans="1:13">
      <c r="A77" s="135"/>
      <c r="C77" s="198" t="s">
        <v>24</v>
      </c>
      <c r="H77" s="137"/>
    </row>
    <row r="78" spans="1:13">
      <c r="A78" s="135"/>
      <c r="C78" s="198" t="s">
        <v>25</v>
      </c>
      <c r="H78" s="137"/>
      <c r="K78" s="139"/>
    </row>
    <row r="79" spans="1:13" ht="13.5" thickBot="1">
      <c r="A79" s="200"/>
      <c r="B79" s="201"/>
      <c r="C79" s="204" t="s">
        <v>2342</v>
      </c>
      <c r="D79" s="201"/>
      <c r="E79" s="201"/>
      <c r="F79" s="201"/>
      <c r="G79" s="201"/>
      <c r="H79" s="202"/>
      <c r="K79" s="199"/>
    </row>
    <row r="80" spans="1:13" ht="13.5" thickTop="1"/>
    <row r="81" spans="10:10">
      <c r="J81" s="139"/>
    </row>
  </sheetData>
  <mergeCells count="14">
    <mergeCell ref="D71:F71"/>
    <mergeCell ref="J10:J11"/>
    <mergeCell ref="D62:E62"/>
    <mergeCell ref="D63:F63"/>
    <mergeCell ref="D64:E64"/>
    <mergeCell ref="D38:F38"/>
    <mergeCell ref="D39:E39"/>
    <mergeCell ref="B1:E1"/>
    <mergeCell ref="D25:E25"/>
    <mergeCell ref="B11:G11"/>
    <mergeCell ref="B12:G12"/>
    <mergeCell ref="D24:E24"/>
    <mergeCell ref="B13:G13"/>
    <mergeCell ref="B14:G14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76" orientation="portrait" r:id="rId2"/>
  <headerFooter>
    <oddHeader>&amp;C&amp;"Calibri,Bold"&amp;16Washington&amp;24 &amp;16Water Service Co.&amp;"Calibri,Regular"&amp;10
&amp;"Calibri,Bold"&amp;12Engineering Department
4531 Intelco Loop SE
Suite 3
Lacey, WA 98503
Engineer's Opinion of Probable Project Costs Summary
&amp;"Calibri,Regular"Attachment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L7" sqref="L7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22" t="s">
        <v>2330</v>
      </c>
      <c r="B1" s="223"/>
      <c r="C1" s="223"/>
      <c r="D1" s="223"/>
      <c r="E1" s="223"/>
      <c r="F1" s="224"/>
      <c r="I1" s="222" t="s">
        <v>2331</v>
      </c>
      <c r="J1" s="223"/>
      <c r="K1" s="223"/>
      <c r="L1" s="223"/>
      <c r="M1" s="224"/>
    </row>
    <row r="2" spans="1:13" ht="15">
      <c r="A2" s="225"/>
      <c r="B2" s="226"/>
      <c r="C2" s="120" t="s">
        <v>2316</v>
      </c>
      <c r="D2" s="120" t="s">
        <v>2317</v>
      </c>
      <c r="E2" s="120" t="s">
        <v>2318</v>
      </c>
      <c r="F2" s="121" t="s">
        <v>3</v>
      </c>
      <c r="I2" s="225"/>
      <c r="J2" s="226"/>
      <c r="K2" s="120" t="s">
        <v>2316</v>
      </c>
      <c r="L2" s="120" t="s">
        <v>15</v>
      </c>
      <c r="M2" s="127" t="s">
        <v>2332</v>
      </c>
    </row>
    <row r="3" spans="1:13" ht="17.25">
      <c r="A3" s="227" t="s">
        <v>2319</v>
      </c>
      <c r="B3" s="228"/>
      <c r="C3" s="122">
        <v>1500</v>
      </c>
      <c r="D3" s="123" t="s">
        <v>2320</v>
      </c>
      <c r="E3" s="123" t="s">
        <v>2321</v>
      </c>
      <c r="F3" s="124">
        <f>IF(ISNUMBER(E3),SUM(C3:E3),SUM(C3:D3))</f>
        <v>1500</v>
      </c>
      <c r="I3" s="220" t="s">
        <v>2322</v>
      </c>
      <c r="J3" s="221"/>
      <c r="K3" s="122">
        <v>1549</v>
      </c>
      <c r="L3" s="123"/>
      <c r="M3" s="128">
        <f>L3*K3</f>
        <v>0</v>
      </c>
    </row>
    <row r="4" spans="1:13" ht="15">
      <c r="A4" s="227" t="s">
        <v>2329</v>
      </c>
      <c r="B4" s="228"/>
      <c r="C4" s="125"/>
      <c r="D4" s="126"/>
      <c r="E4" s="123"/>
      <c r="F4" s="124"/>
      <c r="I4" s="220" t="s">
        <v>2323</v>
      </c>
      <c r="J4" s="221"/>
      <c r="K4" s="122">
        <v>2857</v>
      </c>
      <c r="L4" s="123"/>
      <c r="M4" s="128">
        <f t="shared" ref="M4:M9" si="0">L4*K4</f>
        <v>0</v>
      </c>
    </row>
    <row r="5" spans="1:13" ht="15">
      <c r="A5" s="220" t="s">
        <v>2322</v>
      </c>
      <c r="B5" s="221"/>
      <c r="C5" s="122">
        <v>1549</v>
      </c>
      <c r="D5" s="123" t="s">
        <v>2320</v>
      </c>
      <c r="E5" s="123" t="s">
        <v>2321</v>
      </c>
      <c r="F5" s="124">
        <f t="shared" ref="F5:F11" si="1">IF(ISNUMBER(E5),SUM(C5:E5),SUM(C5:D5))</f>
        <v>1549</v>
      </c>
      <c r="I5" s="220" t="s">
        <v>2324</v>
      </c>
      <c r="J5" s="221"/>
      <c r="K5" s="122">
        <v>5158</v>
      </c>
      <c r="L5" s="123"/>
      <c r="M5" s="128">
        <f t="shared" si="0"/>
        <v>0</v>
      </c>
    </row>
    <row r="6" spans="1:13" ht="15">
      <c r="A6" s="220" t="s">
        <v>2323</v>
      </c>
      <c r="B6" s="221"/>
      <c r="C6" s="122">
        <v>2857</v>
      </c>
      <c r="D6" s="123" t="s">
        <v>2320</v>
      </c>
      <c r="E6" s="123" t="s">
        <v>2321</v>
      </c>
      <c r="F6" s="124">
        <f t="shared" si="1"/>
        <v>2857</v>
      </c>
      <c r="I6" s="220" t="s">
        <v>2325</v>
      </c>
      <c r="J6" s="221"/>
      <c r="K6" s="122">
        <v>8256</v>
      </c>
      <c r="L6" s="123">
        <v>3</v>
      </c>
      <c r="M6" s="128">
        <f t="shared" si="0"/>
        <v>24768</v>
      </c>
    </row>
    <row r="7" spans="1:13" ht="15">
      <c r="A7" s="220" t="s">
        <v>2324</v>
      </c>
      <c r="B7" s="221"/>
      <c r="C7" s="122">
        <v>5158</v>
      </c>
      <c r="D7" s="123" t="s">
        <v>2320</v>
      </c>
      <c r="E7" s="123" t="s">
        <v>2321</v>
      </c>
      <c r="F7" s="124">
        <f t="shared" si="1"/>
        <v>5158</v>
      </c>
      <c r="I7" s="220" t="s">
        <v>2326</v>
      </c>
      <c r="J7" s="221"/>
      <c r="K7" s="122">
        <v>15490</v>
      </c>
      <c r="L7" s="123"/>
      <c r="M7" s="128">
        <f t="shared" si="0"/>
        <v>0</v>
      </c>
    </row>
    <row r="8" spans="1:13" ht="15">
      <c r="A8" s="220" t="s">
        <v>2325</v>
      </c>
      <c r="B8" s="221"/>
      <c r="C8" s="122">
        <v>8256</v>
      </c>
      <c r="D8" s="123" t="s">
        <v>2320</v>
      </c>
      <c r="E8" s="123" t="s">
        <v>2321</v>
      </c>
      <c r="F8" s="124">
        <f t="shared" si="1"/>
        <v>8256</v>
      </c>
      <c r="I8" s="220" t="s">
        <v>2327</v>
      </c>
      <c r="J8" s="221"/>
      <c r="K8" s="122">
        <v>25822</v>
      </c>
      <c r="L8" s="123"/>
      <c r="M8" s="128">
        <f t="shared" si="0"/>
        <v>0</v>
      </c>
    </row>
    <row r="9" spans="1:13" ht="15">
      <c r="A9" s="220" t="s">
        <v>2326</v>
      </c>
      <c r="B9" s="221"/>
      <c r="C9" s="122">
        <v>15490</v>
      </c>
      <c r="D9" s="123" t="s">
        <v>2320</v>
      </c>
      <c r="E9" s="123" t="s">
        <v>2321</v>
      </c>
      <c r="F9" s="124">
        <f t="shared" si="1"/>
        <v>15490</v>
      </c>
      <c r="I9" s="220" t="s">
        <v>2328</v>
      </c>
      <c r="J9" s="221"/>
      <c r="K9" s="122">
        <v>51628</v>
      </c>
      <c r="L9" s="123"/>
      <c r="M9" s="128">
        <f t="shared" si="0"/>
        <v>0</v>
      </c>
    </row>
    <row r="10" spans="1:13" ht="15">
      <c r="A10" s="220" t="s">
        <v>2327</v>
      </c>
      <c r="B10" s="221"/>
      <c r="C10" s="122">
        <v>25822</v>
      </c>
      <c r="D10" s="123" t="s">
        <v>2320</v>
      </c>
      <c r="E10" s="123" t="s">
        <v>2321</v>
      </c>
      <c r="F10" s="124">
        <f t="shared" si="1"/>
        <v>25822</v>
      </c>
      <c r="L10" s="130" t="s">
        <v>3</v>
      </c>
      <c r="M10" s="129">
        <f>SUM(M3:M9)</f>
        <v>24768</v>
      </c>
    </row>
    <row r="11" spans="1:13" ht="15">
      <c r="A11" s="220" t="s">
        <v>2328</v>
      </c>
      <c r="B11" s="221"/>
      <c r="C11" s="122">
        <v>51628</v>
      </c>
      <c r="D11" s="123" t="s">
        <v>2320</v>
      </c>
      <c r="E11" s="123" t="s">
        <v>2321</v>
      </c>
      <c r="F11" s="124">
        <f t="shared" si="1"/>
        <v>51628</v>
      </c>
    </row>
    <row r="13" spans="1:13">
      <c r="A13" t="s">
        <v>2333</v>
      </c>
    </row>
  </sheetData>
  <mergeCells count="20"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  <mergeCell ref="I9:J9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topLeftCell="A36" zoomScaleNormal="100" workbookViewId="0">
      <selection activeCell="N55" sqref="N55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.140625" style="54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2.28515625" bestFit="1" customWidth="1"/>
    <col min="16" max="16" width="12.140625" customWidth="1"/>
  </cols>
  <sheetData>
    <row r="1" spans="1:15" ht="20.25">
      <c r="C1" s="41" t="str">
        <f>'Estimate Form'!$K$6</f>
        <v>Southwood</v>
      </c>
    </row>
    <row r="2" spans="1:15" ht="14.25" customHeight="1">
      <c r="C2" s="42" t="str">
        <f>CONCATENATE('Estimate Form'!$K$8, " County")</f>
        <v>Pierce County</v>
      </c>
      <c r="F2" s="19" t="s">
        <v>209</v>
      </c>
      <c r="G2" s="46">
        <f>'Estimate Form'!$K$9</f>
        <v>4047</v>
      </c>
    </row>
    <row r="3" spans="1:15" ht="15">
      <c r="C3" s="43" t="str">
        <f>'Estimate Form'!K7</f>
        <v>Main Ext. Diaz Apartments</v>
      </c>
    </row>
    <row r="4" spans="1:15">
      <c r="C4" s="44" t="s">
        <v>208</v>
      </c>
    </row>
    <row r="5" spans="1:15">
      <c r="C5" s="45">
        <f ca="1">TODAY()</f>
        <v>45733</v>
      </c>
    </row>
    <row r="8" spans="1:15" ht="18">
      <c r="B8" s="53" t="s">
        <v>269</v>
      </c>
      <c r="F8" s="20"/>
      <c r="I8" s="98"/>
      <c r="J8" s="99" t="s">
        <v>267</v>
      </c>
      <c r="K8" s="98"/>
      <c r="L8" s="98"/>
      <c r="M8" s="98"/>
      <c r="N8" s="98"/>
      <c r="O8" s="98"/>
    </row>
    <row r="9" spans="1:15" ht="39" thickBot="1">
      <c r="A9" s="36" t="s">
        <v>124</v>
      </c>
      <c r="B9" s="36" t="s">
        <v>126</v>
      </c>
      <c r="C9" s="3" t="s">
        <v>257</v>
      </c>
      <c r="D9" s="13" t="s">
        <v>15</v>
      </c>
      <c r="E9" s="37" t="s">
        <v>125</v>
      </c>
      <c r="F9" s="21" t="s">
        <v>13</v>
      </c>
      <c r="G9" s="21" t="s">
        <v>3</v>
      </c>
      <c r="H9" s="55"/>
      <c r="I9" s="100" t="s">
        <v>124</v>
      </c>
      <c r="J9" s="100" t="s">
        <v>126</v>
      </c>
      <c r="K9" s="101" t="s">
        <v>2313</v>
      </c>
      <c r="L9" s="102" t="s">
        <v>15</v>
      </c>
      <c r="M9" s="103" t="s">
        <v>125</v>
      </c>
      <c r="N9" s="104" t="s">
        <v>13</v>
      </c>
      <c r="O9" s="104" t="s">
        <v>3</v>
      </c>
    </row>
    <row r="10" spans="1:15">
      <c r="C10" s="4"/>
      <c r="D10" s="14"/>
      <c r="E10" s="14"/>
      <c r="F10" s="20"/>
      <c r="G10" s="22"/>
      <c r="H10" s="55"/>
      <c r="I10" s="98"/>
      <c r="J10" s="98"/>
      <c r="K10" s="105"/>
      <c r="L10" s="106"/>
      <c r="M10" s="106"/>
      <c r="N10" s="107"/>
      <c r="O10" s="108"/>
    </row>
    <row r="11" spans="1:15">
      <c r="I11" s="98"/>
      <c r="J11" s="98"/>
      <c r="K11" s="98"/>
      <c r="L11" s="109"/>
      <c r="M11" s="109"/>
      <c r="N11" s="110"/>
      <c r="O11" s="111"/>
    </row>
    <row r="12" spans="1:15">
      <c r="I12" s="98"/>
      <c r="J12" s="98"/>
      <c r="K12" s="98"/>
      <c r="L12" s="109"/>
      <c r="M12" s="109"/>
      <c r="N12" s="110"/>
      <c r="O12" s="111"/>
    </row>
    <row r="13" spans="1:15">
      <c r="I13" s="98"/>
      <c r="J13" s="98"/>
      <c r="K13" s="98"/>
      <c r="L13" s="109"/>
      <c r="M13" s="109"/>
      <c r="N13" s="110"/>
      <c r="O13" s="111"/>
    </row>
    <row r="14" spans="1:15">
      <c r="F14" s="17"/>
      <c r="G14" s="18">
        <f t="shared" ref="G14:G40" si="0">D14*F14</f>
        <v>0</v>
      </c>
      <c r="I14" s="98"/>
      <c r="J14" s="98"/>
      <c r="K14" s="98" t="s">
        <v>2343</v>
      </c>
      <c r="L14" s="98">
        <v>840</v>
      </c>
      <c r="M14" s="98" t="s">
        <v>49</v>
      </c>
      <c r="N14" s="112">
        <v>120</v>
      </c>
      <c r="O14" s="111">
        <f t="shared" ref="O14:O45" si="1">L14*N14</f>
        <v>100800</v>
      </c>
    </row>
    <row r="15" spans="1:15">
      <c r="F15" s="17"/>
      <c r="G15" s="18">
        <f t="shared" si="0"/>
        <v>0</v>
      </c>
      <c r="I15" s="98"/>
      <c r="J15" s="98"/>
      <c r="K15" s="98"/>
      <c r="L15" s="98">
        <v>0</v>
      </c>
      <c r="M15" s="98" t="s">
        <v>14</v>
      </c>
      <c r="N15" s="112"/>
      <c r="O15" s="111">
        <f t="shared" si="1"/>
        <v>0</v>
      </c>
    </row>
    <row r="16" spans="1:15">
      <c r="F16" s="17"/>
      <c r="G16" s="18">
        <f t="shared" si="0"/>
        <v>0</v>
      </c>
      <c r="I16" s="98"/>
      <c r="J16" s="98"/>
      <c r="K16" s="98"/>
      <c r="L16" s="109"/>
      <c r="M16" s="109"/>
      <c r="N16" s="112"/>
      <c r="O16" s="111">
        <f t="shared" si="1"/>
        <v>0</v>
      </c>
    </row>
    <row r="17" spans="6:15">
      <c r="F17" s="17"/>
      <c r="G17" s="18">
        <f t="shared" si="0"/>
        <v>0</v>
      </c>
      <c r="I17" s="98"/>
      <c r="J17" s="98"/>
      <c r="K17" s="98"/>
      <c r="L17" s="109"/>
      <c r="M17" s="109"/>
      <c r="N17" s="112"/>
      <c r="O17" s="111">
        <f t="shared" si="1"/>
        <v>0</v>
      </c>
    </row>
    <row r="18" spans="6:15">
      <c r="F18" s="17"/>
      <c r="G18" s="18">
        <f t="shared" si="0"/>
        <v>0</v>
      </c>
      <c r="I18" s="98"/>
      <c r="J18" s="98"/>
      <c r="K18" s="98"/>
      <c r="L18" s="109"/>
      <c r="M18" s="109"/>
      <c r="N18" s="112"/>
      <c r="O18" s="111">
        <f t="shared" si="1"/>
        <v>0</v>
      </c>
    </row>
    <row r="19" spans="6:15">
      <c r="F19" s="17"/>
      <c r="G19" s="18">
        <f t="shared" si="0"/>
        <v>0</v>
      </c>
      <c r="I19" s="98"/>
      <c r="J19" s="98"/>
      <c r="K19" s="98"/>
      <c r="L19" s="109"/>
      <c r="M19" s="109"/>
      <c r="N19" s="112"/>
      <c r="O19" s="111">
        <f t="shared" si="1"/>
        <v>0</v>
      </c>
    </row>
    <row r="20" spans="6:15">
      <c r="F20" s="17"/>
      <c r="G20" s="18">
        <f t="shared" si="0"/>
        <v>0</v>
      </c>
      <c r="I20" s="98"/>
      <c r="J20" s="98"/>
      <c r="K20" s="98"/>
      <c r="L20" s="109"/>
      <c r="M20" s="109"/>
      <c r="N20" s="112"/>
      <c r="O20" s="111">
        <f t="shared" si="1"/>
        <v>0</v>
      </c>
    </row>
    <row r="21" spans="6:15">
      <c r="F21" s="17"/>
      <c r="G21" s="18">
        <f t="shared" si="0"/>
        <v>0</v>
      </c>
      <c r="I21" s="98"/>
      <c r="J21" s="98"/>
      <c r="K21" s="98"/>
      <c r="L21" s="109"/>
      <c r="M21" s="109"/>
      <c r="N21" s="112"/>
      <c r="O21" s="111">
        <f t="shared" si="1"/>
        <v>0</v>
      </c>
    </row>
    <row r="22" spans="6:15">
      <c r="F22" s="17"/>
      <c r="G22" s="18">
        <f t="shared" si="0"/>
        <v>0</v>
      </c>
      <c r="I22" s="98"/>
      <c r="J22" s="98"/>
      <c r="K22" s="98"/>
      <c r="L22" s="109"/>
      <c r="M22" s="109"/>
      <c r="N22" s="112"/>
      <c r="O22" s="111">
        <f t="shared" si="1"/>
        <v>0</v>
      </c>
    </row>
    <row r="23" spans="6:15">
      <c r="F23" s="17"/>
      <c r="G23" s="18">
        <f t="shared" si="0"/>
        <v>0</v>
      </c>
      <c r="I23" s="98"/>
      <c r="J23" s="98"/>
      <c r="K23" s="98"/>
      <c r="L23" s="109"/>
      <c r="M23" s="109"/>
      <c r="N23" s="112"/>
      <c r="O23" s="111">
        <f t="shared" si="1"/>
        <v>0</v>
      </c>
    </row>
    <row r="24" spans="6:15">
      <c r="F24" s="17"/>
      <c r="G24" s="18">
        <f t="shared" si="0"/>
        <v>0</v>
      </c>
      <c r="I24" s="98"/>
      <c r="J24" s="98"/>
      <c r="K24" s="98"/>
      <c r="L24" s="109"/>
      <c r="M24" s="109"/>
      <c r="N24" s="112"/>
      <c r="O24" s="111">
        <f t="shared" si="1"/>
        <v>0</v>
      </c>
    </row>
    <row r="25" spans="6:15">
      <c r="F25" s="17"/>
      <c r="G25" s="18">
        <f t="shared" si="0"/>
        <v>0</v>
      </c>
      <c r="I25" s="98"/>
      <c r="J25" s="98"/>
      <c r="K25" s="98"/>
      <c r="L25" s="109"/>
      <c r="M25" s="109"/>
      <c r="N25" s="112"/>
      <c r="O25" s="111">
        <f t="shared" si="1"/>
        <v>0</v>
      </c>
    </row>
    <row r="26" spans="6:15">
      <c r="F26" s="17"/>
      <c r="G26" s="18">
        <f t="shared" si="0"/>
        <v>0</v>
      </c>
      <c r="I26" s="98"/>
      <c r="J26" s="98"/>
      <c r="K26" s="98"/>
      <c r="L26" s="109"/>
      <c r="M26" s="109"/>
      <c r="N26" s="112"/>
      <c r="O26" s="111">
        <f t="shared" si="1"/>
        <v>0</v>
      </c>
    </row>
    <row r="27" spans="6:15">
      <c r="F27" s="17"/>
      <c r="G27" s="18">
        <f t="shared" si="0"/>
        <v>0</v>
      </c>
      <c r="I27" s="98"/>
      <c r="J27" s="98"/>
      <c r="K27" s="98"/>
      <c r="L27" s="109"/>
      <c r="M27" s="109"/>
      <c r="N27" s="112"/>
      <c r="O27" s="111">
        <f t="shared" si="1"/>
        <v>0</v>
      </c>
    </row>
    <row r="28" spans="6:15">
      <c r="F28" s="17"/>
      <c r="G28" s="18">
        <f t="shared" si="0"/>
        <v>0</v>
      </c>
      <c r="I28" s="98"/>
      <c r="J28" s="98"/>
      <c r="K28" s="98"/>
      <c r="L28" s="109"/>
      <c r="M28" s="109"/>
      <c r="N28" s="112"/>
      <c r="O28" s="111">
        <f t="shared" si="1"/>
        <v>0</v>
      </c>
    </row>
    <row r="29" spans="6:15">
      <c r="F29" s="17"/>
      <c r="G29" s="18">
        <f t="shared" si="0"/>
        <v>0</v>
      </c>
      <c r="I29" s="98"/>
      <c r="J29" s="98"/>
      <c r="K29" s="98"/>
      <c r="L29" s="109"/>
      <c r="M29" s="109"/>
      <c r="N29" s="112"/>
      <c r="O29" s="111">
        <f t="shared" si="1"/>
        <v>0</v>
      </c>
    </row>
    <row r="30" spans="6:15">
      <c r="F30" s="17"/>
      <c r="G30" s="18">
        <f t="shared" si="0"/>
        <v>0</v>
      </c>
      <c r="I30" s="98"/>
      <c r="J30" s="98"/>
      <c r="K30" s="98"/>
      <c r="L30" s="109"/>
      <c r="M30" s="109"/>
      <c r="N30" s="112"/>
      <c r="O30" s="111">
        <f t="shared" si="1"/>
        <v>0</v>
      </c>
    </row>
    <row r="31" spans="6:15">
      <c r="F31" s="17"/>
      <c r="G31" s="18">
        <f t="shared" si="0"/>
        <v>0</v>
      </c>
      <c r="I31" s="98"/>
      <c r="J31" s="98"/>
      <c r="K31" s="98"/>
      <c r="L31" s="109"/>
      <c r="M31" s="109"/>
      <c r="N31" s="112"/>
      <c r="O31" s="111">
        <f t="shared" si="1"/>
        <v>0</v>
      </c>
    </row>
    <row r="32" spans="6:15">
      <c r="F32" s="17"/>
      <c r="G32" s="18">
        <f t="shared" si="0"/>
        <v>0</v>
      </c>
      <c r="I32" s="98"/>
      <c r="J32" s="98"/>
      <c r="K32" s="98"/>
      <c r="L32" s="109"/>
      <c r="M32" s="109"/>
      <c r="N32" s="112"/>
      <c r="O32" s="111">
        <f t="shared" si="1"/>
        <v>0</v>
      </c>
    </row>
    <row r="33" spans="3:15">
      <c r="F33" s="17"/>
      <c r="G33" s="18">
        <f t="shared" si="0"/>
        <v>0</v>
      </c>
      <c r="I33" s="98"/>
      <c r="J33" s="98"/>
      <c r="K33" s="98"/>
      <c r="L33" s="109"/>
      <c r="M33" s="109"/>
      <c r="N33" s="112"/>
      <c r="O33" s="111">
        <f t="shared" si="1"/>
        <v>0</v>
      </c>
    </row>
    <row r="34" spans="3:15">
      <c r="F34" s="17"/>
      <c r="G34" s="18">
        <f t="shared" si="0"/>
        <v>0</v>
      </c>
      <c r="I34" s="98"/>
      <c r="J34" s="98"/>
      <c r="K34" s="98"/>
      <c r="L34" s="109"/>
      <c r="M34" s="109"/>
      <c r="N34" s="112"/>
      <c r="O34" s="111">
        <f t="shared" si="1"/>
        <v>0</v>
      </c>
    </row>
    <row r="35" spans="3:15">
      <c r="F35" s="17"/>
      <c r="G35" s="18">
        <f t="shared" si="0"/>
        <v>0</v>
      </c>
      <c r="I35" s="98"/>
      <c r="J35" s="98"/>
      <c r="K35" s="98"/>
      <c r="L35" s="109"/>
      <c r="M35" s="109"/>
      <c r="N35" s="112"/>
      <c r="O35" s="111">
        <f t="shared" si="1"/>
        <v>0</v>
      </c>
    </row>
    <row r="36" spans="3:15">
      <c r="G36" s="18">
        <f t="shared" si="0"/>
        <v>0</v>
      </c>
      <c r="I36" s="98"/>
      <c r="J36" s="98"/>
      <c r="K36" s="98"/>
      <c r="L36" s="109"/>
      <c r="M36" s="109"/>
      <c r="N36" s="110"/>
      <c r="O36" s="111">
        <f t="shared" si="1"/>
        <v>0</v>
      </c>
    </row>
    <row r="37" spans="3:15">
      <c r="G37" s="18">
        <f t="shared" si="0"/>
        <v>0</v>
      </c>
      <c r="I37" s="98"/>
      <c r="J37" s="98"/>
      <c r="K37" s="98"/>
      <c r="L37" s="109"/>
      <c r="M37" s="109"/>
      <c r="N37" s="110"/>
      <c r="O37" s="111">
        <f t="shared" si="1"/>
        <v>0</v>
      </c>
    </row>
    <row r="38" spans="3:15">
      <c r="F38" s="17"/>
      <c r="G38" s="18">
        <f t="shared" si="0"/>
        <v>0</v>
      </c>
      <c r="I38" s="98"/>
      <c r="J38" s="98"/>
      <c r="K38" s="98"/>
      <c r="L38" s="109"/>
      <c r="M38" s="109"/>
      <c r="N38" s="112"/>
      <c r="O38" s="111">
        <f t="shared" si="1"/>
        <v>0</v>
      </c>
    </row>
    <row r="39" spans="3:15">
      <c r="G39" s="18">
        <f t="shared" si="0"/>
        <v>0</v>
      </c>
      <c r="I39" s="98"/>
      <c r="J39" s="98"/>
      <c r="K39" s="98"/>
      <c r="L39" s="109"/>
      <c r="M39" s="109"/>
      <c r="N39" s="110"/>
      <c r="O39" s="111">
        <f t="shared" si="1"/>
        <v>0</v>
      </c>
    </row>
    <row r="40" spans="3:15">
      <c r="G40" s="18">
        <f t="shared" si="0"/>
        <v>0</v>
      </c>
      <c r="I40" s="98"/>
      <c r="J40" s="98"/>
      <c r="K40" s="98"/>
      <c r="L40" s="109"/>
      <c r="M40" s="109"/>
      <c r="N40" s="110"/>
      <c r="O40" s="111">
        <f t="shared" si="1"/>
        <v>0</v>
      </c>
    </row>
    <row r="41" spans="3:15">
      <c r="G41" s="18">
        <f t="shared" ref="G41:G45" si="2">D41*F41</f>
        <v>0</v>
      </c>
      <c r="I41" s="98"/>
      <c r="J41" s="98"/>
      <c r="K41" s="98"/>
      <c r="L41" s="109"/>
      <c r="M41" s="109"/>
      <c r="N41" s="110"/>
      <c r="O41" s="111">
        <f t="shared" si="1"/>
        <v>0</v>
      </c>
    </row>
    <row r="42" spans="3:15">
      <c r="G42" s="18">
        <f t="shared" si="2"/>
        <v>0</v>
      </c>
      <c r="I42" s="98"/>
      <c r="J42" s="98"/>
      <c r="K42" s="98"/>
      <c r="L42" s="109"/>
      <c r="M42" s="109"/>
      <c r="N42" s="110"/>
      <c r="O42" s="111">
        <f t="shared" si="1"/>
        <v>0</v>
      </c>
    </row>
    <row r="43" spans="3:15">
      <c r="G43" s="18">
        <f t="shared" si="2"/>
        <v>0</v>
      </c>
      <c r="I43" s="98"/>
      <c r="J43" s="98"/>
      <c r="K43" s="98"/>
      <c r="L43" s="109"/>
      <c r="M43" s="109"/>
      <c r="N43" s="110"/>
      <c r="O43" s="111">
        <f t="shared" si="1"/>
        <v>0</v>
      </c>
    </row>
    <row r="44" spans="3:15" s="1" customFormat="1">
      <c r="C44"/>
      <c r="D44" s="6"/>
      <c r="E44" s="6"/>
      <c r="F44" s="19"/>
      <c r="G44" s="18">
        <f t="shared" si="2"/>
        <v>0</v>
      </c>
      <c r="H44" s="54"/>
      <c r="I44" s="113"/>
      <c r="J44" s="113"/>
      <c r="K44" s="98"/>
      <c r="L44" s="109"/>
      <c r="M44" s="109"/>
      <c r="N44" s="110"/>
      <c r="O44" s="111">
        <f t="shared" si="1"/>
        <v>0</v>
      </c>
    </row>
    <row r="45" spans="3:15" s="1" customFormat="1">
      <c r="C45"/>
      <c r="D45" s="6"/>
      <c r="E45" s="6"/>
      <c r="F45" s="19"/>
      <c r="G45" s="18">
        <f t="shared" si="2"/>
        <v>0</v>
      </c>
      <c r="H45" s="54"/>
      <c r="I45" s="113"/>
      <c r="J45" s="113"/>
      <c r="K45" s="98"/>
      <c r="L45" s="109"/>
      <c r="M45" s="109"/>
      <c r="N45" s="110"/>
      <c r="O45" s="111">
        <f t="shared" si="1"/>
        <v>0</v>
      </c>
    </row>
    <row r="46" spans="3:15">
      <c r="I46" s="98"/>
      <c r="J46" s="98"/>
      <c r="K46" s="98"/>
      <c r="L46" s="109"/>
      <c r="M46" s="109"/>
      <c r="N46" s="110"/>
      <c r="O46" s="111"/>
    </row>
    <row r="47" spans="3:15" s="1" customFormat="1">
      <c r="C47"/>
      <c r="D47" s="6"/>
      <c r="E47" s="6"/>
      <c r="F47" s="20" t="s">
        <v>30</v>
      </c>
      <c r="G47" s="31">
        <f>SUM(G14:G45)</f>
        <v>0</v>
      </c>
      <c r="H47" s="54"/>
      <c r="I47" s="113"/>
      <c r="J47" s="113"/>
      <c r="K47" s="98"/>
      <c r="L47" s="109"/>
      <c r="M47" s="109"/>
      <c r="N47" s="107" t="s">
        <v>30</v>
      </c>
      <c r="O47" s="114">
        <f>SUM(O14:O45)</f>
        <v>100800</v>
      </c>
    </row>
    <row r="48" spans="3:15">
      <c r="G48" s="16"/>
      <c r="I48" s="98"/>
      <c r="J48" s="98"/>
      <c r="K48" s="98"/>
      <c r="L48" s="109"/>
      <c r="M48" s="109"/>
      <c r="N48" s="110"/>
      <c r="O48" s="115"/>
    </row>
    <row r="49" spans="1:17" s="1" customFormat="1">
      <c r="C49" s="2"/>
      <c r="D49" s="6"/>
      <c r="E49" s="6"/>
      <c r="F49" s="19"/>
      <c r="G49" s="18"/>
      <c r="H49" s="54"/>
      <c r="I49" s="113"/>
      <c r="J49" s="113"/>
      <c r="K49" s="116"/>
      <c r="L49" s="109"/>
      <c r="M49" s="109"/>
      <c r="N49" s="110"/>
      <c r="O49" s="111"/>
    </row>
    <row r="50" spans="1:17" s="1" customFormat="1" ht="39" thickBot="1">
      <c r="A50" s="36" t="s">
        <v>124</v>
      </c>
      <c r="B50" s="36" t="s">
        <v>126</v>
      </c>
      <c r="C50" s="3" t="s">
        <v>215</v>
      </c>
      <c r="D50" s="13" t="s">
        <v>15</v>
      </c>
      <c r="E50" s="37" t="s">
        <v>125</v>
      </c>
      <c r="F50" s="21" t="s">
        <v>13</v>
      </c>
      <c r="G50" s="21" t="s">
        <v>3</v>
      </c>
      <c r="H50" s="54"/>
      <c r="I50" s="36" t="s">
        <v>124</v>
      </c>
      <c r="J50" s="36" t="s">
        <v>126</v>
      </c>
      <c r="K50" s="3" t="s">
        <v>2300</v>
      </c>
      <c r="L50" s="13" t="s">
        <v>15</v>
      </c>
      <c r="M50" s="37" t="s">
        <v>125</v>
      </c>
      <c r="N50" s="21" t="s">
        <v>13</v>
      </c>
      <c r="O50" s="21" t="s">
        <v>3</v>
      </c>
    </row>
    <row r="51" spans="1:17">
      <c r="C51" s="4"/>
      <c r="D51" s="14"/>
      <c r="E51" s="14"/>
      <c r="F51" s="20"/>
      <c r="G51" s="22"/>
      <c r="I51"/>
      <c r="K51" s="4"/>
      <c r="L51" s="14"/>
      <c r="M51" s="14"/>
      <c r="N51" s="20"/>
      <c r="O51" s="22"/>
    </row>
    <row r="52" spans="1:17">
      <c r="C52" s="2"/>
      <c r="I52"/>
      <c r="K52" s="2"/>
      <c r="L52" s="6"/>
      <c r="M52" s="6"/>
      <c r="N52" s="19"/>
      <c r="O52" s="18"/>
    </row>
    <row r="53" spans="1:17">
      <c r="A53">
        <v>103450</v>
      </c>
      <c r="C53" s="2" t="str">
        <f>'Materials Assemblies'!C31</f>
        <v>5/8 x 3/4 Meter Single Service Assembly w/ 1" Service Line</v>
      </c>
      <c r="D53" s="6">
        <v>0</v>
      </c>
      <c r="E53" s="6" t="s">
        <v>27</v>
      </c>
      <c r="F53" s="17">
        <f>'Materials Assemblies'!G45</f>
        <v>489.26499999999999</v>
      </c>
      <c r="G53" s="18">
        <f t="shared" ref="G53:G57" si="3">D53*F53</f>
        <v>0</v>
      </c>
      <c r="I53">
        <v>103450</v>
      </c>
      <c r="K53" s="2" t="s">
        <v>2337</v>
      </c>
      <c r="L53" s="6">
        <v>3</v>
      </c>
      <c r="M53" s="6" t="s">
        <v>27</v>
      </c>
      <c r="N53" s="33">
        <f>1978.235*1.5</f>
        <v>2967.3525</v>
      </c>
      <c r="O53" s="18">
        <f t="shared" ref="O53:O57" si="4">L53*N53</f>
        <v>8902.057499999999</v>
      </c>
    </row>
    <row r="54" spans="1:17">
      <c r="D54"/>
      <c r="E54"/>
      <c r="F54"/>
      <c r="G54" s="18">
        <f t="shared" si="3"/>
        <v>0</v>
      </c>
      <c r="I54"/>
      <c r="K54" t="s">
        <v>2301</v>
      </c>
      <c r="L54">
        <v>8</v>
      </c>
      <c r="M54" t="s">
        <v>2303</v>
      </c>
      <c r="N54" s="117">
        <f>3*75</f>
        <v>225</v>
      </c>
      <c r="O54" s="18">
        <f t="shared" si="4"/>
        <v>1800</v>
      </c>
    </row>
    <row r="55" spans="1:17">
      <c r="D55"/>
      <c r="E55"/>
      <c r="F55"/>
      <c r="G55" s="18">
        <f t="shared" si="3"/>
        <v>0</v>
      </c>
      <c r="I55"/>
      <c r="K55" t="s">
        <v>2302</v>
      </c>
      <c r="L55">
        <v>1</v>
      </c>
      <c r="M55" t="s">
        <v>14</v>
      </c>
      <c r="N55">
        <v>4560</v>
      </c>
      <c r="O55" s="18">
        <f t="shared" si="4"/>
        <v>4560</v>
      </c>
    </row>
    <row r="56" spans="1:17">
      <c r="D56"/>
      <c r="E56"/>
      <c r="F56"/>
      <c r="G56" s="18">
        <f t="shared" si="3"/>
        <v>0</v>
      </c>
      <c r="I56"/>
      <c r="K56" t="s">
        <v>2344</v>
      </c>
      <c r="L56">
        <v>1</v>
      </c>
      <c r="M56" t="s">
        <v>27</v>
      </c>
      <c r="N56">
        <v>2000</v>
      </c>
      <c r="O56" s="18">
        <f t="shared" si="4"/>
        <v>2000</v>
      </c>
    </row>
    <row r="57" spans="1:17">
      <c r="D57"/>
      <c r="E57"/>
      <c r="F57"/>
      <c r="G57" s="18">
        <f t="shared" si="3"/>
        <v>0</v>
      </c>
      <c r="I57"/>
      <c r="O57" s="18">
        <f t="shared" si="4"/>
        <v>0</v>
      </c>
    </row>
    <row r="58" spans="1:17">
      <c r="D58"/>
      <c r="E58"/>
      <c r="F58"/>
      <c r="G58"/>
      <c r="I58"/>
    </row>
    <row r="59" spans="1:17">
      <c r="D59"/>
      <c r="E59"/>
      <c r="F59" s="20" t="s">
        <v>30</v>
      </c>
      <c r="G59" s="31">
        <f>SUM(G53:G57)</f>
        <v>0</v>
      </c>
      <c r="I59"/>
      <c r="M59" s="23" t="s">
        <v>2314</v>
      </c>
      <c r="N59" s="20" t="s">
        <v>30</v>
      </c>
      <c r="O59" s="31">
        <f>SUM(O53:O57)</f>
        <v>17262.057499999999</v>
      </c>
      <c r="P59" s="18">
        <f>O59/L53</f>
        <v>5754.019166666666</v>
      </c>
      <c r="Q59" t="s">
        <v>2310</v>
      </c>
    </row>
    <row r="60" spans="1:17">
      <c r="I60"/>
      <c r="M60" s="6"/>
      <c r="N60" s="19"/>
      <c r="O60" s="18"/>
    </row>
    <row r="61" spans="1:17">
      <c r="I61"/>
      <c r="L61" s="6"/>
      <c r="M61" s="6"/>
      <c r="N61" s="19"/>
      <c r="O61" s="18"/>
    </row>
    <row r="62" spans="1:17">
      <c r="I62"/>
      <c r="L62" s="6"/>
      <c r="M62" s="6"/>
      <c r="N62" s="19"/>
      <c r="O62" s="18"/>
    </row>
    <row r="63" spans="1:17">
      <c r="I63"/>
      <c r="L63" s="6"/>
      <c r="M63" s="6"/>
      <c r="N63" s="19"/>
      <c r="O63" s="18"/>
    </row>
    <row r="64" spans="1:17" ht="39" thickBot="1">
      <c r="A64" s="36" t="s">
        <v>124</v>
      </c>
      <c r="B64" s="36" t="s">
        <v>126</v>
      </c>
      <c r="C64" s="3" t="s">
        <v>216</v>
      </c>
      <c r="D64" s="13" t="s">
        <v>15</v>
      </c>
      <c r="E64" s="37" t="s">
        <v>125</v>
      </c>
      <c r="F64" s="21" t="s">
        <v>13</v>
      </c>
      <c r="G64" s="21" t="s">
        <v>3</v>
      </c>
      <c r="I64" s="100" t="s">
        <v>124</v>
      </c>
      <c r="J64" s="100" t="s">
        <v>126</v>
      </c>
      <c r="K64" s="101" t="s">
        <v>2312</v>
      </c>
      <c r="L64" s="102" t="s">
        <v>15</v>
      </c>
      <c r="M64" s="103" t="s">
        <v>125</v>
      </c>
      <c r="N64" s="104" t="s">
        <v>13</v>
      </c>
      <c r="O64" s="104" t="s">
        <v>3</v>
      </c>
    </row>
    <row r="65" spans="1:15">
      <c r="C65" s="4"/>
      <c r="D65" s="14"/>
      <c r="E65" s="14"/>
      <c r="F65" s="20"/>
      <c r="G65" s="22"/>
      <c r="I65" s="98"/>
      <c r="J65" s="98"/>
      <c r="K65" s="105"/>
      <c r="L65" s="106"/>
      <c r="M65" s="106"/>
      <c r="N65" s="107"/>
      <c r="O65" s="108"/>
    </row>
    <row r="66" spans="1:15">
      <c r="C66" s="2"/>
      <c r="I66" s="98"/>
      <c r="J66" s="98"/>
      <c r="K66" s="116"/>
      <c r="L66" s="109"/>
      <c r="M66" s="109"/>
      <c r="N66" s="110"/>
      <c r="O66" s="111"/>
    </row>
    <row r="67" spans="1:15">
      <c r="A67">
        <v>103480</v>
      </c>
      <c r="C67" t="s">
        <v>211</v>
      </c>
      <c r="D67" s="6">
        <v>0</v>
      </c>
      <c r="E67" s="6" t="s">
        <v>27</v>
      </c>
      <c r="F67" s="17">
        <f>'Materials Assemblies'!G28</f>
        <v>3462.9323999999997</v>
      </c>
      <c r="G67" s="18">
        <f>D67*F67</f>
        <v>0</v>
      </c>
      <c r="I67" s="98">
        <v>103480</v>
      </c>
      <c r="J67" s="98"/>
      <c r="K67" s="98" t="s">
        <v>211</v>
      </c>
      <c r="L67" s="109">
        <v>3</v>
      </c>
      <c r="M67" s="109" t="s">
        <v>27</v>
      </c>
      <c r="N67" s="112">
        <v>6500</v>
      </c>
      <c r="O67" s="111">
        <f>L67*N67</f>
        <v>19500</v>
      </c>
    </row>
    <row r="68" spans="1:15">
      <c r="D68"/>
      <c r="E68"/>
      <c r="F68"/>
      <c r="G68" s="18">
        <f>D68*F68</f>
        <v>0</v>
      </c>
      <c r="I68" s="98"/>
      <c r="J68" s="98"/>
      <c r="K68" s="98" t="s">
        <v>2301</v>
      </c>
      <c r="L68" s="98">
        <f>L67*5</f>
        <v>15</v>
      </c>
      <c r="M68" s="98" t="s">
        <v>2303</v>
      </c>
      <c r="N68" s="98"/>
      <c r="O68" s="111">
        <f>L68*N68</f>
        <v>0</v>
      </c>
    </row>
    <row r="69" spans="1:15">
      <c r="D69"/>
      <c r="E69"/>
      <c r="F69"/>
      <c r="G69" s="18">
        <f>D69*F69</f>
        <v>0</v>
      </c>
      <c r="I69" s="98"/>
      <c r="J69" s="98"/>
      <c r="K69" s="98" t="s">
        <v>2302</v>
      </c>
      <c r="L69" s="98">
        <v>0</v>
      </c>
      <c r="M69" s="98" t="s">
        <v>14</v>
      </c>
      <c r="N69" s="98"/>
      <c r="O69" s="111">
        <f>L69*N69</f>
        <v>0</v>
      </c>
    </row>
    <row r="70" spans="1:15">
      <c r="D70"/>
      <c r="E70"/>
      <c r="F70"/>
      <c r="G70" s="18">
        <f>D70*F70</f>
        <v>0</v>
      </c>
      <c r="I70" s="98"/>
      <c r="J70" s="98"/>
      <c r="K70" s="98"/>
      <c r="L70" s="98"/>
      <c r="M70" s="98"/>
      <c r="N70" s="98"/>
      <c r="O70" s="111">
        <f>L70*N70</f>
        <v>0</v>
      </c>
    </row>
    <row r="71" spans="1:15">
      <c r="D71"/>
      <c r="E71"/>
      <c r="F71"/>
      <c r="G71" s="18">
        <f>D71*F71</f>
        <v>0</v>
      </c>
      <c r="I71" s="98"/>
      <c r="J71" s="98"/>
      <c r="K71" s="98"/>
      <c r="L71" s="98"/>
      <c r="M71" s="98"/>
      <c r="N71" s="98"/>
      <c r="O71" s="111">
        <f>L71*N71</f>
        <v>0</v>
      </c>
    </row>
    <row r="72" spans="1:15">
      <c r="D72"/>
      <c r="E72"/>
      <c r="F72"/>
      <c r="G72"/>
      <c r="I72" s="98"/>
      <c r="J72" s="98"/>
      <c r="K72" s="98"/>
      <c r="L72" s="98"/>
      <c r="M72" s="98"/>
      <c r="N72" s="98"/>
      <c r="O72" s="98"/>
    </row>
    <row r="73" spans="1:15">
      <c r="D73"/>
      <c r="E73"/>
      <c r="F73" s="20" t="s">
        <v>30</v>
      </c>
      <c r="G73" s="31">
        <f>SUM(G67:G71)</f>
        <v>0</v>
      </c>
      <c r="I73" s="98"/>
      <c r="J73" s="98"/>
      <c r="K73" s="98"/>
      <c r="L73" s="98"/>
      <c r="M73" s="98"/>
      <c r="N73" s="107" t="s">
        <v>30</v>
      </c>
      <c r="O73" s="114">
        <f>SUM(O67:O71)</f>
        <v>19500</v>
      </c>
    </row>
    <row r="74" spans="1:15" ht="13.5" thickBot="1">
      <c r="I74" s="100"/>
      <c r="J74" s="100"/>
      <c r="K74" s="101"/>
      <c r="L74" s="102"/>
      <c r="M74" s="103"/>
      <c r="N74" s="104"/>
      <c r="O74" s="104"/>
    </row>
    <row r="75" spans="1:15">
      <c r="I75" s="98"/>
      <c r="J75" s="98"/>
      <c r="K75" s="105"/>
      <c r="L75" s="106"/>
      <c r="M75" s="119" t="s">
        <v>2315</v>
      </c>
      <c r="N75" s="107" t="s">
        <v>268</v>
      </c>
      <c r="O75" s="108">
        <f>SUM(O73,O59,O47)</f>
        <v>137562.0575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A54" workbookViewId="0">
      <selection activeCell="G85" sqref="G85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41" t="str">
        <f>'Estimate Form'!$K$6</f>
        <v>Southwood</v>
      </c>
    </row>
    <row r="2" spans="2:16" ht="14.25" customHeight="1">
      <c r="C2" s="42" t="str">
        <f>CONCATENATE('Estimate Form'!$K$8, " County")</f>
        <v>Pierce County</v>
      </c>
      <c r="F2" s="19" t="s">
        <v>209</v>
      </c>
      <c r="G2" s="46">
        <f>'Estimate Form'!$K$9</f>
        <v>4047</v>
      </c>
    </row>
    <row r="3" spans="2:16" ht="15">
      <c r="C3" s="43" t="str">
        <f>'Estimate Form'!K7</f>
        <v>Main Ext. Diaz Apartments</v>
      </c>
    </row>
    <row r="4" spans="2:16">
      <c r="C4" s="44" t="s">
        <v>208</v>
      </c>
    </row>
    <row r="5" spans="2:16">
      <c r="C5" s="45">
        <f ca="1">TODAY()</f>
        <v>45733</v>
      </c>
    </row>
    <row r="8" spans="2:16">
      <c r="F8" s="20"/>
    </row>
    <row r="9" spans="2:16" s="1" customFormat="1">
      <c r="C9" s="2"/>
      <c r="D9" s="6"/>
      <c r="E9" s="6"/>
      <c r="F9" s="19"/>
      <c r="G9" s="18"/>
    </row>
    <row r="10" spans="2:16" s="1" customFormat="1" ht="13.5" thickBot="1">
      <c r="C10" s="59" t="s">
        <v>63</v>
      </c>
      <c r="D10" s="60"/>
      <c r="E10" s="60"/>
      <c r="F10" s="61"/>
      <c r="G10" s="62"/>
      <c r="H10" s="63"/>
      <c r="I10" s="63"/>
      <c r="J10" s="63"/>
      <c r="K10" s="63"/>
      <c r="L10" s="63"/>
      <c r="M10" s="63"/>
      <c r="N10" s="63"/>
      <c r="O10" s="63"/>
      <c r="P10" s="63"/>
    </row>
    <row r="11" spans="2:16" s="1" customFormat="1" ht="13.5" thickTop="1">
      <c r="C11"/>
      <c r="D11" s="6"/>
      <c r="E11" s="6"/>
      <c r="F11" s="19"/>
      <c r="G11" s="18"/>
    </row>
    <row r="13" spans="2:16">
      <c r="C13" s="2" t="s">
        <v>50</v>
      </c>
    </row>
    <row r="14" spans="2:16">
      <c r="B14" s="50" t="s">
        <v>84</v>
      </c>
      <c r="C14" t="s">
        <v>51</v>
      </c>
      <c r="D14" s="6">
        <v>1</v>
      </c>
      <c r="E14" s="6" t="s">
        <v>27</v>
      </c>
      <c r="F14" s="64">
        <f>'Inventory Cost 2021'!B1596</f>
        <v>2099.87</v>
      </c>
      <c r="G14" s="18">
        <f t="shared" ref="G14:G26" si="0">D14*F14</f>
        <v>2099.87</v>
      </c>
      <c r="L14" s="2" t="s">
        <v>212</v>
      </c>
      <c r="M14" s="6"/>
      <c r="N14" s="6"/>
      <c r="O14" s="20"/>
      <c r="P14" s="31"/>
    </row>
    <row r="15" spans="2:16">
      <c r="B15" s="50" t="s">
        <v>83</v>
      </c>
      <c r="C15" t="s">
        <v>52</v>
      </c>
      <c r="D15" s="6">
        <v>1</v>
      </c>
      <c r="E15" s="6" t="s">
        <v>27</v>
      </c>
      <c r="F15" s="19">
        <f>'Inventory Cost 2021'!B1598</f>
        <v>145</v>
      </c>
      <c r="G15" s="18">
        <f t="shared" si="0"/>
        <v>145</v>
      </c>
      <c r="K15" s="50" t="s">
        <v>187</v>
      </c>
      <c r="L15" s="50" t="s">
        <v>188</v>
      </c>
      <c r="M15" s="6">
        <v>1</v>
      </c>
      <c r="N15" s="6" t="s">
        <v>27</v>
      </c>
      <c r="O15" s="19">
        <f>'Inventory Cost 2021'!B728</f>
        <v>51.57</v>
      </c>
      <c r="P15" s="18">
        <f t="shared" ref="P15:P20" si="1">M15*O15</f>
        <v>51.57</v>
      </c>
    </row>
    <row r="16" spans="2:16">
      <c r="B16" s="50" t="s">
        <v>71</v>
      </c>
      <c r="C16" t="s">
        <v>53</v>
      </c>
      <c r="D16" s="6">
        <v>1</v>
      </c>
      <c r="E16" s="6" t="s">
        <v>27</v>
      </c>
      <c r="F16" s="19">
        <f>'Inventory Cost 2021'!B1621</f>
        <v>35.75</v>
      </c>
      <c r="G16" s="18">
        <f t="shared" si="0"/>
        <v>35.75</v>
      </c>
      <c r="K16" s="50" t="s">
        <v>189</v>
      </c>
      <c r="L16" s="50" t="s">
        <v>190</v>
      </c>
      <c r="M16" s="6">
        <v>1</v>
      </c>
      <c r="N16" s="6" t="s">
        <v>27</v>
      </c>
      <c r="O16" s="19">
        <f>'Inventory Cost 2021'!B860</f>
        <v>45.42</v>
      </c>
      <c r="P16" s="18">
        <f t="shared" si="1"/>
        <v>45.42</v>
      </c>
    </row>
    <row r="17" spans="2:16">
      <c r="B17" s="50" t="s">
        <v>72</v>
      </c>
      <c r="C17" t="s">
        <v>54</v>
      </c>
      <c r="D17" s="6">
        <v>1</v>
      </c>
      <c r="E17" s="6" t="s">
        <v>27</v>
      </c>
      <c r="F17" s="19">
        <f>'Inventory Cost 2021'!B1618</f>
        <v>23</v>
      </c>
      <c r="G17" s="18">
        <f t="shared" si="0"/>
        <v>23</v>
      </c>
      <c r="K17" s="50" t="s">
        <v>191</v>
      </c>
      <c r="L17" s="50" t="s">
        <v>192</v>
      </c>
      <c r="M17" s="6">
        <v>12</v>
      </c>
      <c r="N17" s="6" t="s">
        <v>49</v>
      </c>
      <c r="O17" s="19">
        <f>'Inventory Cost 2021'!B1602</f>
        <v>2.09</v>
      </c>
      <c r="P17" s="18">
        <f t="shared" si="1"/>
        <v>25.08</v>
      </c>
    </row>
    <row r="18" spans="2:16">
      <c r="B18" s="50" t="s">
        <v>91</v>
      </c>
      <c r="C18" t="s">
        <v>55</v>
      </c>
      <c r="D18" s="6">
        <v>1</v>
      </c>
      <c r="E18" s="6" t="s">
        <v>27</v>
      </c>
      <c r="F18" s="19">
        <f>'Inventory Cost 2021'!B788</f>
        <v>114.89</v>
      </c>
      <c r="G18" s="18">
        <f t="shared" si="0"/>
        <v>114.89</v>
      </c>
      <c r="K18" s="50" t="s">
        <v>213</v>
      </c>
      <c r="L18" s="50" t="s">
        <v>214</v>
      </c>
      <c r="M18" s="6">
        <v>1</v>
      </c>
      <c r="N18" s="6" t="s">
        <v>27</v>
      </c>
      <c r="O18" s="19">
        <f>'Inventory Cost 2021'!B933</f>
        <v>49.57</v>
      </c>
      <c r="P18" s="18">
        <f t="shared" si="1"/>
        <v>49.57</v>
      </c>
    </row>
    <row r="19" spans="2:16">
      <c r="B19" s="50" t="s">
        <v>90</v>
      </c>
      <c r="C19" t="s">
        <v>56</v>
      </c>
      <c r="D19" s="6">
        <v>12</v>
      </c>
      <c r="E19" s="6" t="s">
        <v>49</v>
      </c>
      <c r="F19" s="19">
        <f>'Inventory Cost 2021'!B676</f>
        <v>17.1144</v>
      </c>
      <c r="G19" s="18">
        <f t="shared" si="0"/>
        <v>205.37279999999998</v>
      </c>
      <c r="K19" s="50" t="s">
        <v>66</v>
      </c>
      <c r="L19" s="50" t="s">
        <v>67</v>
      </c>
      <c r="M19" s="6">
        <v>1</v>
      </c>
      <c r="N19" s="6" t="s">
        <v>27</v>
      </c>
      <c r="O19" s="19">
        <f>'Inventory Cost 2021'!B1988</f>
        <v>27.93</v>
      </c>
      <c r="P19" s="18">
        <f t="shared" si="1"/>
        <v>27.93</v>
      </c>
    </row>
    <row r="20" spans="2:16">
      <c r="B20" s="50" t="s">
        <v>87</v>
      </c>
      <c r="C20" s="50" t="s">
        <v>57</v>
      </c>
      <c r="D20" s="6">
        <v>2</v>
      </c>
      <c r="E20" s="6" t="s">
        <v>27</v>
      </c>
      <c r="F20" s="19">
        <f>'Inventory Cost 2021'!B624</f>
        <v>43.53</v>
      </c>
      <c r="G20" s="18">
        <f t="shared" si="0"/>
        <v>87.06</v>
      </c>
      <c r="M20" s="6"/>
      <c r="N20" s="6"/>
      <c r="O20" s="19"/>
      <c r="P20" s="18">
        <f t="shared" si="1"/>
        <v>0</v>
      </c>
    </row>
    <row r="21" spans="2:16">
      <c r="B21" s="50" t="s">
        <v>88</v>
      </c>
      <c r="C21" s="50" t="s">
        <v>89</v>
      </c>
      <c r="D21" s="6">
        <v>2</v>
      </c>
      <c r="E21" s="6" t="s">
        <v>27</v>
      </c>
      <c r="F21" s="19">
        <f>'Inventory Cost 2021'!B631</f>
        <v>69</v>
      </c>
      <c r="G21" s="18">
        <f t="shared" si="0"/>
        <v>138</v>
      </c>
      <c r="M21" s="6"/>
      <c r="N21" s="6"/>
      <c r="O21" s="20"/>
      <c r="P21" s="31"/>
    </row>
    <row r="22" spans="2:16">
      <c r="B22" s="50" t="s">
        <v>86</v>
      </c>
      <c r="C22" s="50" t="s">
        <v>58</v>
      </c>
      <c r="D22" s="6">
        <v>2</v>
      </c>
      <c r="E22" s="6" t="s">
        <v>27</v>
      </c>
      <c r="F22" s="19">
        <f>'Inventory Cost 2021'!B585</f>
        <v>11.82</v>
      </c>
      <c r="G22" s="18">
        <f t="shared" si="0"/>
        <v>23.64</v>
      </c>
      <c r="M22" s="6"/>
      <c r="N22" s="6"/>
      <c r="O22" s="20" t="s">
        <v>30</v>
      </c>
      <c r="P22" s="31">
        <f>SUM(P15:P20)</f>
        <v>199.57000000000002</v>
      </c>
    </row>
    <row r="23" spans="2:16">
      <c r="B23" s="50" t="s">
        <v>85</v>
      </c>
      <c r="C23" s="50" t="s">
        <v>59</v>
      </c>
      <c r="D23" s="6">
        <v>1</v>
      </c>
      <c r="E23" s="6" t="s">
        <v>27</v>
      </c>
      <c r="F23" s="19">
        <f>'Inventory Cost 2021'!B895</f>
        <v>577.94000000000005</v>
      </c>
      <c r="G23" s="18">
        <f t="shared" si="0"/>
        <v>577.94000000000005</v>
      </c>
    </row>
    <row r="24" spans="2:16">
      <c r="C24" s="50" t="s">
        <v>60</v>
      </c>
      <c r="D24" s="6">
        <v>0.5</v>
      </c>
      <c r="E24" s="6" t="s">
        <v>61</v>
      </c>
      <c r="F24" s="19">
        <f>'Inventory Cost 2021'!B2046</f>
        <v>11.132</v>
      </c>
      <c r="G24" s="18">
        <f t="shared" si="0"/>
        <v>5.5659999999999998</v>
      </c>
      <c r="L24" s="2" t="s">
        <v>276</v>
      </c>
    </row>
    <row r="25" spans="2:16">
      <c r="B25" s="50" t="s">
        <v>92</v>
      </c>
      <c r="C25" s="50" t="s">
        <v>62</v>
      </c>
      <c r="D25" s="6">
        <v>6</v>
      </c>
      <c r="E25" s="6" t="s">
        <v>27</v>
      </c>
      <c r="F25" s="19">
        <f>'Inventory Cost 2021'!B2034</f>
        <v>1.1406000000000001</v>
      </c>
      <c r="G25" s="18">
        <f t="shared" si="0"/>
        <v>6.8436000000000003</v>
      </c>
      <c r="K25" s="50" t="s">
        <v>71</v>
      </c>
      <c r="L25" t="s">
        <v>53</v>
      </c>
      <c r="M25" s="6">
        <v>1</v>
      </c>
      <c r="N25" s="6" t="s">
        <v>27</v>
      </c>
      <c r="O25" s="19">
        <f>'Inventory Cost 2021'!B1621</f>
        <v>35.75</v>
      </c>
      <c r="P25" s="18">
        <f>O25*M25</f>
        <v>35.75</v>
      </c>
    </row>
    <row r="26" spans="2:16">
      <c r="G26" s="18">
        <f t="shared" si="0"/>
        <v>0</v>
      </c>
      <c r="K26" s="50" t="s">
        <v>72</v>
      </c>
      <c r="L26" t="s">
        <v>54</v>
      </c>
      <c r="M26" s="6">
        <v>1</v>
      </c>
      <c r="N26" s="6" t="s">
        <v>27</v>
      </c>
      <c r="O26" s="19">
        <f>'Inventory Cost 2021'!B1618</f>
        <v>23</v>
      </c>
      <c r="P26" s="18">
        <f t="shared" ref="P26:P28" si="2">O26*M26</f>
        <v>23</v>
      </c>
    </row>
    <row r="27" spans="2:16">
      <c r="K27" s="50" t="s">
        <v>64</v>
      </c>
      <c r="L27" s="50" t="s">
        <v>65</v>
      </c>
      <c r="M27" s="6">
        <v>6</v>
      </c>
      <c r="N27" s="6" t="s">
        <v>49</v>
      </c>
      <c r="O27" s="19">
        <f>'Inventory Cost 2021'!B1560</f>
        <v>7.6499999999999999E-2</v>
      </c>
      <c r="P27" s="18">
        <f t="shared" si="2"/>
        <v>0.45899999999999996</v>
      </c>
    </row>
    <row r="28" spans="2:16">
      <c r="F28" s="20" t="s">
        <v>30</v>
      </c>
      <c r="G28" s="31">
        <f>SUM(G14:G26)</f>
        <v>3462.9323999999997</v>
      </c>
      <c r="K28" s="50" t="s">
        <v>92</v>
      </c>
      <c r="L28" s="50" t="s">
        <v>62</v>
      </c>
      <c r="M28" s="6">
        <v>4</v>
      </c>
      <c r="N28" s="6" t="s">
        <v>27</v>
      </c>
      <c r="O28" s="19">
        <f>'Inventory Cost 2021'!B2034</f>
        <v>1.1406000000000001</v>
      </c>
      <c r="P28" s="18">
        <f t="shared" si="2"/>
        <v>4.5624000000000002</v>
      </c>
    </row>
    <row r="29" spans="2:16">
      <c r="F29" s="20"/>
      <c r="G29" s="31"/>
      <c r="O29" s="20" t="s">
        <v>30</v>
      </c>
      <c r="P29" s="31">
        <f>SUM(P25:P28)</f>
        <v>63.7714</v>
      </c>
    </row>
    <row r="30" spans="2:16">
      <c r="F30" s="20"/>
      <c r="G30" s="31"/>
    </row>
    <row r="31" spans="2:16">
      <c r="C31" s="2" t="s">
        <v>201</v>
      </c>
      <c r="K31" s="2" t="s">
        <v>202</v>
      </c>
      <c r="L31" s="6"/>
      <c r="M31" s="6"/>
      <c r="N31" s="19"/>
      <c r="O31" s="18"/>
    </row>
    <row r="32" spans="2:16">
      <c r="B32" s="50" t="s">
        <v>187</v>
      </c>
      <c r="C32" s="50" t="s">
        <v>188</v>
      </c>
      <c r="D32" s="6">
        <v>1</v>
      </c>
      <c r="E32" s="6" t="s">
        <v>27</v>
      </c>
      <c r="F32" s="19">
        <f>'Inventory Cost 2021'!B728</f>
        <v>51.57</v>
      </c>
      <c r="G32" s="18">
        <f t="shared" ref="G32:G43" si="3">D32*F32</f>
        <v>51.57</v>
      </c>
      <c r="K32" s="50" t="s">
        <v>187</v>
      </c>
      <c r="L32" s="50" t="s">
        <v>188</v>
      </c>
      <c r="M32" s="6">
        <v>1</v>
      </c>
      <c r="N32" s="6" t="s">
        <v>27</v>
      </c>
      <c r="O32" s="19">
        <f>'Inventory Cost 2021'!B728</f>
        <v>51.57</v>
      </c>
      <c r="P32" s="18">
        <f t="shared" ref="P32:P44" si="4">M32*O32</f>
        <v>51.57</v>
      </c>
    </row>
    <row r="33" spans="2:16">
      <c r="B33" s="50" t="s">
        <v>189</v>
      </c>
      <c r="C33" s="50" t="s">
        <v>190</v>
      </c>
      <c r="D33" s="6">
        <v>1</v>
      </c>
      <c r="E33" s="6" t="s">
        <v>27</v>
      </c>
      <c r="F33" s="19">
        <f>'Inventory Cost 2021'!B860</f>
        <v>45.42</v>
      </c>
      <c r="G33" s="18">
        <f t="shared" si="3"/>
        <v>45.42</v>
      </c>
      <c r="K33" s="50" t="s">
        <v>189</v>
      </c>
      <c r="L33" s="50" t="s">
        <v>190</v>
      </c>
      <c r="M33" s="6">
        <v>1</v>
      </c>
      <c r="N33" s="6" t="s">
        <v>27</v>
      </c>
      <c r="O33" s="19">
        <f>'Inventory Cost 2021'!B860</f>
        <v>45.42</v>
      </c>
      <c r="P33" s="18">
        <f t="shared" si="4"/>
        <v>45.42</v>
      </c>
    </row>
    <row r="34" spans="2:16">
      <c r="B34" s="50" t="s">
        <v>191</v>
      </c>
      <c r="C34" s="50" t="s">
        <v>192</v>
      </c>
      <c r="D34" s="6">
        <v>30</v>
      </c>
      <c r="E34" s="6" t="s">
        <v>49</v>
      </c>
      <c r="F34" s="19">
        <f>'Inventory Cost 2021'!B1602</f>
        <v>2.09</v>
      </c>
      <c r="G34" s="18">
        <f t="shared" si="3"/>
        <v>62.699999999999996</v>
      </c>
      <c r="K34" s="50" t="s">
        <v>191</v>
      </c>
      <c r="L34" s="50" t="s">
        <v>192</v>
      </c>
      <c r="M34" s="6">
        <v>30</v>
      </c>
      <c r="N34" s="6" t="s">
        <v>49</v>
      </c>
      <c r="O34" s="19">
        <f>'Inventory Cost 2021'!B1602</f>
        <v>2.09</v>
      </c>
      <c r="P34" s="18">
        <f t="shared" si="4"/>
        <v>62.699999999999996</v>
      </c>
    </row>
    <row r="35" spans="2:16">
      <c r="B35" s="50" t="s">
        <v>64</v>
      </c>
      <c r="C35" s="50" t="s">
        <v>65</v>
      </c>
      <c r="D35" s="6">
        <v>30</v>
      </c>
      <c r="E35" s="6" t="s">
        <v>49</v>
      </c>
      <c r="F35" s="19">
        <f>'Inventory Cost 2021'!B1560</f>
        <v>7.6499999999999999E-2</v>
      </c>
      <c r="G35" s="18">
        <f t="shared" si="3"/>
        <v>2.2949999999999999</v>
      </c>
      <c r="K35" s="50" t="s">
        <v>64</v>
      </c>
      <c r="L35" s="50" t="s">
        <v>65</v>
      </c>
      <c r="M35" s="6">
        <v>30</v>
      </c>
      <c r="N35" s="6" t="s">
        <v>49</v>
      </c>
      <c r="O35" s="19">
        <f>'Inventory Cost 2021'!B1560</f>
        <v>7.6499999999999999E-2</v>
      </c>
      <c r="P35" s="18">
        <f t="shared" si="4"/>
        <v>2.2949999999999999</v>
      </c>
    </row>
    <row r="36" spans="2:16">
      <c r="B36" s="50"/>
      <c r="C36" s="50" t="s">
        <v>193</v>
      </c>
      <c r="D36" s="6">
        <v>1</v>
      </c>
      <c r="E36" s="6" t="s">
        <v>27</v>
      </c>
      <c r="F36" s="19">
        <f>'Inventory Cost 2021'!B2019</f>
        <v>238.16</v>
      </c>
      <c r="G36" s="18">
        <f t="shared" si="3"/>
        <v>238.16</v>
      </c>
      <c r="K36" s="50"/>
      <c r="L36" s="50" t="s">
        <v>193</v>
      </c>
      <c r="M36" s="6">
        <v>2</v>
      </c>
      <c r="N36" s="6" t="s">
        <v>27</v>
      </c>
      <c r="O36" s="19">
        <f>'Inventory Cost 2021'!B2019</f>
        <v>238.16</v>
      </c>
      <c r="P36" s="18">
        <f t="shared" si="4"/>
        <v>476.32</v>
      </c>
    </row>
    <row r="37" spans="2:16">
      <c r="B37" s="50" t="s">
        <v>194</v>
      </c>
      <c r="C37" s="50" t="s">
        <v>263</v>
      </c>
      <c r="D37" s="6">
        <v>1</v>
      </c>
      <c r="E37" s="6" t="s">
        <v>27</v>
      </c>
      <c r="F37" s="19">
        <f>'Inventory Cost 2021'!B1567</f>
        <v>31.02</v>
      </c>
      <c r="G37" s="18">
        <f t="shared" si="3"/>
        <v>31.02</v>
      </c>
      <c r="K37" s="50"/>
      <c r="L37" s="50" t="s">
        <v>196</v>
      </c>
      <c r="M37" s="6">
        <v>4</v>
      </c>
      <c r="N37" s="6" t="s">
        <v>27</v>
      </c>
      <c r="O37" s="19">
        <v>60</v>
      </c>
      <c r="P37" s="18">
        <f t="shared" si="4"/>
        <v>240</v>
      </c>
    </row>
    <row r="38" spans="2:16">
      <c r="B38" s="50"/>
      <c r="C38" s="50" t="s">
        <v>196</v>
      </c>
      <c r="D38" s="6">
        <v>1</v>
      </c>
      <c r="E38" s="6" t="s">
        <v>27</v>
      </c>
      <c r="F38" s="19">
        <f>'Inventory Cost 2021'!B1816</f>
        <v>24.17</v>
      </c>
      <c r="G38" s="18">
        <f t="shared" si="3"/>
        <v>24.17</v>
      </c>
      <c r="K38" s="50" t="s">
        <v>66</v>
      </c>
      <c r="L38" s="50" t="s">
        <v>67</v>
      </c>
      <c r="M38" s="6">
        <v>2</v>
      </c>
      <c r="N38" s="6" t="s">
        <v>27</v>
      </c>
      <c r="O38" s="19">
        <f>'Inventory Cost 2021'!B1988</f>
        <v>27.93</v>
      </c>
      <c r="P38" s="18">
        <f t="shared" si="4"/>
        <v>55.86</v>
      </c>
    </row>
    <row r="39" spans="2:16">
      <c r="B39" s="50" t="s">
        <v>66</v>
      </c>
      <c r="C39" s="50" t="s">
        <v>67</v>
      </c>
      <c r="D39" s="6">
        <v>1</v>
      </c>
      <c r="E39" s="6" t="s">
        <v>27</v>
      </c>
      <c r="F39" s="19">
        <f>'Inventory Cost 2021'!B1988</f>
        <v>27.93</v>
      </c>
      <c r="G39" s="18">
        <f t="shared" si="3"/>
        <v>27.93</v>
      </c>
      <c r="L39" s="50" t="s">
        <v>108</v>
      </c>
      <c r="M39" s="6">
        <v>2</v>
      </c>
      <c r="N39" s="6" t="s">
        <v>27</v>
      </c>
      <c r="O39" s="19">
        <v>6</v>
      </c>
      <c r="P39" s="18">
        <f t="shared" si="4"/>
        <v>12</v>
      </c>
    </row>
    <row r="40" spans="2:16">
      <c r="B40" s="50"/>
      <c r="C40" s="50" t="s">
        <v>108</v>
      </c>
      <c r="D40" s="6">
        <v>1</v>
      </c>
      <c r="E40" s="6" t="s">
        <v>27</v>
      </c>
      <c r="F40" s="19">
        <v>6</v>
      </c>
      <c r="G40" s="18">
        <f t="shared" si="3"/>
        <v>6</v>
      </c>
      <c r="K40" s="50" t="s">
        <v>194</v>
      </c>
      <c r="L40" s="50" t="s">
        <v>195</v>
      </c>
      <c r="M40" s="6">
        <v>1</v>
      </c>
      <c r="N40" s="6" t="s">
        <v>27</v>
      </c>
      <c r="O40" s="19">
        <f>'Inventory Cost 2021'!B1567</f>
        <v>31.02</v>
      </c>
      <c r="P40" s="18">
        <f t="shared" si="4"/>
        <v>31.02</v>
      </c>
    </row>
    <row r="41" spans="2:16">
      <c r="B41" s="50"/>
      <c r="C41" s="94" t="s">
        <v>2272</v>
      </c>
      <c r="D41" s="95">
        <f>'Inventory Cost 2021'!B1624</f>
        <v>23.68</v>
      </c>
      <c r="G41" s="18">
        <f>D41*F41</f>
        <v>0</v>
      </c>
      <c r="K41" s="50" t="s">
        <v>197</v>
      </c>
      <c r="L41" s="50" t="s">
        <v>198</v>
      </c>
      <c r="M41" s="6">
        <v>1</v>
      </c>
      <c r="N41" s="6" t="s">
        <v>27</v>
      </c>
      <c r="O41" s="19">
        <f>'Inventory Cost 2021'!B1838</f>
        <v>8.6999999999999993</v>
      </c>
      <c r="P41" s="18">
        <f t="shared" si="4"/>
        <v>8.6999999999999993</v>
      </c>
    </row>
    <row r="42" spans="2:16">
      <c r="G42" s="18">
        <f t="shared" si="3"/>
        <v>0</v>
      </c>
      <c r="K42" s="50" t="s">
        <v>199</v>
      </c>
      <c r="L42" s="50" t="s">
        <v>200</v>
      </c>
      <c r="M42" s="6">
        <v>3</v>
      </c>
      <c r="N42" s="6" t="s">
        <v>27</v>
      </c>
      <c r="O42" s="19">
        <f>[1]Extract!$O$1768</f>
        <v>6.08</v>
      </c>
      <c r="P42" s="18">
        <f t="shared" si="4"/>
        <v>18.240000000000002</v>
      </c>
    </row>
    <row r="43" spans="2:16">
      <c r="G43" s="18">
        <f t="shared" si="3"/>
        <v>0</v>
      </c>
      <c r="K43" s="50"/>
      <c r="L43" s="50"/>
      <c r="M43" s="6"/>
      <c r="N43" s="6"/>
      <c r="O43" s="19"/>
      <c r="P43" s="18"/>
    </row>
    <row r="44" spans="2:16">
      <c r="P44" s="18">
        <f t="shared" si="4"/>
        <v>0</v>
      </c>
    </row>
    <row r="45" spans="2:16">
      <c r="F45" s="20" t="s">
        <v>30</v>
      </c>
      <c r="G45" s="31">
        <f>SUM(G32:G43)</f>
        <v>489.26499999999999</v>
      </c>
    </row>
    <row r="47" spans="2:16">
      <c r="O47" s="20" t="s">
        <v>30</v>
      </c>
      <c r="P47" s="31">
        <f>SUM(P32:P44)</f>
        <v>1004.125</v>
      </c>
    </row>
    <row r="48" spans="2:16">
      <c r="F48" s="20"/>
      <c r="G48" s="31"/>
    </row>
    <row r="49" spans="2:23">
      <c r="F49" s="20"/>
      <c r="G49" s="31"/>
    </row>
    <row r="50" spans="2:23">
      <c r="G50" s="16"/>
    </row>
    <row r="52" spans="2:23">
      <c r="C52" s="2" t="s">
        <v>185</v>
      </c>
      <c r="K52" s="2" t="s">
        <v>186</v>
      </c>
      <c r="L52" s="6"/>
      <c r="M52" s="6"/>
      <c r="N52" s="19"/>
      <c r="O52" s="18"/>
    </row>
    <row r="53" spans="2:23">
      <c r="B53" s="50" t="s">
        <v>70</v>
      </c>
      <c r="C53" s="50" t="s">
        <v>74</v>
      </c>
      <c r="D53" s="6">
        <v>1</v>
      </c>
      <c r="E53" s="6" t="s">
        <v>27</v>
      </c>
      <c r="F53" s="19">
        <f>'Inventory Cost 2021'!B734</f>
        <v>99.47</v>
      </c>
      <c r="G53" s="18">
        <f t="shared" ref="G53:G64" si="5">D53*F53</f>
        <v>99.47</v>
      </c>
      <c r="K53" s="50" t="s">
        <v>70</v>
      </c>
      <c r="L53" s="50" t="s">
        <v>74</v>
      </c>
      <c r="M53" s="6">
        <v>1</v>
      </c>
      <c r="N53" s="6" t="s">
        <v>27</v>
      </c>
      <c r="O53" s="19">
        <f>'Inventory Cost 2021'!B734</f>
        <v>99.47</v>
      </c>
      <c r="P53" s="18">
        <f t="shared" ref="P53:P65" si="6">M53*O53</f>
        <v>99.47</v>
      </c>
      <c r="R53" s="2" t="s">
        <v>226</v>
      </c>
    </row>
    <row r="54" spans="2:23">
      <c r="B54" s="50" t="s">
        <v>135</v>
      </c>
      <c r="C54" s="50" t="s">
        <v>136</v>
      </c>
      <c r="D54" s="6">
        <v>1</v>
      </c>
      <c r="E54" s="6" t="s">
        <v>27</v>
      </c>
      <c r="F54" s="19">
        <f>'Inventory Cost 2021'!B861</f>
        <v>216.67</v>
      </c>
      <c r="G54" s="18">
        <f t="shared" si="5"/>
        <v>216.67</v>
      </c>
      <c r="K54" s="50" t="s">
        <v>135</v>
      </c>
      <c r="L54" s="50" t="s">
        <v>136</v>
      </c>
      <c r="M54" s="6">
        <v>1</v>
      </c>
      <c r="N54" s="6" t="s">
        <v>27</v>
      </c>
      <c r="O54" s="19">
        <f>'Inventory Cost 2021'!B861</f>
        <v>216.67</v>
      </c>
      <c r="P54" s="18">
        <f t="shared" si="6"/>
        <v>216.67</v>
      </c>
      <c r="R54">
        <v>30800183</v>
      </c>
      <c r="S54" t="s">
        <v>74</v>
      </c>
      <c r="T54">
        <v>1</v>
      </c>
      <c r="U54" t="s">
        <v>27</v>
      </c>
      <c r="V54" s="65">
        <v>128.37</v>
      </c>
      <c r="W54" s="65">
        <v>128.37</v>
      </c>
    </row>
    <row r="55" spans="2:23">
      <c r="B55" s="50" t="s">
        <v>173</v>
      </c>
      <c r="C55" s="50" t="s">
        <v>174</v>
      </c>
      <c r="D55" s="6">
        <v>30</v>
      </c>
      <c r="E55" s="6" t="s">
        <v>49</v>
      </c>
      <c r="F55" s="19">
        <f>'Inventory Cost 2021'!B1603</f>
        <v>1.49</v>
      </c>
      <c r="G55" s="18">
        <f t="shared" si="5"/>
        <v>44.7</v>
      </c>
      <c r="K55" s="50" t="s">
        <v>173</v>
      </c>
      <c r="L55" s="50" t="s">
        <v>174</v>
      </c>
      <c r="M55" s="6">
        <v>30</v>
      </c>
      <c r="N55" s="6" t="s">
        <v>49</v>
      </c>
      <c r="O55" s="19">
        <f>'Inventory Cost 2021'!B1603</f>
        <v>1.49</v>
      </c>
      <c r="P55" s="18">
        <f t="shared" si="6"/>
        <v>44.7</v>
      </c>
      <c r="R55">
        <v>40200255</v>
      </c>
      <c r="S55" t="s">
        <v>136</v>
      </c>
      <c r="T55">
        <v>1</v>
      </c>
      <c r="U55" t="s">
        <v>27</v>
      </c>
      <c r="V55" s="65">
        <v>288.05</v>
      </c>
      <c r="W55" s="65">
        <v>288.05</v>
      </c>
    </row>
    <row r="56" spans="2:23">
      <c r="B56" s="50" t="s">
        <v>64</v>
      </c>
      <c r="C56" s="50" t="s">
        <v>65</v>
      </c>
      <c r="D56" s="6">
        <v>30</v>
      </c>
      <c r="E56" s="6" t="s">
        <v>49</v>
      </c>
      <c r="F56" s="19">
        <f>'Inventory Cost 2021'!B1560</f>
        <v>7.6499999999999999E-2</v>
      </c>
      <c r="G56" s="18">
        <f t="shared" si="5"/>
        <v>2.2949999999999999</v>
      </c>
      <c r="K56" s="50" t="s">
        <v>64</v>
      </c>
      <c r="L56" s="50" t="s">
        <v>65</v>
      </c>
      <c r="M56" s="6">
        <v>30</v>
      </c>
      <c r="N56" s="6" t="s">
        <v>49</v>
      </c>
      <c r="O56" s="19">
        <f>'Inventory Cost 2021'!B1560</f>
        <v>7.6499999999999999E-2</v>
      </c>
      <c r="P56" s="18">
        <f t="shared" si="6"/>
        <v>2.2949999999999999</v>
      </c>
      <c r="R56">
        <v>60112012</v>
      </c>
      <c r="S56" t="s">
        <v>174</v>
      </c>
      <c r="T56">
        <v>30</v>
      </c>
      <c r="U56" t="s">
        <v>49</v>
      </c>
      <c r="V56" s="65">
        <v>2.23</v>
      </c>
      <c r="W56" s="65">
        <v>66.97</v>
      </c>
    </row>
    <row r="57" spans="2:23">
      <c r="B57" s="50"/>
      <c r="C57" s="50" t="s">
        <v>175</v>
      </c>
      <c r="D57" s="6">
        <v>1</v>
      </c>
      <c r="E57" s="6" t="s">
        <v>27</v>
      </c>
      <c r="F57" s="19">
        <f>F36</f>
        <v>238.16</v>
      </c>
      <c r="G57" s="18">
        <f t="shared" si="5"/>
        <v>238.16</v>
      </c>
      <c r="K57" s="50"/>
      <c r="L57" s="50" t="s">
        <v>175</v>
      </c>
      <c r="M57" s="6">
        <v>2</v>
      </c>
      <c r="N57" s="6" t="s">
        <v>27</v>
      </c>
      <c r="O57" s="19">
        <v>238.16</v>
      </c>
      <c r="P57" s="18">
        <f t="shared" si="6"/>
        <v>476.32</v>
      </c>
      <c r="R57">
        <v>51400155</v>
      </c>
      <c r="S57" t="s">
        <v>65</v>
      </c>
      <c r="T57">
        <v>30</v>
      </c>
      <c r="U57" t="s">
        <v>49</v>
      </c>
      <c r="V57" s="65">
        <v>2.96</v>
      </c>
      <c r="W57" s="65">
        <v>88.84</v>
      </c>
    </row>
    <row r="58" spans="2:23">
      <c r="B58" s="50" t="s">
        <v>178</v>
      </c>
      <c r="C58" s="50" t="s">
        <v>179</v>
      </c>
      <c r="D58" s="6">
        <v>1</v>
      </c>
      <c r="E58" s="6" t="s">
        <v>27</v>
      </c>
      <c r="F58" s="19">
        <f>'Inventory Cost 2021'!B1569</f>
        <v>67.900000000000006</v>
      </c>
      <c r="G58" s="18">
        <f t="shared" si="5"/>
        <v>67.900000000000006</v>
      </c>
      <c r="K58" s="50"/>
      <c r="L58" s="50" t="s">
        <v>176</v>
      </c>
      <c r="M58" s="6">
        <v>4</v>
      </c>
      <c r="N58" s="6" t="s">
        <v>27</v>
      </c>
      <c r="O58" s="19">
        <v>60</v>
      </c>
      <c r="P58" s="18">
        <f t="shared" si="6"/>
        <v>240</v>
      </c>
      <c r="S58" t="s">
        <v>227</v>
      </c>
      <c r="T58">
        <v>2</v>
      </c>
      <c r="U58" t="s">
        <v>27</v>
      </c>
      <c r="V58" s="65">
        <v>220</v>
      </c>
      <c r="W58" s="65">
        <v>440</v>
      </c>
    </row>
    <row r="59" spans="2:23">
      <c r="B59" s="50"/>
      <c r="C59" s="94" t="s">
        <v>176</v>
      </c>
      <c r="D59" s="96">
        <v>1</v>
      </c>
      <c r="E59" s="96" t="s">
        <v>27</v>
      </c>
      <c r="F59" s="97">
        <v>75</v>
      </c>
      <c r="G59" s="95">
        <f t="shared" si="5"/>
        <v>75</v>
      </c>
      <c r="K59" s="50" t="s">
        <v>66</v>
      </c>
      <c r="L59" s="50" t="s">
        <v>67</v>
      </c>
      <c r="M59" s="6">
        <v>2</v>
      </c>
      <c r="N59" s="6" t="s">
        <v>27</v>
      </c>
      <c r="O59" s="19">
        <f>[1]Extract!$O$1950</f>
        <v>26.67</v>
      </c>
      <c r="P59" s="18">
        <f t="shared" si="6"/>
        <v>53.34</v>
      </c>
      <c r="S59" t="s">
        <v>228</v>
      </c>
      <c r="T59">
        <v>2</v>
      </c>
      <c r="U59" t="s">
        <v>27</v>
      </c>
      <c r="V59" s="65">
        <v>60</v>
      </c>
      <c r="W59" s="65">
        <v>120</v>
      </c>
    </row>
    <row r="60" spans="2:23">
      <c r="B60" s="50" t="s">
        <v>66</v>
      </c>
      <c r="C60" s="50" t="s">
        <v>67</v>
      </c>
      <c r="D60" s="6">
        <v>1</v>
      </c>
      <c r="E60" s="6" t="s">
        <v>27</v>
      </c>
      <c r="F60" s="19">
        <f>F39</f>
        <v>27.93</v>
      </c>
      <c r="G60" s="18">
        <f t="shared" si="5"/>
        <v>27.93</v>
      </c>
      <c r="L60" s="50" t="s">
        <v>108</v>
      </c>
      <c r="M60" s="6">
        <v>2</v>
      </c>
      <c r="N60" s="6" t="s">
        <v>27</v>
      </c>
      <c r="O60" s="19">
        <v>6</v>
      </c>
      <c r="P60" s="18">
        <f t="shared" si="6"/>
        <v>12</v>
      </c>
      <c r="R60">
        <v>100034060</v>
      </c>
      <c r="S60" t="s">
        <v>67</v>
      </c>
      <c r="T60">
        <v>2</v>
      </c>
      <c r="U60" t="s">
        <v>27</v>
      </c>
      <c r="V60" s="65">
        <v>37.06</v>
      </c>
      <c r="W60" s="65">
        <v>74.11</v>
      </c>
    </row>
    <row r="61" spans="2:23">
      <c r="B61" s="50"/>
      <c r="C61" s="50" t="s">
        <v>108</v>
      </c>
      <c r="D61" s="6">
        <v>1</v>
      </c>
      <c r="E61" s="6" t="s">
        <v>27</v>
      </c>
      <c r="F61" s="19">
        <f>F40</f>
        <v>6</v>
      </c>
      <c r="G61" s="18">
        <f t="shared" si="5"/>
        <v>6</v>
      </c>
      <c r="K61" s="50" t="s">
        <v>178</v>
      </c>
      <c r="L61" s="50" t="s">
        <v>179</v>
      </c>
      <c r="M61" s="6">
        <v>2</v>
      </c>
      <c r="N61" s="6" t="s">
        <v>27</v>
      </c>
      <c r="O61" s="19">
        <f>[1]Extract!$O$1583</f>
        <v>67.900000000000006</v>
      </c>
      <c r="P61" s="18">
        <f t="shared" si="6"/>
        <v>135.80000000000001</v>
      </c>
      <c r="S61" t="s">
        <v>108</v>
      </c>
      <c r="T61">
        <v>2</v>
      </c>
      <c r="U61" t="s">
        <v>27</v>
      </c>
      <c r="V61" s="65">
        <v>6</v>
      </c>
      <c r="W61" s="65">
        <v>12</v>
      </c>
    </row>
    <row r="62" spans="2:23">
      <c r="B62" s="50"/>
      <c r="C62" s="94" t="s">
        <v>177</v>
      </c>
      <c r="D62" s="96">
        <v>1</v>
      </c>
      <c r="E62" s="96" t="s">
        <v>27</v>
      </c>
      <c r="F62" s="97">
        <v>45</v>
      </c>
      <c r="G62" s="95">
        <f t="shared" si="5"/>
        <v>45</v>
      </c>
      <c r="K62" s="50" t="s">
        <v>180</v>
      </c>
      <c r="L62" s="50" t="s">
        <v>181</v>
      </c>
      <c r="M62" s="6">
        <v>1</v>
      </c>
      <c r="N62" s="6" t="s">
        <v>27</v>
      </c>
      <c r="O62" s="19">
        <f>[1]Extract!$O$1793</f>
        <v>17.55</v>
      </c>
      <c r="P62" s="18">
        <f t="shared" si="6"/>
        <v>17.55</v>
      </c>
      <c r="R62">
        <v>60112021</v>
      </c>
      <c r="S62" t="s">
        <v>179</v>
      </c>
      <c r="T62">
        <v>2</v>
      </c>
      <c r="U62" t="s">
        <v>27</v>
      </c>
      <c r="V62" s="65">
        <v>87.67</v>
      </c>
      <c r="W62" s="65">
        <v>175.35</v>
      </c>
    </row>
    <row r="63" spans="2:23">
      <c r="G63" s="18">
        <f t="shared" si="5"/>
        <v>0</v>
      </c>
      <c r="K63" s="50"/>
      <c r="L63" s="50" t="s">
        <v>182</v>
      </c>
      <c r="M63" s="6">
        <v>3</v>
      </c>
      <c r="N63" s="6" t="s">
        <v>27</v>
      </c>
      <c r="O63" s="19">
        <f>[1]Extract!$O$1787</f>
        <v>15</v>
      </c>
      <c r="P63" s="18">
        <f t="shared" si="6"/>
        <v>45</v>
      </c>
      <c r="R63">
        <v>80112190</v>
      </c>
      <c r="S63" t="s">
        <v>181</v>
      </c>
      <c r="T63">
        <v>1</v>
      </c>
      <c r="U63" t="s">
        <v>27</v>
      </c>
      <c r="V63" s="65">
        <v>22.01</v>
      </c>
      <c r="W63" s="65">
        <v>22.01</v>
      </c>
    </row>
    <row r="64" spans="2:23">
      <c r="G64" s="18">
        <f t="shared" si="5"/>
        <v>0</v>
      </c>
      <c r="K64" s="50"/>
      <c r="L64" s="50"/>
      <c r="M64" s="6"/>
      <c r="N64" s="6"/>
      <c r="O64" s="19"/>
      <c r="P64" s="18"/>
      <c r="S64" t="s">
        <v>229</v>
      </c>
      <c r="T64">
        <v>3</v>
      </c>
      <c r="U64" t="s">
        <v>27</v>
      </c>
      <c r="V64" s="65">
        <v>22</v>
      </c>
      <c r="W64" s="65">
        <v>66</v>
      </c>
    </row>
    <row r="65" spans="2:23">
      <c r="P65" s="18">
        <f t="shared" si="6"/>
        <v>0</v>
      </c>
      <c r="R65">
        <v>80100134</v>
      </c>
      <c r="S65" t="s">
        <v>228</v>
      </c>
      <c r="T65">
        <v>2</v>
      </c>
      <c r="U65" t="s">
        <v>27</v>
      </c>
      <c r="V65" s="65">
        <v>60</v>
      </c>
      <c r="W65" s="65">
        <v>120</v>
      </c>
    </row>
    <row r="66" spans="2:23">
      <c r="F66" s="20" t="s">
        <v>30</v>
      </c>
      <c r="G66" s="31">
        <f>SUM(G53:G64)</f>
        <v>823.12499999999989</v>
      </c>
      <c r="W66" t="s">
        <v>230</v>
      </c>
    </row>
    <row r="68" spans="2:23">
      <c r="O68" s="20" t="s">
        <v>30</v>
      </c>
      <c r="P68" s="31">
        <f>SUM(P53:P65)</f>
        <v>1343.1449999999998</v>
      </c>
    </row>
    <row r="69" spans="2:23">
      <c r="V69" t="s">
        <v>231</v>
      </c>
      <c r="W69" s="65">
        <v>1601.7</v>
      </c>
    </row>
    <row r="71" spans="2:23">
      <c r="N71" s="19"/>
      <c r="O71" s="16"/>
    </row>
    <row r="72" spans="2:23">
      <c r="N72" s="19"/>
      <c r="O72" s="16"/>
    </row>
    <row r="73" spans="2:23">
      <c r="C73" s="2" t="s">
        <v>127</v>
      </c>
      <c r="K73" s="2" t="s">
        <v>133</v>
      </c>
      <c r="L73" s="6"/>
      <c r="M73" s="6"/>
      <c r="N73" s="19"/>
      <c r="O73" s="18"/>
    </row>
    <row r="74" spans="2:23">
      <c r="B74" s="50" t="s">
        <v>70</v>
      </c>
      <c r="C74" s="50" t="s">
        <v>74</v>
      </c>
      <c r="D74" s="6">
        <v>1</v>
      </c>
      <c r="E74" s="6" t="s">
        <v>27</v>
      </c>
      <c r="F74" s="19">
        <f>'Inventory Cost 2021'!B734</f>
        <v>99.47</v>
      </c>
      <c r="G74" s="18">
        <f t="shared" ref="G74:G79" si="7">D74*F74</f>
        <v>99.47</v>
      </c>
      <c r="K74" s="50" t="s">
        <v>70</v>
      </c>
      <c r="L74" s="50" t="s">
        <v>74</v>
      </c>
      <c r="M74" s="6">
        <v>1</v>
      </c>
      <c r="N74" s="6" t="s">
        <v>27</v>
      </c>
      <c r="O74" s="19">
        <f>[1]Extract!$O$690</f>
        <v>99.47</v>
      </c>
      <c r="P74" s="18">
        <f t="shared" ref="P74:P81" si="8">M74*O74</f>
        <v>99.47</v>
      </c>
    </row>
    <row r="75" spans="2:23">
      <c r="B75" s="50" t="s">
        <v>135</v>
      </c>
      <c r="C75" s="50" t="s">
        <v>136</v>
      </c>
      <c r="D75" s="6">
        <v>1</v>
      </c>
      <c r="E75" s="6" t="s">
        <v>27</v>
      </c>
      <c r="F75" s="19">
        <f>'Inventory Cost 2021'!B861</f>
        <v>216.67</v>
      </c>
      <c r="G75" s="18">
        <f t="shared" si="7"/>
        <v>216.67</v>
      </c>
      <c r="K75" s="50" t="s">
        <v>135</v>
      </c>
      <c r="L75" s="50" t="s">
        <v>136</v>
      </c>
      <c r="M75" s="6">
        <v>1</v>
      </c>
      <c r="N75" s="6" t="s">
        <v>27</v>
      </c>
      <c r="O75" s="19">
        <f>[1]Extract!$O$878</f>
        <v>216.67</v>
      </c>
      <c r="P75" s="18">
        <f t="shared" si="8"/>
        <v>216.67</v>
      </c>
    </row>
    <row r="76" spans="2:23">
      <c r="B76" s="50" t="s">
        <v>173</v>
      </c>
      <c r="C76" s="50" t="s">
        <v>174</v>
      </c>
      <c r="D76" s="6">
        <v>30</v>
      </c>
      <c r="E76" s="6" t="s">
        <v>49</v>
      </c>
      <c r="F76" s="19">
        <f>'Inventory Cost 2021'!B1603</f>
        <v>1.49</v>
      </c>
      <c r="G76" s="18">
        <f t="shared" si="7"/>
        <v>44.7</v>
      </c>
      <c r="K76" s="50" t="s">
        <v>137</v>
      </c>
      <c r="L76" s="50" t="s">
        <v>138</v>
      </c>
      <c r="M76" s="6">
        <v>30</v>
      </c>
      <c r="N76" s="6" t="s">
        <v>49</v>
      </c>
      <c r="O76" s="19">
        <f>[1]Extract!$O$1593</f>
        <v>2.09</v>
      </c>
      <c r="P76" s="18">
        <f t="shared" si="8"/>
        <v>62.699999999999996</v>
      </c>
    </row>
    <row r="77" spans="2:23">
      <c r="B77" s="50" t="s">
        <v>64</v>
      </c>
      <c r="C77" s="50" t="s">
        <v>65</v>
      </c>
      <c r="D77" s="6">
        <v>30</v>
      </c>
      <c r="E77" s="6" t="s">
        <v>49</v>
      </c>
      <c r="F77" s="19">
        <f>F56</f>
        <v>7.6499999999999999E-2</v>
      </c>
      <c r="G77" s="18">
        <f t="shared" si="7"/>
        <v>2.2949999999999999</v>
      </c>
      <c r="K77" s="50" t="s">
        <v>64</v>
      </c>
      <c r="L77" s="50" t="s">
        <v>65</v>
      </c>
      <c r="M77" s="6">
        <v>30</v>
      </c>
      <c r="N77" s="6" t="s">
        <v>49</v>
      </c>
      <c r="O77" s="19">
        <f>[1]Extract!$O$1521</f>
        <v>7.6499999999999999E-2</v>
      </c>
      <c r="P77" s="18">
        <f t="shared" si="8"/>
        <v>2.2949999999999999</v>
      </c>
    </row>
    <row r="78" spans="2:23">
      <c r="B78" s="50"/>
      <c r="C78" s="94" t="s">
        <v>183</v>
      </c>
      <c r="D78" s="96">
        <v>1</v>
      </c>
      <c r="E78" s="96" t="s">
        <v>27</v>
      </c>
      <c r="F78" s="97">
        <v>238</v>
      </c>
      <c r="G78" s="95">
        <f t="shared" si="7"/>
        <v>238</v>
      </c>
      <c r="K78" s="50"/>
      <c r="L78" s="50" t="s">
        <v>134</v>
      </c>
      <c r="M78" s="6">
        <v>1</v>
      </c>
      <c r="N78" s="6" t="s">
        <v>27</v>
      </c>
      <c r="O78" s="19">
        <v>1477</v>
      </c>
      <c r="P78" s="18">
        <f t="shared" si="8"/>
        <v>1477</v>
      </c>
    </row>
    <row r="79" spans="2:23">
      <c r="B79" s="50"/>
      <c r="C79" s="50" t="s">
        <v>176</v>
      </c>
      <c r="D79" s="6">
        <v>1</v>
      </c>
      <c r="E79" s="6" t="s">
        <v>27</v>
      </c>
      <c r="F79" s="19">
        <f>F59</f>
        <v>75</v>
      </c>
      <c r="G79" s="18">
        <f t="shared" si="7"/>
        <v>75</v>
      </c>
      <c r="K79" s="50"/>
      <c r="L79" s="50" t="s">
        <v>139</v>
      </c>
      <c r="M79" s="6">
        <v>1</v>
      </c>
      <c r="N79" s="6" t="s">
        <v>27</v>
      </c>
      <c r="O79" s="19">
        <v>41.33</v>
      </c>
      <c r="P79" s="18">
        <f t="shared" si="8"/>
        <v>41.33</v>
      </c>
    </row>
    <row r="80" spans="2:23">
      <c r="B80" s="50" t="s">
        <v>66</v>
      </c>
      <c r="C80" s="50" t="s">
        <v>67</v>
      </c>
      <c r="D80" s="6">
        <v>1</v>
      </c>
      <c r="E80" s="6" t="s">
        <v>27</v>
      </c>
      <c r="F80" s="19">
        <f>F60</f>
        <v>27.93</v>
      </c>
      <c r="G80" s="18">
        <f>D80*F80</f>
        <v>27.93</v>
      </c>
      <c r="K80" s="50" t="s">
        <v>140</v>
      </c>
      <c r="L80" s="50" t="s">
        <v>141</v>
      </c>
      <c r="M80" s="6">
        <v>2</v>
      </c>
      <c r="N80" s="6" t="s">
        <v>27</v>
      </c>
      <c r="O80">
        <f>'Inventory Cost 2021'!B418</f>
        <v>2.29</v>
      </c>
      <c r="P80" s="18">
        <f t="shared" si="8"/>
        <v>4.58</v>
      </c>
    </row>
    <row r="81" spans="2:16">
      <c r="B81" s="50" t="s">
        <v>118</v>
      </c>
      <c r="C81" s="50" t="s">
        <v>119</v>
      </c>
      <c r="D81" s="6">
        <v>1</v>
      </c>
      <c r="E81" s="6" t="s">
        <v>27</v>
      </c>
      <c r="F81" s="19">
        <f>'Inventory Cost 2021'!B1978</f>
        <v>305.94</v>
      </c>
      <c r="G81" s="18">
        <f>D81*F81</f>
        <v>305.94</v>
      </c>
      <c r="L81" s="50" t="s">
        <v>142</v>
      </c>
      <c r="M81" s="6">
        <v>2</v>
      </c>
      <c r="N81" s="6" t="s">
        <v>27</v>
      </c>
      <c r="O81">
        <f>'Inventory Cost 2021'!B1772</f>
        <v>20.76</v>
      </c>
      <c r="P81" s="18">
        <f t="shared" si="8"/>
        <v>41.52</v>
      </c>
    </row>
    <row r="82" spans="2:16">
      <c r="B82" s="50"/>
      <c r="C82" s="50" t="s">
        <v>108</v>
      </c>
      <c r="D82" s="6">
        <v>1</v>
      </c>
      <c r="E82" s="6" t="s">
        <v>27</v>
      </c>
      <c r="F82" s="19">
        <f>F61</f>
        <v>6</v>
      </c>
      <c r="G82" s="18">
        <f>D82*F82</f>
        <v>6</v>
      </c>
      <c r="K82" s="50" t="s">
        <v>66</v>
      </c>
      <c r="L82" s="50" t="s">
        <v>67</v>
      </c>
      <c r="M82" s="6">
        <v>1</v>
      </c>
      <c r="N82" s="6" t="s">
        <v>27</v>
      </c>
      <c r="O82" s="19">
        <f>[1]Extract!$O$1950</f>
        <v>26.67</v>
      </c>
      <c r="P82" s="18">
        <f>M82*O82</f>
        <v>26.67</v>
      </c>
    </row>
    <row r="83" spans="2:16">
      <c r="C83" s="50" t="s">
        <v>177</v>
      </c>
      <c r="D83" s="6">
        <v>1</v>
      </c>
      <c r="E83" s="6" t="s">
        <v>27</v>
      </c>
      <c r="F83" s="19">
        <f>F62</f>
        <v>45</v>
      </c>
      <c r="G83" s="18">
        <f>D83*F83</f>
        <v>45</v>
      </c>
      <c r="K83" s="50"/>
      <c r="L83" s="50" t="s">
        <v>108</v>
      </c>
      <c r="M83" s="6">
        <v>1</v>
      </c>
      <c r="N83" s="6" t="s">
        <v>27</v>
      </c>
      <c r="O83" s="19">
        <v>6</v>
      </c>
      <c r="P83" s="18">
        <f>M83*O83</f>
        <v>6</v>
      </c>
    </row>
    <row r="84" spans="2:16">
      <c r="M84" s="6"/>
      <c r="N84" s="6"/>
      <c r="O84" s="19"/>
      <c r="P84" s="18"/>
    </row>
    <row r="85" spans="2:16">
      <c r="F85" s="20" t="s">
        <v>30</v>
      </c>
      <c r="G85" s="31">
        <f>SUM(G74:G83)</f>
        <v>1061.0049999999999</v>
      </c>
      <c r="M85" s="6"/>
      <c r="N85" s="6"/>
      <c r="O85" s="20" t="s">
        <v>30</v>
      </c>
      <c r="P85" s="31">
        <f>SUM(P74:P83)</f>
        <v>1978.2349999999999</v>
      </c>
    </row>
    <row r="86" spans="2:16">
      <c r="G86" s="16"/>
      <c r="N86" s="19"/>
      <c r="O86" s="16"/>
    </row>
    <row r="87" spans="2:16">
      <c r="N87" s="19"/>
      <c r="O87" s="16"/>
    </row>
    <row r="88" spans="2:16" ht="13.5" thickBot="1">
      <c r="L88" s="66"/>
      <c r="N88" s="19"/>
      <c r="O88" s="16"/>
    </row>
    <row r="89" spans="2:16">
      <c r="C89" s="2" t="s">
        <v>128</v>
      </c>
      <c r="J89" s="67" t="s">
        <v>161</v>
      </c>
      <c r="K89" s="68"/>
      <c r="L89" s="68"/>
      <c r="M89" s="68"/>
      <c r="N89" s="69"/>
      <c r="O89" s="70"/>
      <c r="P89" s="71"/>
    </row>
    <row r="90" spans="2:16">
      <c r="C90" s="50" t="s">
        <v>73</v>
      </c>
      <c r="D90" s="6">
        <v>1</v>
      </c>
      <c r="E90" s="6" t="s">
        <v>27</v>
      </c>
      <c r="F90" s="19">
        <f>'Inventory Cost 2021'!B883</f>
        <v>279.92</v>
      </c>
      <c r="G90" s="18">
        <f t="shared" ref="G90:G99" si="9">D90*F90</f>
        <v>279.92</v>
      </c>
      <c r="J90" s="72"/>
      <c r="K90" t="s">
        <v>153</v>
      </c>
      <c r="M90" s="6"/>
      <c r="N90" s="6"/>
      <c r="O90" s="51"/>
      <c r="P90" s="52"/>
    </row>
    <row r="91" spans="2:16">
      <c r="C91" s="50" t="s">
        <v>74</v>
      </c>
      <c r="D91" s="6">
        <v>1</v>
      </c>
      <c r="E91" s="6" t="s">
        <v>27</v>
      </c>
      <c r="F91" s="19">
        <f>'Inventory Cost 2021'!B734</f>
        <v>99.47</v>
      </c>
      <c r="G91" s="18">
        <f t="shared" si="9"/>
        <v>99.47</v>
      </c>
      <c r="J91" s="72" t="s">
        <v>162</v>
      </c>
      <c r="K91" t="s">
        <v>163</v>
      </c>
      <c r="P91" s="73"/>
    </row>
    <row r="92" spans="2:16">
      <c r="C92" s="50" t="s">
        <v>75</v>
      </c>
      <c r="D92" s="6">
        <v>1</v>
      </c>
      <c r="E92" s="6" t="s">
        <v>27</v>
      </c>
      <c r="F92" s="19">
        <f>'Inventory Cost 2021'!B1621</f>
        <v>35.75</v>
      </c>
      <c r="G92" s="18">
        <f t="shared" si="9"/>
        <v>35.75</v>
      </c>
      <c r="J92" s="74">
        <v>103240</v>
      </c>
      <c r="L92" t="s">
        <v>264</v>
      </c>
      <c r="M92" s="6">
        <v>12</v>
      </c>
      <c r="N92" s="6" t="s">
        <v>27</v>
      </c>
      <c r="O92" s="51">
        <f>'Inventory Cost 2021'!B465*21</f>
        <v>170.31</v>
      </c>
      <c r="P92" s="52">
        <f>O92*M92</f>
        <v>2043.72</v>
      </c>
    </row>
    <row r="93" spans="2:16">
      <c r="C93" s="50" t="s">
        <v>76</v>
      </c>
      <c r="D93" s="6">
        <v>1</v>
      </c>
      <c r="E93" s="6" t="s">
        <v>27</v>
      </c>
      <c r="F93" s="19">
        <f>'Inventory Cost 2021'!B1618</f>
        <v>23</v>
      </c>
      <c r="G93" s="18">
        <f t="shared" si="9"/>
        <v>23</v>
      </c>
      <c r="J93" s="74">
        <v>103240</v>
      </c>
      <c r="L93" t="s">
        <v>154</v>
      </c>
      <c r="M93" s="6">
        <v>0</v>
      </c>
      <c r="N93" s="6" t="s">
        <v>27</v>
      </c>
      <c r="O93" s="51">
        <f>'Inventory Cost 2021'!B1680</f>
        <v>647</v>
      </c>
      <c r="P93" s="52">
        <f t="shared" ref="P93:P106" si="10">O93*M93</f>
        <v>0</v>
      </c>
    </row>
    <row r="94" spans="2:16">
      <c r="C94" s="50" t="s">
        <v>77</v>
      </c>
      <c r="D94" s="6">
        <v>4</v>
      </c>
      <c r="E94" s="6" t="s">
        <v>27</v>
      </c>
      <c r="F94" s="19">
        <f>'Inventory Cost 2021'!B426</f>
        <v>4.66</v>
      </c>
      <c r="G94" s="18">
        <f t="shared" si="9"/>
        <v>18.64</v>
      </c>
      <c r="J94" s="74">
        <v>103240</v>
      </c>
      <c r="L94" t="s">
        <v>147</v>
      </c>
      <c r="M94" s="6">
        <v>2</v>
      </c>
      <c r="N94" s="6" t="s">
        <v>27</v>
      </c>
      <c r="O94" s="51">
        <f>'Inventory Cost 2021'!B838</f>
        <v>207.17</v>
      </c>
      <c r="P94" s="52">
        <f t="shared" si="10"/>
        <v>414.34</v>
      </c>
    </row>
    <row r="95" spans="2:16">
      <c r="C95" s="50" t="s">
        <v>78</v>
      </c>
      <c r="D95" s="6">
        <v>6</v>
      </c>
      <c r="E95" s="6" t="s">
        <v>49</v>
      </c>
      <c r="F95" s="19">
        <f>'Inventory Cost 2021'!B464</f>
        <v>5.99</v>
      </c>
      <c r="G95" s="18">
        <f t="shared" si="9"/>
        <v>35.94</v>
      </c>
      <c r="J95" s="74">
        <v>103240</v>
      </c>
      <c r="L95" t="s">
        <v>238</v>
      </c>
      <c r="M95" s="6">
        <v>2</v>
      </c>
      <c r="N95" s="6" t="s">
        <v>27</v>
      </c>
      <c r="O95" s="51">
        <f>'Inventory Cost 2021'!B1704</f>
        <v>10.33</v>
      </c>
      <c r="P95" s="52">
        <f t="shared" si="10"/>
        <v>20.66</v>
      </c>
    </row>
    <row r="96" spans="2:16">
      <c r="C96" s="50" t="s">
        <v>79</v>
      </c>
      <c r="D96" s="6">
        <v>4</v>
      </c>
      <c r="E96" s="6" t="s">
        <v>27</v>
      </c>
      <c r="F96" s="19">
        <f>'Inventory Cost 2021'!B291</f>
        <v>7.6</v>
      </c>
      <c r="G96" s="18">
        <f t="shared" si="9"/>
        <v>30.4</v>
      </c>
      <c r="J96" s="74">
        <v>103240</v>
      </c>
      <c r="L96" t="s">
        <v>155</v>
      </c>
      <c r="M96" s="6">
        <v>1</v>
      </c>
      <c r="N96" s="6" t="s">
        <v>27</v>
      </c>
      <c r="O96" s="51">
        <f>'Inventory Cost 2021'!B214</f>
        <v>36.35</v>
      </c>
      <c r="P96" s="52">
        <f t="shared" si="10"/>
        <v>36.35</v>
      </c>
    </row>
    <row r="97" spans="2:16">
      <c r="C97" s="50" t="s">
        <v>80</v>
      </c>
      <c r="D97" s="6">
        <v>2</v>
      </c>
      <c r="E97" s="6" t="s">
        <v>27</v>
      </c>
      <c r="F97" s="19">
        <f>'Inventory Cost 2021'!B18</f>
        <v>9.67</v>
      </c>
      <c r="G97" s="18">
        <f t="shared" si="9"/>
        <v>19.34</v>
      </c>
      <c r="J97" s="74">
        <v>103240</v>
      </c>
      <c r="L97" t="s">
        <v>244</v>
      </c>
      <c r="M97" s="6">
        <v>12</v>
      </c>
      <c r="N97" s="6" t="s">
        <v>27</v>
      </c>
      <c r="O97" s="51">
        <f>'Inventory Cost 2021'!B249</f>
        <v>14.36</v>
      </c>
      <c r="P97" s="52">
        <f t="shared" si="10"/>
        <v>172.32</v>
      </c>
    </row>
    <row r="98" spans="2:16">
      <c r="C98" s="50" t="s">
        <v>81</v>
      </c>
      <c r="D98" s="6">
        <v>20</v>
      </c>
      <c r="E98" s="6" t="s">
        <v>49</v>
      </c>
      <c r="F98" s="19">
        <f>'Inventory Cost 2021'!B138</f>
        <v>0.65</v>
      </c>
      <c r="G98" s="18">
        <f t="shared" si="9"/>
        <v>13</v>
      </c>
      <c r="J98" s="74">
        <v>103240</v>
      </c>
      <c r="L98" t="s">
        <v>156</v>
      </c>
      <c r="M98" s="6">
        <v>300</v>
      </c>
      <c r="N98" s="6" t="s">
        <v>148</v>
      </c>
      <c r="O98" s="51">
        <f>'Inventory Cost 2021'!B1548</f>
        <v>2.41</v>
      </c>
      <c r="P98" s="52">
        <f t="shared" si="10"/>
        <v>723</v>
      </c>
    </row>
    <row r="99" spans="2:16">
      <c r="C99" t="s">
        <v>82</v>
      </c>
      <c r="D99" s="6">
        <v>2.5</v>
      </c>
      <c r="E99" s="6" t="s">
        <v>61</v>
      </c>
      <c r="F99" s="19">
        <f>'Inventory Cost 2021'!B2047</f>
        <v>5.1071</v>
      </c>
      <c r="G99" s="18">
        <f t="shared" si="9"/>
        <v>12.767749999999999</v>
      </c>
      <c r="J99" s="74">
        <v>103240</v>
      </c>
      <c r="L99" t="s">
        <v>149</v>
      </c>
      <c r="M99" s="6">
        <v>260</v>
      </c>
      <c r="N99" s="6" t="s">
        <v>148</v>
      </c>
      <c r="O99" s="51">
        <f>'Inventory Cost 2021'!B1692</f>
        <v>1.84</v>
      </c>
      <c r="P99" s="52">
        <f t="shared" si="10"/>
        <v>478.40000000000003</v>
      </c>
    </row>
    <row r="100" spans="2:16">
      <c r="J100" s="74">
        <v>103240</v>
      </c>
      <c r="L100" t="s">
        <v>150</v>
      </c>
      <c r="M100" s="6">
        <v>20</v>
      </c>
      <c r="N100" s="6" t="s">
        <v>148</v>
      </c>
      <c r="O100" s="51">
        <f>'Inventory Cost 2021'!B1692</f>
        <v>1.84</v>
      </c>
      <c r="P100" s="52">
        <f t="shared" si="10"/>
        <v>36.800000000000004</v>
      </c>
    </row>
    <row r="101" spans="2:16">
      <c r="F101" s="20" t="s">
        <v>30</v>
      </c>
      <c r="G101" s="31">
        <f>SUM(G90:G100)</f>
        <v>568.22775000000001</v>
      </c>
      <c r="J101" s="74">
        <v>103240</v>
      </c>
      <c r="L101" t="s">
        <v>151</v>
      </c>
      <c r="M101" s="6">
        <v>1</v>
      </c>
      <c r="N101" s="6" t="s">
        <v>27</v>
      </c>
      <c r="O101" s="51">
        <v>100</v>
      </c>
      <c r="P101" s="52">
        <f t="shared" si="10"/>
        <v>100</v>
      </c>
    </row>
    <row r="102" spans="2:16">
      <c r="G102" s="16"/>
      <c r="J102" s="74">
        <v>103240</v>
      </c>
      <c r="L102" t="s">
        <v>152</v>
      </c>
      <c r="M102" s="6">
        <v>1</v>
      </c>
      <c r="N102" s="6" t="s">
        <v>27</v>
      </c>
      <c r="O102" s="51">
        <v>500</v>
      </c>
      <c r="P102" s="52">
        <f t="shared" si="10"/>
        <v>500</v>
      </c>
    </row>
    <row r="103" spans="2:16">
      <c r="J103" s="74">
        <v>103240</v>
      </c>
      <c r="L103" t="s">
        <v>157</v>
      </c>
      <c r="M103" s="6">
        <v>1</v>
      </c>
      <c r="N103" s="75" t="s">
        <v>27</v>
      </c>
      <c r="O103" s="76">
        <v>3400</v>
      </c>
      <c r="P103" s="52">
        <f t="shared" si="10"/>
        <v>3400</v>
      </c>
    </row>
    <row r="104" spans="2:16">
      <c r="J104" s="74">
        <v>103240</v>
      </c>
      <c r="L104" t="s">
        <v>266</v>
      </c>
      <c r="M104" s="6">
        <v>2</v>
      </c>
      <c r="N104" s="6" t="s">
        <v>27</v>
      </c>
      <c r="O104" s="19">
        <f>'Inventory Cost 2021'!B813</f>
        <v>81.400000000000006</v>
      </c>
      <c r="P104" s="77">
        <f t="shared" si="10"/>
        <v>162.80000000000001</v>
      </c>
    </row>
    <row r="105" spans="2:16">
      <c r="C105" s="2" t="s">
        <v>107</v>
      </c>
      <c r="J105" s="74">
        <v>103240</v>
      </c>
      <c r="L105" t="s">
        <v>158</v>
      </c>
      <c r="M105" s="6">
        <v>1</v>
      </c>
      <c r="N105" s="6" t="s">
        <v>159</v>
      </c>
      <c r="O105" s="19">
        <v>40</v>
      </c>
      <c r="P105" s="52">
        <f t="shared" si="10"/>
        <v>40</v>
      </c>
    </row>
    <row r="106" spans="2:16">
      <c r="B106" s="50"/>
      <c r="C106" t="s">
        <v>73</v>
      </c>
      <c r="D106" s="6">
        <v>1</v>
      </c>
      <c r="E106" s="6" t="s">
        <v>27</v>
      </c>
      <c r="F106" s="19">
        <f>'Inventory Cost 2021'!B883</f>
        <v>279.92</v>
      </c>
      <c r="G106" s="18">
        <f t="shared" ref="G106:G129" si="11">D106*F106</f>
        <v>279.92</v>
      </c>
      <c r="J106" s="72"/>
      <c r="L106" t="s">
        <v>160</v>
      </c>
      <c r="M106" s="6">
        <v>1</v>
      </c>
      <c r="N106" s="6" t="s">
        <v>159</v>
      </c>
      <c r="O106" s="19">
        <v>1800</v>
      </c>
      <c r="P106" s="52">
        <f t="shared" si="10"/>
        <v>1800</v>
      </c>
    </row>
    <row r="107" spans="2:16">
      <c r="B107" s="50"/>
      <c r="C107" t="s">
        <v>74</v>
      </c>
      <c r="D107" s="6">
        <v>1</v>
      </c>
      <c r="E107" s="6" t="s">
        <v>27</v>
      </c>
      <c r="F107" s="19">
        <f>'Inventory Cost 2021'!B734</f>
        <v>99.47</v>
      </c>
      <c r="G107" s="18">
        <f t="shared" si="11"/>
        <v>99.47</v>
      </c>
      <c r="J107" s="72"/>
      <c r="P107" s="73"/>
    </row>
    <row r="108" spans="2:16">
      <c r="B108" s="50"/>
      <c r="C108" t="s">
        <v>75</v>
      </c>
      <c r="D108" s="6">
        <v>1</v>
      </c>
      <c r="E108" s="6" t="s">
        <v>27</v>
      </c>
      <c r="F108" s="19">
        <f>'Inventory Cost 2021'!B1621</f>
        <v>35.75</v>
      </c>
      <c r="G108" s="18">
        <f t="shared" si="11"/>
        <v>35.75</v>
      </c>
      <c r="J108" s="72"/>
      <c r="P108" s="73"/>
    </row>
    <row r="109" spans="2:16">
      <c r="B109" s="50"/>
      <c r="C109" t="s">
        <v>76</v>
      </c>
      <c r="D109" s="6">
        <v>1</v>
      </c>
      <c r="E109" s="6" t="s">
        <v>27</v>
      </c>
      <c r="F109" s="19">
        <f>'Inventory Cost 2021'!B1618</f>
        <v>23</v>
      </c>
      <c r="G109" s="18">
        <f t="shared" si="11"/>
        <v>23</v>
      </c>
      <c r="J109" s="72"/>
      <c r="O109" s="19" t="s">
        <v>30</v>
      </c>
      <c r="P109" s="78">
        <f>SUM(P92:P106)</f>
        <v>9928.39</v>
      </c>
    </row>
    <row r="110" spans="2:16" ht="13.5" thickBot="1">
      <c r="B110" s="50"/>
      <c r="C110" t="s">
        <v>77</v>
      </c>
      <c r="D110" s="6">
        <v>7</v>
      </c>
      <c r="E110" s="6" t="s">
        <v>27</v>
      </c>
      <c r="F110" s="19">
        <f>'Inventory Cost 2021'!B426</f>
        <v>4.66</v>
      </c>
      <c r="G110" s="18">
        <f t="shared" si="11"/>
        <v>32.620000000000005</v>
      </c>
      <c r="J110" s="79"/>
      <c r="K110" s="80"/>
      <c r="L110" s="80"/>
      <c r="M110" s="80"/>
      <c r="N110" s="80"/>
      <c r="O110" s="80"/>
      <c r="P110" s="81"/>
    </row>
    <row r="111" spans="2:16">
      <c r="B111" s="50"/>
      <c r="C111" t="s">
        <v>93</v>
      </c>
      <c r="D111" s="6">
        <v>1</v>
      </c>
      <c r="E111" s="6" t="s">
        <v>27</v>
      </c>
      <c r="F111" s="19">
        <f>'Inventory Cost 2021'!B804</f>
        <v>288</v>
      </c>
      <c r="G111" s="18">
        <f t="shared" si="11"/>
        <v>288</v>
      </c>
    </row>
    <row r="112" spans="2:16">
      <c r="B112" s="50"/>
      <c r="C112" t="s">
        <v>78</v>
      </c>
      <c r="D112" s="6">
        <v>7</v>
      </c>
      <c r="E112" s="6" t="s">
        <v>49</v>
      </c>
      <c r="F112" s="19">
        <f>[1]Extract!$O$434</f>
        <v>6.42</v>
      </c>
      <c r="G112" s="18">
        <f t="shared" si="11"/>
        <v>44.94</v>
      </c>
    </row>
    <row r="113" spans="2:16" ht="13.5" thickBot="1">
      <c r="B113" s="50"/>
      <c r="C113" t="s">
        <v>79</v>
      </c>
      <c r="D113" s="6">
        <v>4</v>
      </c>
      <c r="E113" s="6" t="s">
        <v>27</v>
      </c>
      <c r="F113" s="19">
        <f>[1]Extract!$O$419</f>
        <v>7.24</v>
      </c>
      <c r="G113" s="18">
        <f t="shared" si="11"/>
        <v>28.96</v>
      </c>
      <c r="L113" s="66"/>
    </row>
    <row r="114" spans="2:16">
      <c r="B114" s="50"/>
      <c r="C114" t="s">
        <v>80</v>
      </c>
      <c r="D114" s="6">
        <v>2</v>
      </c>
      <c r="E114" s="6" t="s">
        <v>27</v>
      </c>
      <c r="F114" s="19">
        <f>[1]Extract!$O$100</f>
        <v>9.67</v>
      </c>
      <c r="G114" s="18">
        <f t="shared" si="11"/>
        <v>19.34</v>
      </c>
      <c r="J114" s="67" t="s">
        <v>165</v>
      </c>
      <c r="K114" s="68"/>
      <c r="L114" s="68"/>
      <c r="M114" s="68"/>
      <c r="N114" s="69"/>
      <c r="O114" s="70"/>
      <c r="P114" s="71"/>
    </row>
    <row r="115" spans="2:16">
      <c r="C115" t="s">
        <v>94</v>
      </c>
      <c r="D115" s="6">
        <v>1</v>
      </c>
      <c r="E115" s="6" t="s">
        <v>27</v>
      </c>
      <c r="F115" s="19">
        <f>[1]Extract!$O$437</f>
        <v>76.709999999999994</v>
      </c>
      <c r="G115" s="18">
        <f t="shared" si="11"/>
        <v>76.709999999999994</v>
      </c>
      <c r="J115" s="74"/>
      <c r="L115" s="6"/>
      <c r="M115" s="6"/>
      <c r="N115" s="51"/>
      <c r="O115" s="18"/>
      <c r="P115" s="73"/>
    </row>
    <row r="116" spans="2:16">
      <c r="C116" t="s">
        <v>95</v>
      </c>
      <c r="D116" s="6">
        <v>1</v>
      </c>
      <c r="E116" s="6" t="s">
        <v>27</v>
      </c>
      <c r="F116" s="19">
        <f>[1]Extract!$O$880</f>
        <v>44.55</v>
      </c>
      <c r="G116" s="18">
        <f t="shared" si="11"/>
        <v>44.55</v>
      </c>
      <c r="J116" s="72" t="s">
        <v>162</v>
      </c>
      <c r="K116" t="s">
        <v>163</v>
      </c>
      <c r="P116" s="73"/>
    </row>
    <row r="117" spans="2:16">
      <c r="C117" t="s">
        <v>96</v>
      </c>
      <c r="D117" s="6">
        <v>1</v>
      </c>
      <c r="E117" s="6" t="s">
        <v>27</v>
      </c>
      <c r="F117" s="19">
        <f>[1]Extract!$O$415</f>
        <v>3.69</v>
      </c>
      <c r="G117" s="18">
        <f t="shared" si="11"/>
        <v>3.69</v>
      </c>
      <c r="J117" s="74">
        <v>103320</v>
      </c>
      <c r="L117" t="s">
        <v>164</v>
      </c>
      <c r="M117" s="6">
        <v>1</v>
      </c>
      <c r="N117" s="6" t="s">
        <v>27</v>
      </c>
      <c r="O117" s="51">
        <v>6100</v>
      </c>
      <c r="P117" s="52">
        <f>O117*M117</f>
        <v>6100</v>
      </c>
    </row>
    <row r="118" spans="2:16">
      <c r="C118" t="s">
        <v>97</v>
      </c>
      <c r="D118" s="6">
        <v>2</v>
      </c>
      <c r="E118" s="6" t="s">
        <v>27</v>
      </c>
      <c r="F118" s="19">
        <f>[1]Extract!$O$439</f>
        <v>10.48</v>
      </c>
      <c r="G118" s="18">
        <f t="shared" si="11"/>
        <v>20.96</v>
      </c>
      <c r="J118" s="74">
        <v>103760</v>
      </c>
      <c r="L118" t="s">
        <v>166</v>
      </c>
      <c r="M118" s="6">
        <v>1</v>
      </c>
      <c r="N118" s="6" t="s">
        <v>27</v>
      </c>
      <c r="O118" s="51">
        <v>550</v>
      </c>
      <c r="P118" s="52">
        <f t="shared" ref="P118:P123" si="12">O118*M118</f>
        <v>550</v>
      </c>
    </row>
    <row r="119" spans="2:16">
      <c r="C119" t="s">
        <v>68</v>
      </c>
      <c r="D119" s="6">
        <v>1</v>
      </c>
      <c r="E119" s="6" t="s">
        <v>27</v>
      </c>
      <c r="F119" s="19">
        <f>[1]Extract!$O$807</f>
        <v>31.13</v>
      </c>
      <c r="G119" s="18">
        <f t="shared" si="11"/>
        <v>31.13</v>
      </c>
      <c r="J119" s="74">
        <v>103760</v>
      </c>
      <c r="L119" t="s">
        <v>167</v>
      </c>
      <c r="M119" s="6">
        <v>1</v>
      </c>
      <c r="N119" s="6" t="s">
        <v>27</v>
      </c>
      <c r="O119" s="51">
        <v>65</v>
      </c>
      <c r="P119" s="52">
        <f t="shared" si="12"/>
        <v>65</v>
      </c>
    </row>
    <row r="120" spans="2:16">
      <c r="C120" t="s">
        <v>98</v>
      </c>
      <c r="D120" s="6">
        <v>2</v>
      </c>
      <c r="E120" s="6" t="s">
        <v>27</v>
      </c>
      <c r="F120" s="19">
        <f>[1]Extract!$O$294</f>
        <v>0.9</v>
      </c>
      <c r="G120" s="18">
        <f t="shared" si="11"/>
        <v>1.8</v>
      </c>
      <c r="J120" s="74">
        <v>103760</v>
      </c>
      <c r="L120" t="s">
        <v>168</v>
      </c>
      <c r="M120" s="6">
        <v>1</v>
      </c>
      <c r="N120" s="6" t="s">
        <v>27</v>
      </c>
      <c r="O120" s="51">
        <v>135</v>
      </c>
      <c r="P120" s="52">
        <f t="shared" si="12"/>
        <v>135</v>
      </c>
    </row>
    <row r="121" spans="2:16">
      <c r="C121" t="s">
        <v>99</v>
      </c>
      <c r="D121" s="6">
        <v>1</v>
      </c>
      <c r="E121" s="6" t="s">
        <v>27</v>
      </c>
      <c r="F121" s="19">
        <f>[1]Extract!$O$290</f>
        <v>1.2549999999999999</v>
      </c>
      <c r="G121" s="18">
        <f t="shared" si="11"/>
        <v>1.2549999999999999</v>
      </c>
      <c r="J121" s="74">
        <v>103760</v>
      </c>
      <c r="L121" t="s">
        <v>169</v>
      </c>
      <c r="M121" s="6">
        <v>1</v>
      </c>
      <c r="N121" s="6" t="s">
        <v>27</v>
      </c>
      <c r="O121" s="51">
        <v>15</v>
      </c>
      <c r="P121" s="52">
        <f t="shared" si="12"/>
        <v>15</v>
      </c>
    </row>
    <row r="122" spans="2:16">
      <c r="C122" t="s">
        <v>100</v>
      </c>
      <c r="D122" s="6">
        <v>1</v>
      </c>
      <c r="E122" s="6" t="s">
        <v>27</v>
      </c>
      <c r="F122" s="19">
        <f>[1]Extract!$O$277</f>
        <v>4.83</v>
      </c>
      <c r="G122" s="18">
        <f t="shared" si="11"/>
        <v>4.83</v>
      </c>
      <c r="J122" s="74">
        <v>103760</v>
      </c>
      <c r="L122" t="s">
        <v>170</v>
      </c>
      <c r="M122" s="6">
        <v>1</v>
      </c>
      <c r="N122" s="6" t="s">
        <v>27</v>
      </c>
      <c r="O122" s="51">
        <v>30</v>
      </c>
      <c r="P122" s="52">
        <f t="shared" si="12"/>
        <v>30</v>
      </c>
    </row>
    <row r="123" spans="2:16">
      <c r="C123" t="s">
        <v>101</v>
      </c>
      <c r="D123" s="6">
        <v>1</v>
      </c>
      <c r="E123" s="6" t="s">
        <v>27</v>
      </c>
      <c r="F123" s="19">
        <f>[1]Extract!$O$1971</f>
        <v>111.11</v>
      </c>
      <c r="G123" s="18">
        <f t="shared" si="11"/>
        <v>111.11</v>
      </c>
      <c r="J123" s="74"/>
      <c r="L123" t="s">
        <v>172</v>
      </c>
      <c r="M123" s="6">
        <v>1</v>
      </c>
      <c r="N123" s="6" t="s">
        <v>27</v>
      </c>
      <c r="O123" s="51">
        <v>463</v>
      </c>
      <c r="P123" s="52">
        <f t="shared" si="12"/>
        <v>463</v>
      </c>
    </row>
    <row r="124" spans="2:16">
      <c r="C124" t="s">
        <v>102</v>
      </c>
      <c r="D124" s="6">
        <v>3</v>
      </c>
      <c r="E124" s="6" t="s">
        <v>27</v>
      </c>
      <c r="F124" s="19">
        <f>[1]Extract!$O$373</f>
        <v>3.48</v>
      </c>
      <c r="G124" s="18">
        <f t="shared" si="11"/>
        <v>10.44</v>
      </c>
      <c r="J124" s="74"/>
      <c r="M124" s="6"/>
      <c r="N124" s="6"/>
      <c r="P124" s="73"/>
    </row>
    <row r="125" spans="2:16">
      <c r="C125" t="s">
        <v>103</v>
      </c>
      <c r="D125" s="6">
        <v>1</v>
      </c>
      <c r="E125" s="6" t="s">
        <v>27</v>
      </c>
      <c r="F125" s="19">
        <f>[1]Extract!$O$361</f>
        <v>3.86</v>
      </c>
      <c r="G125" s="18">
        <f t="shared" si="11"/>
        <v>3.86</v>
      </c>
      <c r="J125" s="74"/>
      <c r="M125" s="6"/>
      <c r="N125" s="6"/>
      <c r="O125" s="19" t="s">
        <v>30</v>
      </c>
      <c r="P125" s="78">
        <f>SUM(P117:P123)</f>
        <v>7358</v>
      </c>
    </row>
    <row r="126" spans="2:16" ht="13.5" thickBot="1">
      <c r="C126" t="s">
        <v>104</v>
      </c>
      <c r="D126" s="6">
        <v>1</v>
      </c>
      <c r="E126" s="6" t="s">
        <v>27</v>
      </c>
      <c r="F126" s="19">
        <f>[1]Extract!$O$383</f>
        <v>8.4700000000000006</v>
      </c>
      <c r="G126" s="18">
        <f t="shared" si="11"/>
        <v>8.4700000000000006</v>
      </c>
      <c r="I126"/>
      <c r="J126" s="79"/>
      <c r="K126" s="80"/>
      <c r="L126" s="82"/>
      <c r="M126" s="82"/>
      <c r="N126" s="83"/>
      <c r="O126" s="84"/>
      <c r="P126" s="81"/>
    </row>
    <row r="127" spans="2:16">
      <c r="C127" t="s">
        <v>105</v>
      </c>
      <c r="D127" s="6">
        <v>1</v>
      </c>
      <c r="E127" s="6" t="s">
        <v>27</v>
      </c>
      <c r="F127" s="19">
        <f>[1]Extract!$O$1611</f>
        <v>23.68</v>
      </c>
      <c r="G127" s="18">
        <f t="shared" si="11"/>
        <v>23.68</v>
      </c>
      <c r="I127"/>
      <c r="L127" s="6"/>
      <c r="M127" s="6"/>
      <c r="N127" s="64"/>
      <c r="O127" s="18"/>
    </row>
    <row r="128" spans="2:16">
      <c r="C128" t="s">
        <v>81</v>
      </c>
      <c r="D128" s="6">
        <v>20</v>
      </c>
      <c r="E128" s="6" t="s">
        <v>49</v>
      </c>
      <c r="F128" s="19">
        <f>[1]Extract!$O$113</f>
        <v>0.65</v>
      </c>
      <c r="G128" s="18">
        <f t="shared" si="11"/>
        <v>13</v>
      </c>
      <c r="I128"/>
      <c r="L128" s="6"/>
      <c r="M128" s="75"/>
      <c r="N128" s="76"/>
      <c r="O128" s="18"/>
    </row>
    <row r="129" spans="1:16">
      <c r="C129" t="s">
        <v>106</v>
      </c>
      <c r="D129" s="6">
        <v>3</v>
      </c>
      <c r="E129" s="6" t="s">
        <v>27</v>
      </c>
      <c r="F129" s="19">
        <f>[1]Extract!$O$2002</f>
        <v>1.1406000000000001</v>
      </c>
      <c r="G129" s="18">
        <f t="shared" si="11"/>
        <v>3.4218000000000002</v>
      </c>
      <c r="I129"/>
      <c r="L129" s="6"/>
      <c r="M129" s="6"/>
      <c r="N129" s="19"/>
      <c r="O129" s="76"/>
    </row>
    <row r="130" spans="1:16">
      <c r="I130"/>
      <c r="L130" s="6"/>
      <c r="M130" s="6"/>
      <c r="N130" s="19"/>
      <c r="O130" s="18"/>
    </row>
    <row r="131" spans="1:16">
      <c r="F131" s="20" t="s">
        <v>30</v>
      </c>
      <c r="G131" s="31">
        <f>SUM(G106:G129)</f>
        <v>1210.9068000000002</v>
      </c>
      <c r="L131" s="6"/>
      <c r="M131" s="6"/>
      <c r="N131" s="19"/>
      <c r="O131" s="18"/>
    </row>
    <row r="132" spans="1:16">
      <c r="G132" s="16"/>
    </row>
    <row r="136" spans="1:16" s="1" customFormat="1">
      <c r="A136"/>
      <c r="B136"/>
      <c r="C136" s="2" t="s">
        <v>235</v>
      </c>
      <c r="D136" s="229" t="s">
        <v>249</v>
      </c>
      <c r="E136" s="229"/>
      <c r="F136" s="229"/>
      <c r="G136" s="85">
        <v>130</v>
      </c>
      <c r="H136" s="86" t="s">
        <v>148</v>
      </c>
      <c r="J136"/>
      <c r="K136"/>
      <c r="L136"/>
      <c r="M136"/>
      <c r="N136"/>
      <c r="O136"/>
      <c r="P136"/>
    </row>
    <row r="137" spans="1:16" s="1" customFormat="1">
      <c r="A137"/>
      <c r="B137" s="50" t="s">
        <v>236</v>
      </c>
      <c r="C137" s="50" t="s">
        <v>265</v>
      </c>
      <c r="D137" s="6">
        <f>ROUND($G$136/80,0)</f>
        <v>2</v>
      </c>
      <c r="E137" s="6" t="s">
        <v>27</v>
      </c>
      <c r="F137" s="19">
        <f>'Inventory Cost 2021'!B838</f>
        <v>207.17</v>
      </c>
      <c r="G137" s="18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74">
        <v>103240</v>
      </c>
      <c r="C138" t="s">
        <v>154</v>
      </c>
      <c r="D138" s="6">
        <v>0</v>
      </c>
      <c r="E138" s="6" t="s">
        <v>27</v>
      </c>
      <c r="F138" s="51">
        <f>'Inventory Cost 2021'!B1680</f>
        <v>647</v>
      </c>
      <c r="G138" s="52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50" t="s">
        <v>237</v>
      </c>
      <c r="C139" s="50" t="s">
        <v>238</v>
      </c>
      <c r="D139" s="6">
        <f>ROUND($G$136/80,0)</f>
        <v>2</v>
      </c>
      <c r="E139" s="6" t="s">
        <v>27</v>
      </c>
      <c r="F139" s="19">
        <f>'Inventory Cost 2021'!B1704</f>
        <v>10.33</v>
      </c>
      <c r="G139" s="18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50" t="s">
        <v>239</v>
      </c>
      <c r="C140" s="50" t="s">
        <v>240</v>
      </c>
      <c r="D140" s="6">
        <v>1</v>
      </c>
      <c r="E140" s="6" t="s">
        <v>27</v>
      </c>
      <c r="F140" s="19">
        <f>'Inventory Cost 2021'!B492</f>
        <v>42.47</v>
      </c>
      <c r="G140" s="18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50" t="s">
        <v>241</v>
      </c>
      <c r="C141" s="50" t="s">
        <v>242</v>
      </c>
      <c r="D141" s="6">
        <f>G136</f>
        <v>130</v>
      </c>
      <c r="E141" s="6" t="s">
        <v>148</v>
      </c>
      <c r="F141" s="19">
        <f>'Inventory Cost 2021'!B465</f>
        <v>8.11</v>
      </c>
      <c r="G141" s="18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50" t="s">
        <v>243</v>
      </c>
      <c r="C142" s="50" t="s">
        <v>244</v>
      </c>
      <c r="D142" s="6">
        <f>ROUND(G136/20,0)</f>
        <v>7</v>
      </c>
      <c r="E142" s="6" t="s">
        <v>27</v>
      </c>
      <c r="F142" s="19">
        <f>'Inventory Cost 2021'!B249</f>
        <v>14.36</v>
      </c>
      <c r="G142" s="18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50" t="s">
        <v>245</v>
      </c>
      <c r="C143" s="50" t="s">
        <v>246</v>
      </c>
      <c r="D143" s="6">
        <f>G136</f>
        <v>130</v>
      </c>
      <c r="E143" s="6" t="s">
        <v>148</v>
      </c>
      <c r="F143" s="19">
        <f>'Inventory Cost 2021'!B1692</f>
        <v>1.84</v>
      </c>
      <c r="G143" s="18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50" t="s">
        <v>247</v>
      </c>
      <c r="C144" s="50" t="s">
        <v>248</v>
      </c>
      <c r="D144" s="6">
        <f>G136</f>
        <v>130</v>
      </c>
      <c r="E144" s="6" t="s">
        <v>148</v>
      </c>
      <c r="F144" s="19">
        <f>'Inventory Cost 2021'!B1613</f>
        <v>0.32</v>
      </c>
      <c r="G144" s="18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19"/>
      <c r="G145" s="18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20" t="s">
        <v>30</v>
      </c>
      <c r="G146" s="31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19"/>
      <c r="G147" s="18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19"/>
      <c r="G148" s="18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19"/>
      <c r="G149" s="18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19"/>
      <c r="G150" s="18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19"/>
      <c r="G151" s="18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19"/>
      <c r="G152" s="18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19"/>
      <c r="G153" s="18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19"/>
      <c r="G154" s="18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19"/>
      <c r="G155" s="18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19"/>
      <c r="G156" s="18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19"/>
      <c r="G157" s="18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19"/>
      <c r="G158" s="18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19"/>
      <c r="G159" s="18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19"/>
      <c r="G160" s="18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19"/>
      <c r="G161" s="18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19"/>
      <c r="G162" s="18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5"/>
      <c r="D164" s="6"/>
      <c r="E164" s="6"/>
      <c r="F164" s="19"/>
      <c r="G164" s="76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76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19"/>
      <c r="G166" s="87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88"/>
      <c r="F167"/>
      <c r="G167" s="87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87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89"/>
      <c r="G169" s="16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topLeftCell="A4" workbookViewId="0">
      <selection activeCell="D17" sqref="D17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41" t="str">
        <f>'Estimate Form'!$K$6</f>
        <v>Southwood</v>
      </c>
    </row>
    <row r="2" spans="1:25">
      <c r="D2" s="42" t="str">
        <f>CONCATENATE('Estimate Form'!$K$8, " County")</f>
        <v>Pierce County</v>
      </c>
      <c r="H2" s="19" t="s">
        <v>209</v>
      </c>
      <c r="I2" s="46">
        <f>'Estimate Form'!$K$9</f>
        <v>4047</v>
      </c>
    </row>
    <row r="3" spans="1:25" ht="15">
      <c r="D3" s="43" t="str">
        <f>'Estimate Form'!$K$7</f>
        <v>Main Ext. Diaz Apartments</v>
      </c>
    </row>
    <row r="4" spans="1:25">
      <c r="D4" s="44" t="s">
        <v>208</v>
      </c>
    </row>
    <row r="5" spans="1:25">
      <c r="D5" s="45">
        <f ca="1">TODAY()</f>
        <v>45733</v>
      </c>
      <c r="J5" s="15"/>
    </row>
    <row r="7" spans="1:25">
      <c r="A7" s="2" t="s">
        <v>271</v>
      </c>
      <c r="J7" s="2" t="s">
        <v>270</v>
      </c>
      <c r="S7" s="2" t="s">
        <v>272</v>
      </c>
    </row>
    <row r="8" spans="1:25">
      <c r="A8" s="15"/>
      <c r="B8" s="15"/>
      <c r="C8" s="15"/>
      <c r="D8" s="15"/>
      <c r="E8" s="15"/>
      <c r="F8" s="15"/>
      <c r="G8" s="15"/>
      <c r="J8" s="15"/>
      <c r="K8" s="15"/>
      <c r="L8" s="15"/>
      <c r="M8" s="15"/>
      <c r="N8" s="15"/>
      <c r="O8" s="15"/>
      <c r="P8" s="15"/>
      <c r="S8" s="15"/>
      <c r="T8" s="15"/>
      <c r="U8" s="15"/>
      <c r="V8" s="15"/>
      <c r="W8" s="15"/>
      <c r="X8" s="15"/>
      <c r="Y8" s="15"/>
    </row>
    <row r="9" spans="1:25">
      <c r="A9" s="15"/>
      <c r="B9" s="15"/>
      <c r="C9" s="15"/>
      <c r="D9" s="15"/>
      <c r="E9" s="15"/>
      <c r="F9" s="56" t="s">
        <v>2</v>
      </c>
      <c r="G9" s="56" t="s">
        <v>30</v>
      </c>
      <c r="H9" s="2"/>
      <c r="I9" s="2"/>
      <c r="J9" s="56"/>
      <c r="K9" s="56"/>
      <c r="L9" s="56"/>
      <c r="M9" s="56"/>
      <c r="N9" s="56"/>
      <c r="O9" s="56" t="s">
        <v>2</v>
      </c>
      <c r="P9" s="56" t="s">
        <v>30</v>
      </c>
      <c r="Q9" s="2"/>
      <c r="R9" s="2"/>
      <c r="S9" s="56"/>
      <c r="T9" s="56"/>
      <c r="U9" s="56"/>
      <c r="V9" s="56"/>
      <c r="W9" s="56"/>
      <c r="X9" s="56" t="s">
        <v>2</v>
      </c>
      <c r="Y9" s="56" t="s">
        <v>30</v>
      </c>
    </row>
    <row r="10" spans="1:25">
      <c r="A10" s="15" t="s">
        <v>132</v>
      </c>
      <c r="B10" s="15"/>
      <c r="C10" s="15"/>
      <c r="D10" s="57"/>
      <c r="E10" s="15" t="s">
        <v>112</v>
      </c>
      <c r="F10" s="34">
        <v>75</v>
      </c>
      <c r="G10" s="34">
        <f t="shared" ref="G10" si="0">D10*F10</f>
        <v>0</v>
      </c>
      <c r="J10" s="15" t="s">
        <v>132</v>
      </c>
      <c r="K10" s="15"/>
      <c r="L10" s="15"/>
      <c r="M10" s="57"/>
      <c r="N10" s="15" t="s">
        <v>112</v>
      </c>
      <c r="O10" s="34">
        <v>75</v>
      </c>
      <c r="P10" s="34">
        <f t="shared" ref="P10" si="1">M10*O10</f>
        <v>0</v>
      </c>
      <c r="S10" s="15" t="s">
        <v>132</v>
      </c>
      <c r="T10" s="15"/>
      <c r="U10" s="15"/>
      <c r="V10" s="57"/>
      <c r="W10" s="15" t="s">
        <v>112</v>
      </c>
      <c r="X10" s="34">
        <v>75</v>
      </c>
      <c r="Y10" s="34">
        <f t="shared" ref="Y10" si="2">V10*X10</f>
        <v>0</v>
      </c>
    </row>
    <row r="11" spans="1:25">
      <c r="A11" s="15" t="s">
        <v>131</v>
      </c>
      <c r="B11" s="15"/>
      <c r="C11" s="15"/>
      <c r="D11" s="57"/>
      <c r="E11" s="15" t="s">
        <v>112</v>
      </c>
      <c r="F11" s="34">
        <v>75</v>
      </c>
      <c r="G11" s="34">
        <f>D11*F11</f>
        <v>0</v>
      </c>
      <c r="J11" s="15" t="s">
        <v>131</v>
      </c>
      <c r="K11" s="15"/>
      <c r="L11" s="15"/>
      <c r="M11" s="57"/>
      <c r="N11" s="15" t="s">
        <v>112</v>
      </c>
      <c r="O11" s="34">
        <v>75</v>
      </c>
      <c r="P11" s="34">
        <f>M11*O11</f>
        <v>0</v>
      </c>
      <c r="S11" s="15" t="s">
        <v>131</v>
      </c>
      <c r="T11" s="15"/>
      <c r="U11" s="15"/>
      <c r="V11" s="57"/>
      <c r="W11" s="15" t="s">
        <v>112</v>
      </c>
      <c r="X11" s="34">
        <v>75</v>
      </c>
      <c r="Y11" s="34">
        <f>V11*X11</f>
        <v>0</v>
      </c>
    </row>
    <row r="12" spans="1:25">
      <c r="A12" s="15" t="s">
        <v>109</v>
      </c>
      <c r="B12" s="15"/>
      <c r="C12" s="15"/>
      <c r="D12" s="57"/>
      <c r="E12" s="15" t="s">
        <v>112</v>
      </c>
      <c r="F12" s="34">
        <v>75</v>
      </c>
      <c r="G12" s="34">
        <f t="shared" ref="G12:G19" si="3">D12*F12</f>
        <v>0</v>
      </c>
      <c r="J12" s="15" t="s">
        <v>109</v>
      </c>
      <c r="K12" s="15"/>
      <c r="L12" s="15"/>
      <c r="M12" s="57"/>
      <c r="N12" s="15" t="s">
        <v>112</v>
      </c>
      <c r="O12" s="34">
        <v>75</v>
      </c>
      <c r="P12" s="34">
        <f t="shared" ref="P12:P19" si="4">M12*O12</f>
        <v>0</v>
      </c>
      <c r="S12" s="15" t="s">
        <v>109</v>
      </c>
      <c r="T12" s="15"/>
      <c r="U12" s="15"/>
      <c r="V12" s="57"/>
      <c r="W12" s="15" t="s">
        <v>112</v>
      </c>
      <c r="X12" s="34">
        <v>75</v>
      </c>
      <c r="Y12" s="34">
        <f t="shared" ref="Y12:Y19" si="5">V12*X12</f>
        <v>0</v>
      </c>
    </row>
    <row r="13" spans="1:25">
      <c r="A13" s="15" t="s">
        <v>110</v>
      </c>
      <c r="B13" s="15"/>
      <c r="C13" s="15"/>
      <c r="D13" s="57"/>
      <c r="E13" s="15" t="s">
        <v>112</v>
      </c>
      <c r="F13" s="34">
        <v>75</v>
      </c>
      <c r="G13" s="34">
        <f t="shared" si="3"/>
        <v>0</v>
      </c>
      <c r="J13" s="15" t="s">
        <v>110</v>
      </c>
      <c r="K13" s="15"/>
      <c r="L13" s="15"/>
      <c r="M13" s="57"/>
      <c r="N13" s="15" t="s">
        <v>112</v>
      </c>
      <c r="O13" s="34">
        <v>75</v>
      </c>
      <c r="P13" s="34">
        <f t="shared" si="4"/>
        <v>0</v>
      </c>
      <c r="S13" s="15" t="s">
        <v>110</v>
      </c>
      <c r="T13" s="15"/>
      <c r="U13" s="15"/>
      <c r="V13" s="57"/>
      <c r="W13" s="15" t="s">
        <v>112</v>
      </c>
      <c r="X13" s="34">
        <v>75</v>
      </c>
      <c r="Y13" s="34">
        <f t="shared" si="5"/>
        <v>0</v>
      </c>
    </row>
    <row r="14" spans="1:25">
      <c r="A14" s="15" t="s">
        <v>273</v>
      </c>
      <c r="B14" s="15"/>
      <c r="C14" s="15"/>
      <c r="D14" s="57">
        <v>4</v>
      </c>
      <c r="E14" s="15" t="s">
        <v>112</v>
      </c>
      <c r="F14" s="34">
        <v>75</v>
      </c>
      <c r="G14" s="34">
        <f t="shared" si="3"/>
        <v>300</v>
      </c>
      <c r="J14" s="15" t="s">
        <v>273</v>
      </c>
      <c r="K14" s="15"/>
      <c r="L14" s="15"/>
      <c r="M14" s="57">
        <v>4</v>
      </c>
      <c r="N14" s="15" t="s">
        <v>112</v>
      </c>
      <c r="O14" s="34">
        <v>75</v>
      </c>
      <c r="P14" s="34">
        <f t="shared" ref="P14" si="6">M14*O14</f>
        <v>300</v>
      </c>
      <c r="S14" s="15" t="s">
        <v>273</v>
      </c>
      <c r="T14" s="15"/>
      <c r="U14" s="15"/>
      <c r="V14" s="57">
        <v>4</v>
      </c>
      <c r="W14" s="15" t="s">
        <v>112</v>
      </c>
      <c r="X14" s="34">
        <v>75</v>
      </c>
      <c r="Y14" s="34">
        <f t="shared" si="5"/>
        <v>300</v>
      </c>
    </row>
    <row r="15" spans="1:25">
      <c r="A15" s="15" t="s">
        <v>120</v>
      </c>
      <c r="B15" s="15"/>
      <c r="C15" s="15"/>
      <c r="D15" s="57">
        <v>24</v>
      </c>
      <c r="E15" s="15" t="s">
        <v>112</v>
      </c>
      <c r="F15" s="34">
        <v>75</v>
      </c>
      <c r="G15" s="34">
        <f t="shared" si="3"/>
        <v>1800</v>
      </c>
      <c r="J15" s="15" t="s">
        <v>120</v>
      </c>
      <c r="K15" s="15"/>
      <c r="L15" s="15"/>
      <c r="M15" s="57">
        <v>16</v>
      </c>
      <c r="N15" s="15" t="s">
        <v>112</v>
      </c>
      <c r="O15" s="34">
        <v>75</v>
      </c>
      <c r="P15" s="34">
        <f t="shared" si="4"/>
        <v>1200</v>
      </c>
      <c r="S15" s="15" t="s">
        <v>120</v>
      </c>
      <c r="T15" s="15"/>
      <c r="U15" s="15"/>
      <c r="V15" s="57">
        <v>12</v>
      </c>
      <c r="W15" s="15" t="s">
        <v>112</v>
      </c>
      <c r="X15" s="34">
        <v>75</v>
      </c>
      <c r="Y15" s="34">
        <f t="shared" si="5"/>
        <v>900</v>
      </c>
    </row>
    <row r="16" spans="1:25">
      <c r="A16" s="15" t="s">
        <v>111</v>
      </c>
      <c r="B16" s="15"/>
      <c r="C16" s="15"/>
      <c r="D16" s="57">
        <v>8</v>
      </c>
      <c r="E16" s="15" t="s">
        <v>112</v>
      </c>
      <c r="F16" s="34">
        <v>150</v>
      </c>
      <c r="G16" s="34">
        <f t="shared" si="3"/>
        <v>1200</v>
      </c>
      <c r="J16" s="15" t="s">
        <v>111</v>
      </c>
      <c r="K16" s="15"/>
      <c r="L16" s="15"/>
      <c r="M16" s="57"/>
      <c r="N16" s="15" t="s">
        <v>112</v>
      </c>
      <c r="O16" s="34">
        <v>150</v>
      </c>
      <c r="P16" s="34">
        <f t="shared" si="4"/>
        <v>0</v>
      </c>
      <c r="S16" s="15" t="s">
        <v>111</v>
      </c>
      <c r="T16" s="15"/>
      <c r="U16" s="15"/>
      <c r="V16" s="57">
        <v>8</v>
      </c>
      <c r="W16" s="15" t="s">
        <v>112</v>
      </c>
      <c r="X16" s="34">
        <v>150</v>
      </c>
      <c r="Y16" s="34">
        <f t="shared" si="5"/>
        <v>1200</v>
      </c>
    </row>
    <row r="17" spans="1:25">
      <c r="A17" s="15" t="s">
        <v>121</v>
      </c>
      <c r="B17" s="15"/>
      <c r="C17" s="15"/>
      <c r="D17" s="57"/>
      <c r="E17" s="15" t="s">
        <v>112</v>
      </c>
      <c r="F17" s="34">
        <v>80</v>
      </c>
      <c r="G17" s="34">
        <f t="shared" si="3"/>
        <v>0</v>
      </c>
      <c r="J17" s="15" t="s">
        <v>121</v>
      </c>
      <c r="K17" s="15"/>
      <c r="L17" s="15"/>
      <c r="M17" s="57"/>
      <c r="N17" s="15" t="s">
        <v>112</v>
      </c>
      <c r="O17" s="34">
        <v>80</v>
      </c>
      <c r="P17" s="34">
        <f t="shared" si="4"/>
        <v>0</v>
      </c>
      <c r="S17" s="15" t="s">
        <v>121</v>
      </c>
      <c r="T17" s="15"/>
      <c r="U17" s="15"/>
      <c r="V17" s="57"/>
      <c r="W17" s="15" t="s">
        <v>112</v>
      </c>
      <c r="X17" s="34">
        <v>80</v>
      </c>
      <c r="Y17" s="34">
        <f t="shared" si="5"/>
        <v>0</v>
      </c>
    </row>
    <row r="18" spans="1:25">
      <c r="A18" s="15" t="s">
        <v>122</v>
      </c>
      <c r="B18" s="15"/>
      <c r="C18" s="15"/>
      <c r="D18" s="57"/>
      <c r="E18" s="15" t="s">
        <v>112</v>
      </c>
      <c r="F18" s="34">
        <v>160</v>
      </c>
      <c r="G18" s="34">
        <f t="shared" si="3"/>
        <v>0</v>
      </c>
      <c r="J18" s="15" t="s">
        <v>122</v>
      </c>
      <c r="K18" s="15"/>
      <c r="L18" s="15"/>
      <c r="M18" s="57"/>
      <c r="N18" s="15" t="s">
        <v>112</v>
      </c>
      <c r="O18" s="34">
        <v>160</v>
      </c>
      <c r="P18" s="34">
        <f t="shared" si="4"/>
        <v>0</v>
      </c>
      <c r="S18" s="15" t="s">
        <v>122</v>
      </c>
      <c r="T18" s="15"/>
      <c r="U18" s="15"/>
      <c r="V18" s="57"/>
      <c r="W18" s="15" t="s">
        <v>112</v>
      </c>
      <c r="X18" s="34">
        <v>160</v>
      </c>
      <c r="Y18" s="34">
        <f t="shared" si="5"/>
        <v>0</v>
      </c>
    </row>
    <row r="19" spans="1:25">
      <c r="A19" s="15"/>
      <c r="B19" s="15"/>
      <c r="C19" s="15"/>
      <c r="D19" s="15"/>
      <c r="E19" s="15"/>
      <c r="F19" s="15"/>
      <c r="G19" s="34">
        <f t="shared" si="3"/>
        <v>0</v>
      </c>
      <c r="J19" s="15"/>
      <c r="K19" s="15"/>
      <c r="L19" s="15"/>
      <c r="M19" s="15"/>
      <c r="N19" s="15"/>
      <c r="O19" s="15"/>
      <c r="P19" s="34">
        <f t="shared" si="4"/>
        <v>0</v>
      </c>
      <c r="S19" s="15"/>
      <c r="T19" s="15"/>
      <c r="U19" s="15"/>
      <c r="V19" s="15"/>
      <c r="W19" s="15"/>
      <c r="X19" s="15"/>
      <c r="Y19" s="34">
        <f t="shared" si="5"/>
        <v>0</v>
      </c>
    </row>
    <row r="21" spans="1:25">
      <c r="F21" t="s">
        <v>3</v>
      </c>
      <c r="G21" s="35">
        <f>SUM(G10:G19)</f>
        <v>3300</v>
      </c>
      <c r="O21" t="s">
        <v>3</v>
      </c>
      <c r="P21" s="35">
        <f>SUM(P10:P19)</f>
        <v>1500</v>
      </c>
      <c r="X21" t="s">
        <v>3</v>
      </c>
      <c r="Y21" s="35">
        <f>SUM(Y10:Y19)</f>
        <v>2400</v>
      </c>
    </row>
    <row r="23" spans="1:25">
      <c r="A23" s="2" t="s">
        <v>146</v>
      </c>
    </row>
    <row r="25" spans="1:25">
      <c r="A25" s="15" t="s">
        <v>144</v>
      </c>
      <c r="B25" s="57"/>
      <c r="C25" s="15" t="s">
        <v>112</v>
      </c>
      <c r="D25" s="34">
        <v>35.700000000000003</v>
      </c>
      <c r="E25" s="34">
        <f>B25*D25</f>
        <v>0</v>
      </c>
    </row>
    <row r="26" spans="1:25">
      <c r="A26" s="15" t="s">
        <v>115</v>
      </c>
      <c r="B26" s="57"/>
      <c r="C26" s="15" t="s">
        <v>112</v>
      </c>
      <c r="D26" s="118">
        <f>D25*2</f>
        <v>71.400000000000006</v>
      </c>
      <c r="E26" s="34">
        <f>B26*D26</f>
        <v>0</v>
      </c>
    </row>
    <row r="27" spans="1:25">
      <c r="A27" t="s">
        <v>259</v>
      </c>
      <c r="B27" s="57"/>
      <c r="C27" t="s">
        <v>260</v>
      </c>
      <c r="D27" s="49">
        <v>120</v>
      </c>
      <c r="E27" s="34">
        <f>B27*D27</f>
        <v>0</v>
      </c>
    </row>
    <row r="28" spans="1:25">
      <c r="A28" t="s">
        <v>261</v>
      </c>
      <c r="B28" s="57"/>
      <c r="C28" t="s">
        <v>14</v>
      </c>
      <c r="E28" s="34">
        <f>B28*D28</f>
        <v>0</v>
      </c>
      <c r="F28" s="47" t="s">
        <v>262</v>
      </c>
    </row>
    <row r="30" spans="1:25">
      <c r="C30" s="4" t="s">
        <v>145</v>
      </c>
      <c r="E30" s="38">
        <f>SUM(E25:E28)</f>
        <v>0</v>
      </c>
    </row>
    <row r="33" spans="1:4">
      <c r="A33" s="2" t="s">
        <v>130</v>
      </c>
      <c r="B33" s="2"/>
      <c r="C33" s="2"/>
      <c r="D33" s="2"/>
    </row>
    <row r="35" spans="1:4">
      <c r="A35" s="58"/>
      <c r="B35" t="s">
        <v>204</v>
      </c>
      <c r="C35" s="39">
        <v>75</v>
      </c>
      <c r="D35" s="40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3" workbookViewId="0">
      <selection activeCell="E38" sqref="E38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18"/>
    <col min="8" max="8" width="12.7109375" style="18" customWidth="1"/>
    <col min="9" max="9" width="3.28515625" customWidth="1"/>
  </cols>
  <sheetData>
    <row r="1" spans="2:8" ht="20.25">
      <c r="D1" s="41" t="str">
        <f>'Estimate Form'!$K$6</f>
        <v>Southwood</v>
      </c>
      <c r="E1"/>
      <c r="F1"/>
      <c r="G1" s="19" t="s">
        <v>209</v>
      </c>
      <c r="H1" s="46">
        <f>'Estimate Form'!$K$9</f>
        <v>4047</v>
      </c>
    </row>
    <row r="2" spans="2:8">
      <c r="D2" s="42" t="str">
        <f>CONCATENATE('Estimate Form'!$K$8, " County")</f>
        <v>Pierce County</v>
      </c>
      <c r="E2"/>
      <c r="F2"/>
      <c r="H2"/>
    </row>
    <row r="3" spans="2:8" ht="15">
      <c r="D3" s="43" t="str">
        <f>'Estimate Form'!$K$7</f>
        <v>Main Ext. Diaz Apartments</v>
      </c>
      <c r="E3"/>
      <c r="F3"/>
      <c r="H3"/>
    </row>
    <row r="4" spans="2:8">
      <c r="D4" s="44" t="s">
        <v>208</v>
      </c>
      <c r="E4"/>
      <c r="F4"/>
      <c r="H4"/>
    </row>
    <row r="5" spans="2:8">
      <c r="D5" s="45">
        <f ca="1">TODAY()</f>
        <v>45733</v>
      </c>
      <c r="E5"/>
      <c r="F5"/>
      <c r="H5"/>
    </row>
    <row r="8" spans="2:8">
      <c r="F8" s="8" t="s">
        <v>47</v>
      </c>
    </row>
    <row r="9" spans="2:8" ht="13.5" thickBot="1">
      <c r="B9" s="3"/>
      <c r="C9" s="3"/>
      <c r="D9" s="3" t="s">
        <v>0</v>
      </c>
      <c r="E9" s="24" t="s">
        <v>1</v>
      </c>
      <c r="F9" s="9" t="s">
        <v>7</v>
      </c>
      <c r="G9" s="25" t="s">
        <v>2</v>
      </c>
      <c r="H9" s="25" t="s">
        <v>3</v>
      </c>
    </row>
    <row r="10" spans="2:8">
      <c r="D10" s="4"/>
      <c r="E10" s="26"/>
      <c r="F10" s="10"/>
      <c r="G10" s="22"/>
      <c r="H10" s="22"/>
    </row>
    <row r="11" spans="2:8">
      <c r="D11" s="2" t="s">
        <v>29</v>
      </c>
    </row>
    <row r="12" spans="2:8">
      <c r="D12" t="s">
        <v>42</v>
      </c>
      <c r="E12" s="7">
        <v>1</v>
      </c>
      <c r="F12" s="11" t="s">
        <v>8</v>
      </c>
      <c r="G12" s="18">
        <v>85</v>
      </c>
      <c r="H12" s="18">
        <f>E12*G12</f>
        <v>85</v>
      </c>
    </row>
    <row r="13" spans="2:8">
      <c r="D13" t="s">
        <v>222</v>
      </c>
      <c r="F13" s="11" t="s">
        <v>8</v>
      </c>
      <c r="G13" s="18">
        <v>85</v>
      </c>
      <c r="H13" s="18">
        <f t="shared" ref="H13" si="0">E13*G13</f>
        <v>0</v>
      </c>
    </row>
    <row r="14" spans="2:8">
      <c r="D14" t="s">
        <v>223</v>
      </c>
      <c r="F14" s="11" t="s">
        <v>8</v>
      </c>
      <c r="G14" s="18">
        <v>85</v>
      </c>
      <c r="H14" s="18">
        <f t="shared" ref="H14:H16" si="1">E14*G14</f>
        <v>0</v>
      </c>
    </row>
    <row r="15" spans="2:8">
      <c r="D15" t="s">
        <v>274</v>
      </c>
      <c r="F15" s="11" t="s">
        <v>8</v>
      </c>
      <c r="G15" s="18">
        <v>85</v>
      </c>
      <c r="H15" s="18">
        <f t="shared" ref="H15" si="2">E15*G15</f>
        <v>0</v>
      </c>
    </row>
    <row r="16" spans="2:8">
      <c r="D16" t="s">
        <v>46</v>
      </c>
      <c r="F16" s="11" t="s">
        <v>8</v>
      </c>
      <c r="G16" s="18">
        <v>85</v>
      </c>
      <c r="H16" s="18">
        <f t="shared" si="1"/>
        <v>0</v>
      </c>
    </row>
    <row r="18" spans="4:8">
      <c r="D18" t="s">
        <v>30</v>
      </c>
      <c r="E18" s="48">
        <f>SUM(E12:E17)</f>
        <v>1</v>
      </c>
      <c r="H18" s="18">
        <f>SUM(H12:H17)</f>
        <v>85</v>
      </c>
    </row>
    <row r="20" spans="4:8">
      <c r="D20" s="2" t="s">
        <v>43</v>
      </c>
    </row>
    <row r="21" spans="4:8">
      <c r="D21" t="s">
        <v>31</v>
      </c>
      <c r="E21" s="7">
        <v>4</v>
      </c>
      <c r="F21" s="11" t="s">
        <v>32</v>
      </c>
      <c r="G21" s="18">
        <v>115</v>
      </c>
      <c r="H21" s="18">
        <f t="shared" ref="H21:H23" si="3">E21*G21</f>
        <v>460</v>
      </c>
    </row>
    <row r="22" spans="4:8">
      <c r="D22" t="s">
        <v>44</v>
      </c>
      <c r="E22" s="7">
        <v>12</v>
      </c>
      <c r="F22" s="11" t="s">
        <v>8</v>
      </c>
      <c r="G22" s="18">
        <v>85</v>
      </c>
      <c r="H22" s="18">
        <f t="shared" si="3"/>
        <v>1020</v>
      </c>
    </row>
    <row r="23" spans="4:8">
      <c r="D23" t="s">
        <v>33</v>
      </c>
      <c r="F23" s="11" t="s">
        <v>9</v>
      </c>
      <c r="G23" s="18">
        <v>60</v>
      </c>
      <c r="H23" s="18">
        <f t="shared" si="3"/>
        <v>0</v>
      </c>
    </row>
    <row r="25" spans="4:8">
      <c r="D25" t="s">
        <v>30</v>
      </c>
      <c r="E25" s="48">
        <f>SUM(E21:E24)</f>
        <v>16</v>
      </c>
      <c r="H25" s="18">
        <f>SUM(H21:H24)</f>
        <v>1480</v>
      </c>
    </row>
    <row r="27" spans="4:8">
      <c r="D27" s="2" t="s">
        <v>34</v>
      </c>
    </row>
    <row r="28" spans="4:8">
      <c r="D28" t="s">
        <v>69</v>
      </c>
      <c r="F28" s="11" t="s">
        <v>8</v>
      </c>
      <c r="G28" s="18">
        <v>85</v>
      </c>
      <c r="H28" s="18">
        <f>E28*G28</f>
        <v>0</v>
      </c>
    </row>
    <row r="29" spans="4:8">
      <c r="D29" t="s">
        <v>224</v>
      </c>
      <c r="F29" s="11" t="s">
        <v>8</v>
      </c>
      <c r="G29" s="18">
        <v>85</v>
      </c>
      <c r="H29" s="18">
        <f t="shared" ref="H29" si="4">E29*G29</f>
        <v>0</v>
      </c>
    </row>
    <row r="31" spans="4:8">
      <c r="D31" t="s">
        <v>30</v>
      </c>
      <c r="E31" s="48">
        <f>SUM(E28:E30)</f>
        <v>0</v>
      </c>
      <c r="H31" s="18">
        <f>SUM(H28:H30)</f>
        <v>0</v>
      </c>
    </row>
    <row r="33" spans="2:8">
      <c r="D33" s="2" t="s">
        <v>4</v>
      </c>
    </row>
    <row r="34" spans="2:8">
      <c r="D34" t="s">
        <v>35</v>
      </c>
      <c r="E34" s="7">
        <v>4</v>
      </c>
      <c r="F34" s="11" t="s">
        <v>8</v>
      </c>
      <c r="G34" s="18">
        <v>85</v>
      </c>
      <c r="H34" s="18">
        <f t="shared" ref="H34:H37" si="5">E34*G34</f>
        <v>340</v>
      </c>
    </row>
    <row r="35" spans="2:8">
      <c r="D35" t="s">
        <v>5</v>
      </c>
      <c r="F35" s="11" t="s">
        <v>32</v>
      </c>
      <c r="G35" s="18">
        <f>G21</f>
        <v>115</v>
      </c>
      <c r="H35" s="18">
        <f t="shared" si="5"/>
        <v>0</v>
      </c>
    </row>
    <row r="36" spans="2:8">
      <c r="B36" s="11"/>
      <c r="D36" t="s">
        <v>45</v>
      </c>
      <c r="F36" s="11" t="s">
        <v>8</v>
      </c>
      <c r="G36" s="18">
        <f t="shared" ref="G36:G37" si="6">G22</f>
        <v>85</v>
      </c>
      <c r="H36" s="18">
        <f t="shared" si="5"/>
        <v>0</v>
      </c>
    </row>
    <row r="37" spans="2:8">
      <c r="B37" s="11"/>
      <c r="D37" t="s">
        <v>275</v>
      </c>
      <c r="E37" s="7">
        <v>16</v>
      </c>
      <c r="F37" s="11" t="s">
        <v>9</v>
      </c>
      <c r="G37" s="18">
        <f t="shared" si="6"/>
        <v>60</v>
      </c>
      <c r="H37" s="18">
        <f t="shared" si="5"/>
        <v>960</v>
      </c>
    </row>
    <row r="39" spans="2:8">
      <c r="D39" t="s">
        <v>6</v>
      </c>
      <c r="E39" s="48">
        <f>SUM(E34:E38)</f>
        <v>20</v>
      </c>
      <c r="H39" s="18">
        <f>SUM(H34:H38)</f>
        <v>1300</v>
      </c>
    </row>
    <row r="40" spans="2:8">
      <c r="D40" s="2"/>
      <c r="F40" s="27"/>
    </row>
    <row r="42" spans="2:8" ht="13.5" thickBot="1">
      <c r="B42" s="12"/>
      <c r="C42" s="12"/>
      <c r="D42" s="28" t="s">
        <v>36</v>
      </c>
      <c r="E42" s="29">
        <f>E18+E25+E31+E39</f>
        <v>37</v>
      </c>
      <c r="F42" s="30"/>
      <c r="G42" s="31"/>
      <c r="H42" s="31">
        <f>H18+H25+H31+H39</f>
        <v>2865</v>
      </c>
    </row>
    <row r="43" spans="2:8" ht="13.5" thickTop="1">
      <c r="H43" s="31"/>
    </row>
    <row r="44" spans="2:8">
      <c r="D44" s="2"/>
    </row>
    <row r="45" spans="2:8">
      <c r="E45" s="32"/>
    </row>
    <row r="57" spans="3:3" ht="14.25">
      <c r="C57" s="5"/>
    </row>
    <row r="59" spans="3:3" ht="14.25">
      <c r="C59" s="5"/>
    </row>
    <row r="60" spans="3:3" ht="14.2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1"/>
  <sheetViews>
    <sheetView zoomScale="115" zoomScaleNormal="115" workbookViewId="0">
      <selection activeCell="B804" sqref="B80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90"/>
    </row>
    <row r="2" spans="1:6" ht="27" thickTop="1" thickBot="1">
      <c r="A2" s="91" t="s">
        <v>277</v>
      </c>
      <c r="B2" s="92" t="s">
        <v>278</v>
      </c>
    </row>
    <row r="3" spans="1:6" ht="13.5" thickTop="1">
      <c r="A3" t="s">
        <v>279</v>
      </c>
      <c r="B3" s="93">
        <v>29.36</v>
      </c>
    </row>
    <row r="4" spans="1:6">
      <c r="A4" t="s">
        <v>280</v>
      </c>
      <c r="B4" s="93">
        <v>30.74</v>
      </c>
    </row>
    <row r="5" spans="1:6">
      <c r="A5" t="s">
        <v>281</v>
      </c>
      <c r="B5" s="93">
        <v>38.81</v>
      </c>
    </row>
    <row r="6" spans="1:6">
      <c r="A6" t="s">
        <v>282</v>
      </c>
      <c r="B6" s="93">
        <v>79.12</v>
      </c>
    </row>
    <row r="7" spans="1:6">
      <c r="A7" t="s">
        <v>283</v>
      </c>
      <c r="B7" s="93">
        <v>106.36</v>
      </c>
    </row>
    <row r="8" spans="1:6">
      <c r="A8" t="s">
        <v>284</v>
      </c>
      <c r="B8" s="93">
        <v>28.97</v>
      </c>
    </row>
    <row r="9" spans="1:6">
      <c r="A9" t="s">
        <v>285</v>
      </c>
      <c r="B9" s="93">
        <v>30.1</v>
      </c>
    </row>
    <row r="10" spans="1:6">
      <c r="A10" t="s">
        <v>286</v>
      </c>
      <c r="B10" s="93">
        <v>49.56</v>
      </c>
    </row>
    <row r="11" spans="1:6">
      <c r="A11" t="s">
        <v>287</v>
      </c>
      <c r="B11" s="93">
        <v>63.72</v>
      </c>
    </row>
    <row r="12" spans="1:6">
      <c r="A12" t="s">
        <v>288</v>
      </c>
      <c r="B12" s="93">
        <v>92.58</v>
      </c>
    </row>
    <row r="13" spans="1:6">
      <c r="A13" t="s">
        <v>289</v>
      </c>
      <c r="B13" s="93">
        <v>0.39</v>
      </c>
    </row>
    <row r="14" spans="1:6">
      <c r="A14" t="s">
        <v>290</v>
      </c>
      <c r="B14" s="93">
        <v>0.34</v>
      </c>
    </row>
    <row r="15" spans="1:6">
      <c r="A15" t="s">
        <v>291</v>
      </c>
      <c r="B15" s="93">
        <v>0.78</v>
      </c>
    </row>
    <row r="16" spans="1:6">
      <c r="A16" t="s">
        <v>292</v>
      </c>
      <c r="B16" s="93">
        <v>0.76</v>
      </c>
    </row>
    <row r="17" spans="1:2">
      <c r="A17" t="s">
        <v>293</v>
      </c>
      <c r="B17" s="93">
        <v>0.56000000000000005</v>
      </c>
    </row>
    <row r="18" spans="1:2">
      <c r="A18" t="s">
        <v>80</v>
      </c>
      <c r="B18" s="93">
        <v>9.67</v>
      </c>
    </row>
    <row r="19" spans="1:2">
      <c r="A19" t="s">
        <v>294</v>
      </c>
      <c r="B19" s="93">
        <v>1.49</v>
      </c>
    </row>
    <row r="20" spans="1:2">
      <c r="A20" t="s">
        <v>295</v>
      </c>
      <c r="B20" s="93">
        <v>2.88</v>
      </c>
    </row>
    <row r="21" spans="1:2">
      <c r="A21" t="s">
        <v>296</v>
      </c>
      <c r="B21" s="93">
        <v>5.24</v>
      </c>
    </row>
    <row r="22" spans="1:2">
      <c r="A22" t="s">
        <v>297</v>
      </c>
      <c r="B22" s="93">
        <v>0</v>
      </c>
    </row>
    <row r="23" spans="1:2">
      <c r="A23" t="s">
        <v>298</v>
      </c>
      <c r="B23" s="93">
        <v>0.22</v>
      </c>
    </row>
    <row r="24" spans="1:2">
      <c r="A24" t="s">
        <v>299</v>
      </c>
      <c r="B24" s="93">
        <v>1.19</v>
      </c>
    </row>
    <row r="25" spans="1:2">
      <c r="A25" t="s">
        <v>300</v>
      </c>
      <c r="B25" s="93">
        <v>0.42</v>
      </c>
    </row>
    <row r="26" spans="1:2">
      <c r="A26" t="s">
        <v>301</v>
      </c>
      <c r="B26" s="93">
        <v>0.52</v>
      </c>
    </row>
    <row r="27" spans="1:2">
      <c r="A27" t="s">
        <v>302</v>
      </c>
      <c r="B27" s="93">
        <v>0.64600000000000002</v>
      </c>
    </row>
    <row r="28" spans="1:2">
      <c r="A28" t="s">
        <v>303</v>
      </c>
      <c r="B28" s="93">
        <v>0.9</v>
      </c>
    </row>
    <row r="29" spans="1:2">
      <c r="A29" t="s">
        <v>304</v>
      </c>
      <c r="B29" s="93">
        <v>2.68</v>
      </c>
    </row>
    <row r="30" spans="1:2">
      <c r="A30" t="s">
        <v>305</v>
      </c>
      <c r="B30" s="93">
        <v>5.76</v>
      </c>
    </row>
    <row r="31" spans="1:2">
      <c r="A31" t="s">
        <v>306</v>
      </c>
      <c r="B31" s="93">
        <v>5</v>
      </c>
    </row>
    <row r="32" spans="1:2">
      <c r="A32" t="s">
        <v>307</v>
      </c>
      <c r="B32" s="93">
        <v>0.6</v>
      </c>
    </row>
    <row r="33" spans="1:2">
      <c r="A33" t="s">
        <v>308</v>
      </c>
      <c r="B33" s="93">
        <v>0.46</v>
      </c>
    </row>
    <row r="34" spans="1:2">
      <c r="A34" t="s">
        <v>309</v>
      </c>
      <c r="B34" s="93">
        <v>1.67</v>
      </c>
    </row>
    <row r="35" spans="1:2">
      <c r="A35" t="s">
        <v>310</v>
      </c>
      <c r="B35" s="93">
        <v>3.09</v>
      </c>
    </row>
    <row r="36" spans="1:2">
      <c r="A36" t="s">
        <v>311</v>
      </c>
      <c r="B36" s="93">
        <v>1.25</v>
      </c>
    </row>
    <row r="37" spans="1:2">
      <c r="A37" t="s">
        <v>312</v>
      </c>
      <c r="B37" s="93">
        <v>1.5763</v>
      </c>
    </row>
    <row r="38" spans="1:2">
      <c r="A38" t="s">
        <v>313</v>
      </c>
      <c r="B38" s="93">
        <v>2.64</v>
      </c>
    </row>
    <row r="39" spans="1:2">
      <c r="A39" t="s">
        <v>314</v>
      </c>
      <c r="B39" s="93">
        <v>5.0999999999999996</v>
      </c>
    </row>
    <row r="40" spans="1:2">
      <c r="A40" t="s">
        <v>315</v>
      </c>
      <c r="B40" s="93">
        <v>9.56</v>
      </c>
    </row>
    <row r="41" spans="1:2">
      <c r="A41" t="s">
        <v>316</v>
      </c>
      <c r="B41" s="93">
        <v>0.51</v>
      </c>
    </row>
    <row r="42" spans="1:2">
      <c r="A42" t="s">
        <v>317</v>
      </c>
      <c r="B42" s="93">
        <v>1.0900000000000001</v>
      </c>
    </row>
    <row r="43" spans="1:2">
      <c r="A43" t="s">
        <v>318</v>
      </c>
      <c r="B43" s="93">
        <v>0.76</v>
      </c>
    </row>
    <row r="44" spans="1:2">
      <c r="A44" t="s">
        <v>319</v>
      </c>
      <c r="B44" s="93">
        <v>0.97</v>
      </c>
    </row>
    <row r="45" spans="1:2">
      <c r="A45" t="s">
        <v>320</v>
      </c>
      <c r="B45" s="93">
        <v>4.7300000000000004</v>
      </c>
    </row>
    <row r="46" spans="1:2">
      <c r="A46" t="s">
        <v>321</v>
      </c>
      <c r="B46" s="93">
        <v>1.75</v>
      </c>
    </row>
    <row r="47" spans="1:2">
      <c r="A47" t="s">
        <v>322</v>
      </c>
      <c r="B47" s="93">
        <v>1.39</v>
      </c>
    </row>
    <row r="48" spans="1:2">
      <c r="A48" t="s">
        <v>323</v>
      </c>
      <c r="B48" s="93">
        <v>1.5</v>
      </c>
    </row>
    <row r="49" spans="1:2">
      <c r="A49" t="s">
        <v>324</v>
      </c>
      <c r="B49" s="93">
        <v>5.6</v>
      </c>
    </row>
    <row r="50" spans="1:2">
      <c r="A50" t="s">
        <v>325</v>
      </c>
      <c r="B50" s="93">
        <v>0</v>
      </c>
    </row>
    <row r="51" spans="1:2">
      <c r="A51" t="s">
        <v>326</v>
      </c>
      <c r="B51" s="93">
        <v>0.17</v>
      </c>
    </row>
    <row r="52" spans="1:2">
      <c r="A52" t="s">
        <v>327</v>
      </c>
      <c r="B52" s="93">
        <v>0.24</v>
      </c>
    </row>
    <row r="53" spans="1:2">
      <c r="A53" t="s">
        <v>328</v>
      </c>
      <c r="B53" s="93">
        <v>0.54</v>
      </c>
    </row>
    <row r="54" spans="1:2">
      <c r="A54" t="s">
        <v>329</v>
      </c>
      <c r="B54" s="93">
        <v>0.49</v>
      </c>
    </row>
    <row r="55" spans="1:2">
      <c r="A55" t="s">
        <v>330</v>
      </c>
      <c r="B55" s="93">
        <v>1.19</v>
      </c>
    </row>
    <row r="56" spans="1:2">
      <c r="A56" t="s">
        <v>331</v>
      </c>
      <c r="B56" s="93">
        <v>6.61</v>
      </c>
    </row>
    <row r="57" spans="1:2">
      <c r="A57" t="s">
        <v>332</v>
      </c>
      <c r="B57" s="93">
        <v>2.0249999999999999</v>
      </c>
    </row>
    <row r="58" spans="1:2">
      <c r="A58" t="s">
        <v>333</v>
      </c>
      <c r="B58" s="93">
        <v>1.75</v>
      </c>
    </row>
    <row r="59" spans="1:2">
      <c r="A59" t="s">
        <v>334</v>
      </c>
      <c r="B59" s="93">
        <v>3.97</v>
      </c>
    </row>
    <row r="60" spans="1:2">
      <c r="A60" t="s">
        <v>335</v>
      </c>
      <c r="B60" s="93">
        <v>11.2</v>
      </c>
    </row>
    <row r="61" spans="1:2">
      <c r="A61" t="s">
        <v>336</v>
      </c>
      <c r="B61" s="93">
        <v>0</v>
      </c>
    </row>
    <row r="62" spans="1:2">
      <c r="A62" t="s">
        <v>337</v>
      </c>
      <c r="B62" s="93">
        <v>0.32</v>
      </c>
    </row>
    <row r="63" spans="1:2">
      <c r="A63" t="s">
        <v>338</v>
      </c>
      <c r="B63" s="93">
        <v>0.22</v>
      </c>
    </row>
    <row r="64" spans="1:2">
      <c r="A64" t="s">
        <v>339</v>
      </c>
      <c r="B64" s="93">
        <v>0.56000000000000005</v>
      </c>
    </row>
    <row r="65" spans="1:2">
      <c r="A65" t="s">
        <v>340</v>
      </c>
      <c r="B65" s="93">
        <v>0.99</v>
      </c>
    </row>
    <row r="66" spans="1:2">
      <c r="A66" t="s">
        <v>341</v>
      </c>
      <c r="B66" s="93">
        <v>0.51</v>
      </c>
    </row>
    <row r="67" spans="1:2">
      <c r="A67" t="s">
        <v>342</v>
      </c>
      <c r="B67" s="93">
        <v>0.73</v>
      </c>
    </row>
    <row r="68" spans="1:2">
      <c r="A68" t="s">
        <v>343</v>
      </c>
      <c r="B68" s="93">
        <v>1.69</v>
      </c>
    </row>
    <row r="69" spans="1:2">
      <c r="A69" t="s">
        <v>344</v>
      </c>
      <c r="B69" s="93">
        <v>2.0099999999999998</v>
      </c>
    </row>
    <row r="70" spans="1:2">
      <c r="A70" t="s">
        <v>345</v>
      </c>
      <c r="B70" s="93">
        <v>2.7</v>
      </c>
    </row>
    <row r="71" spans="1:2">
      <c r="A71" t="s">
        <v>346</v>
      </c>
      <c r="B71" s="93">
        <v>12.18</v>
      </c>
    </row>
    <row r="72" spans="1:2">
      <c r="A72" t="s">
        <v>347</v>
      </c>
      <c r="B72" s="93">
        <v>25.5</v>
      </c>
    </row>
    <row r="73" spans="1:2">
      <c r="A73" t="s">
        <v>348</v>
      </c>
      <c r="B73" s="93">
        <v>3.07</v>
      </c>
    </row>
    <row r="74" spans="1:2">
      <c r="A74" t="s">
        <v>349</v>
      </c>
      <c r="B74" s="93">
        <v>4.24</v>
      </c>
    </row>
    <row r="75" spans="1:2">
      <c r="A75" t="s">
        <v>350</v>
      </c>
      <c r="B75" s="93">
        <v>2.8</v>
      </c>
    </row>
    <row r="76" spans="1:2">
      <c r="A76" t="s">
        <v>351</v>
      </c>
      <c r="B76" s="93">
        <v>6.2</v>
      </c>
    </row>
    <row r="77" spans="1:2">
      <c r="A77" t="s">
        <v>352</v>
      </c>
      <c r="B77" s="93">
        <v>6.99</v>
      </c>
    </row>
    <row r="78" spans="1:2">
      <c r="A78" t="s">
        <v>353</v>
      </c>
      <c r="B78" s="93">
        <v>7.05</v>
      </c>
    </row>
    <row r="79" spans="1:2">
      <c r="A79" t="s">
        <v>354</v>
      </c>
      <c r="B79" s="93">
        <v>15.79</v>
      </c>
    </row>
    <row r="80" spans="1:2">
      <c r="A80" t="s">
        <v>355</v>
      </c>
      <c r="B80" s="93">
        <v>20.59</v>
      </c>
    </row>
    <row r="81" spans="1:2">
      <c r="A81" t="s">
        <v>356</v>
      </c>
      <c r="B81" s="93">
        <v>0</v>
      </c>
    </row>
    <row r="82" spans="1:2">
      <c r="A82" t="s">
        <v>357</v>
      </c>
      <c r="B82" s="93">
        <v>26.68</v>
      </c>
    </row>
    <row r="83" spans="1:2">
      <c r="A83" t="s">
        <v>358</v>
      </c>
      <c r="B83" s="93">
        <v>45.28</v>
      </c>
    </row>
    <row r="84" spans="1:2">
      <c r="A84" t="s">
        <v>359</v>
      </c>
      <c r="B84" s="93">
        <v>64.989999999999995</v>
      </c>
    </row>
    <row r="85" spans="1:2">
      <c r="A85" t="s">
        <v>360</v>
      </c>
      <c r="B85" s="93">
        <v>84.81</v>
      </c>
    </row>
    <row r="86" spans="1:2">
      <c r="A86" t="s">
        <v>361</v>
      </c>
      <c r="B86" s="93">
        <v>132.62</v>
      </c>
    </row>
    <row r="87" spans="1:2">
      <c r="A87" t="s">
        <v>362</v>
      </c>
      <c r="B87" s="93">
        <v>0</v>
      </c>
    </row>
    <row r="88" spans="1:2">
      <c r="A88" t="s">
        <v>363</v>
      </c>
      <c r="B88" s="93">
        <v>1.1499999999999999</v>
      </c>
    </row>
    <row r="89" spans="1:2">
      <c r="A89" t="s">
        <v>364</v>
      </c>
      <c r="B89" s="93">
        <v>1.45</v>
      </c>
    </row>
    <row r="90" spans="1:2">
      <c r="A90" t="s">
        <v>365</v>
      </c>
      <c r="B90" s="93">
        <v>1.91</v>
      </c>
    </row>
    <row r="91" spans="1:2">
      <c r="A91" t="s">
        <v>366</v>
      </c>
      <c r="B91" s="93">
        <v>2.15</v>
      </c>
    </row>
    <row r="92" spans="1:2">
      <c r="A92" t="s">
        <v>367</v>
      </c>
      <c r="B92" s="93">
        <v>0</v>
      </c>
    </row>
    <row r="93" spans="1:2">
      <c r="A93" t="s">
        <v>368</v>
      </c>
      <c r="B93" s="93">
        <v>0</v>
      </c>
    </row>
    <row r="94" spans="1:2">
      <c r="A94" t="s">
        <v>369</v>
      </c>
      <c r="B94" s="93">
        <v>0</v>
      </c>
    </row>
    <row r="95" spans="1:2">
      <c r="A95" t="s">
        <v>370</v>
      </c>
      <c r="B95" s="93">
        <v>0</v>
      </c>
    </row>
    <row r="96" spans="1:2">
      <c r="A96" t="s">
        <v>371</v>
      </c>
      <c r="B96" s="93">
        <v>0.38</v>
      </c>
    </row>
    <row r="97" spans="1:2">
      <c r="A97" t="s">
        <v>372</v>
      </c>
      <c r="B97" s="93">
        <v>0.5</v>
      </c>
    </row>
    <row r="98" spans="1:2">
      <c r="A98" t="s">
        <v>373</v>
      </c>
      <c r="B98" s="93">
        <v>0.69</v>
      </c>
    </row>
    <row r="99" spans="1:2">
      <c r="A99" t="s">
        <v>374</v>
      </c>
      <c r="B99" s="93">
        <v>0.88300000000000001</v>
      </c>
    </row>
    <row r="100" spans="1:2">
      <c r="A100" t="s">
        <v>375</v>
      </c>
      <c r="B100" s="93">
        <v>1.28</v>
      </c>
    </row>
    <row r="101" spans="1:2">
      <c r="A101" t="s">
        <v>376</v>
      </c>
      <c r="B101" s="93">
        <v>1.96</v>
      </c>
    </row>
    <row r="102" spans="1:2">
      <c r="A102" t="s">
        <v>377</v>
      </c>
      <c r="B102" s="93">
        <v>3.85</v>
      </c>
    </row>
    <row r="103" spans="1:2">
      <c r="A103" t="s">
        <v>378</v>
      </c>
      <c r="B103" s="93">
        <v>6.42</v>
      </c>
    </row>
    <row r="104" spans="1:2">
      <c r="A104" t="s">
        <v>379</v>
      </c>
      <c r="B104" s="93">
        <v>8.2799999999999994</v>
      </c>
    </row>
    <row r="105" spans="1:2">
      <c r="A105" t="s">
        <v>380</v>
      </c>
      <c r="B105" s="93">
        <v>27.04</v>
      </c>
    </row>
    <row r="106" spans="1:2">
      <c r="A106" t="s">
        <v>381</v>
      </c>
      <c r="B106" s="93">
        <v>0.3</v>
      </c>
    </row>
    <row r="107" spans="1:2">
      <c r="A107" t="s">
        <v>382</v>
      </c>
      <c r="B107" s="93">
        <v>0.26</v>
      </c>
    </row>
    <row r="108" spans="1:2">
      <c r="A108" t="s">
        <v>383</v>
      </c>
      <c r="B108" s="93">
        <v>1.29</v>
      </c>
    </row>
    <row r="109" spans="1:2">
      <c r="A109" t="s">
        <v>384</v>
      </c>
      <c r="B109" s="93">
        <v>0.84</v>
      </c>
    </row>
    <row r="110" spans="1:2">
      <c r="A110" t="s">
        <v>385</v>
      </c>
      <c r="B110" s="93">
        <v>0.9</v>
      </c>
    </row>
    <row r="111" spans="1:2">
      <c r="A111" t="s">
        <v>386</v>
      </c>
      <c r="B111" s="93">
        <v>1.64</v>
      </c>
    </row>
    <row r="112" spans="1:2">
      <c r="A112" t="s">
        <v>387</v>
      </c>
      <c r="B112" s="93">
        <v>2.65</v>
      </c>
    </row>
    <row r="113" spans="1:2">
      <c r="A113" t="s">
        <v>388</v>
      </c>
      <c r="B113" s="93">
        <v>3.56</v>
      </c>
    </row>
    <row r="114" spans="1:2">
      <c r="A114" t="s">
        <v>389</v>
      </c>
      <c r="B114" s="93">
        <v>6.36</v>
      </c>
    </row>
    <row r="115" spans="1:2">
      <c r="A115" t="s">
        <v>390</v>
      </c>
      <c r="B115" s="93">
        <v>20.23</v>
      </c>
    </row>
    <row r="116" spans="1:2">
      <c r="A116" t="s">
        <v>391</v>
      </c>
      <c r="B116" s="93">
        <v>0</v>
      </c>
    </row>
    <row r="117" spans="1:2">
      <c r="A117" t="s">
        <v>392</v>
      </c>
      <c r="B117" s="93">
        <v>1.27</v>
      </c>
    </row>
    <row r="118" spans="1:2">
      <c r="A118" t="s">
        <v>393</v>
      </c>
      <c r="B118" s="93">
        <v>9.98</v>
      </c>
    </row>
    <row r="119" spans="1:2">
      <c r="A119" t="s">
        <v>394</v>
      </c>
      <c r="B119" s="93">
        <v>17.66</v>
      </c>
    </row>
    <row r="120" spans="1:2">
      <c r="A120" t="s">
        <v>395</v>
      </c>
      <c r="B120" s="93">
        <v>2.67</v>
      </c>
    </row>
    <row r="121" spans="1:2">
      <c r="A121" t="s">
        <v>396</v>
      </c>
      <c r="B121" s="93">
        <v>2.99</v>
      </c>
    </row>
    <row r="122" spans="1:2">
      <c r="A122" t="s">
        <v>397</v>
      </c>
      <c r="B122" s="93">
        <v>4.95</v>
      </c>
    </row>
    <row r="123" spans="1:2">
      <c r="A123" t="s">
        <v>398</v>
      </c>
      <c r="B123" s="93">
        <v>7.6</v>
      </c>
    </row>
    <row r="124" spans="1:2">
      <c r="A124" t="s">
        <v>399</v>
      </c>
      <c r="B124" s="93">
        <v>10.06</v>
      </c>
    </row>
    <row r="125" spans="1:2">
      <c r="A125" t="s">
        <v>400</v>
      </c>
      <c r="B125" s="93">
        <v>2.33</v>
      </c>
    </row>
    <row r="126" spans="1:2">
      <c r="A126" t="s">
        <v>401</v>
      </c>
      <c r="B126" s="93">
        <v>4.38</v>
      </c>
    </row>
    <row r="127" spans="1:2">
      <c r="A127" t="s">
        <v>402</v>
      </c>
      <c r="B127" s="93">
        <v>9.44</v>
      </c>
    </row>
    <row r="128" spans="1:2">
      <c r="A128" t="s">
        <v>403</v>
      </c>
      <c r="B128" s="93">
        <v>9.25</v>
      </c>
    </row>
    <row r="129" spans="1:2">
      <c r="A129" t="s">
        <v>404</v>
      </c>
      <c r="B129" s="93">
        <v>16.350000000000001</v>
      </c>
    </row>
    <row r="130" spans="1:2">
      <c r="A130" t="s">
        <v>405</v>
      </c>
      <c r="B130" s="93">
        <v>0</v>
      </c>
    </row>
    <row r="131" spans="1:2">
      <c r="A131" t="s">
        <v>406</v>
      </c>
      <c r="B131" s="93">
        <v>0</v>
      </c>
    </row>
    <row r="132" spans="1:2">
      <c r="A132" t="s">
        <v>407</v>
      </c>
      <c r="B132" s="93">
        <v>5.75</v>
      </c>
    </row>
    <row r="133" spans="1:2">
      <c r="A133" t="s">
        <v>408</v>
      </c>
      <c r="B133" s="93">
        <v>0</v>
      </c>
    </row>
    <row r="134" spans="1:2">
      <c r="A134" t="s">
        <v>409</v>
      </c>
      <c r="B134" s="93">
        <v>0</v>
      </c>
    </row>
    <row r="135" spans="1:2">
      <c r="A135" t="s">
        <v>410</v>
      </c>
      <c r="B135" s="93">
        <v>0</v>
      </c>
    </row>
    <row r="136" spans="1:2">
      <c r="A136" t="s">
        <v>411</v>
      </c>
      <c r="B136" s="93">
        <v>0</v>
      </c>
    </row>
    <row r="137" spans="1:2">
      <c r="A137" t="s">
        <v>412</v>
      </c>
      <c r="B137" s="93">
        <v>0</v>
      </c>
    </row>
    <row r="138" spans="1:2">
      <c r="A138" t="s">
        <v>81</v>
      </c>
      <c r="B138" s="93">
        <v>0.65</v>
      </c>
    </row>
    <row r="139" spans="1:2">
      <c r="A139" t="s">
        <v>413</v>
      </c>
      <c r="B139" s="93">
        <v>1</v>
      </c>
    </row>
    <row r="140" spans="1:2">
      <c r="A140" t="s">
        <v>414</v>
      </c>
      <c r="B140" s="93">
        <v>2.0099999999999998</v>
      </c>
    </row>
    <row r="141" spans="1:2">
      <c r="A141" t="s">
        <v>415</v>
      </c>
      <c r="B141" s="93">
        <v>2.0499999999999998</v>
      </c>
    </row>
    <row r="142" spans="1:2">
      <c r="A142" t="s">
        <v>416</v>
      </c>
      <c r="B142" s="93">
        <v>3.44</v>
      </c>
    </row>
    <row r="143" spans="1:2">
      <c r="A143" t="s">
        <v>417</v>
      </c>
      <c r="B143" s="93">
        <v>0</v>
      </c>
    </row>
    <row r="144" spans="1:2">
      <c r="A144" t="s">
        <v>418</v>
      </c>
      <c r="B144" s="93">
        <v>0</v>
      </c>
    </row>
    <row r="145" spans="1:2">
      <c r="A145" t="s">
        <v>419</v>
      </c>
      <c r="B145" s="93">
        <v>14.8</v>
      </c>
    </row>
    <row r="146" spans="1:2">
      <c r="A146" t="s">
        <v>420</v>
      </c>
      <c r="B146" s="93">
        <v>0.23200000000000001</v>
      </c>
    </row>
    <row r="147" spans="1:2">
      <c r="A147" t="s">
        <v>421</v>
      </c>
      <c r="B147" s="93">
        <v>0.34</v>
      </c>
    </row>
    <row r="148" spans="1:2">
      <c r="A148" t="s">
        <v>422</v>
      </c>
      <c r="B148" s="93">
        <v>0.5</v>
      </c>
    </row>
    <row r="149" spans="1:2">
      <c r="A149" t="s">
        <v>423</v>
      </c>
      <c r="B149" s="93">
        <v>0.79</v>
      </c>
    </row>
    <row r="150" spans="1:2">
      <c r="A150" t="s">
        <v>424</v>
      </c>
      <c r="B150" s="93">
        <v>0.79</v>
      </c>
    </row>
    <row r="151" spans="1:2">
      <c r="A151" t="s">
        <v>425</v>
      </c>
      <c r="B151" s="93">
        <v>1.04</v>
      </c>
    </row>
    <row r="152" spans="1:2">
      <c r="A152" t="s">
        <v>426</v>
      </c>
      <c r="B152" s="93">
        <v>1.35</v>
      </c>
    </row>
    <row r="153" spans="1:2">
      <c r="A153" t="s">
        <v>427</v>
      </c>
      <c r="B153" s="93">
        <v>2.09</v>
      </c>
    </row>
    <row r="154" spans="1:2">
      <c r="A154" t="s">
        <v>428</v>
      </c>
      <c r="B154" s="93">
        <v>0</v>
      </c>
    </row>
    <row r="155" spans="1:2">
      <c r="A155" t="s">
        <v>429</v>
      </c>
      <c r="B155" s="93">
        <v>1.026</v>
      </c>
    </row>
    <row r="156" spans="1:2">
      <c r="A156" t="s">
        <v>430</v>
      </c>
      <c r="B156" s="93">
        <v>1.1619999999999999</v>
      </c>
    </row>
    <row r="157" spans="1:2">
      <c r="A157" t="s">
        <v>431</v>
      </c>
      <c r="B157" s="93">
        <v>4.96</v>
      </c>
    </row>
    <row r="158" spans="1:2">
      <c r="A158" t="s">
        <v>432</v>
      </c>
      <c r="B158" s="93">
        <v>1.45</v>
      </c>
    </row>
    <row r="159" spans="1:2">
      <c r="A159" t="s">
        <v>433</v>
      </c>
      <c r="B159" s="93">
        <v>0.54</v>
      </c>
    </row>
    <row r="160" spans="1:2">
      <c r="A160" t="s">
        <v>434</v>
      </c>
      <c r="B160" s="93">
        <v>0.64</v>
      </c>
    </row>
    <row r="161" spans="1:2">
      <c r="A161" t="s">
        <v>435</v>
      </c>
      <c r="B161" s="93">
        <v>1.27</v>
      </c>
    </row>
    <row r="162" spans="1:2">
      <c r="A162" t="s">
        <v>436</v>
      </c>
      <c r="B162" s="93">
        <v>1.6</v>
      </c>
    </row>
    <row r="163" spans="1:2">
      <c r="A163" t="s">
        <v>437</v>
      </c>
      <c r="B163" s="93">
        <v>2.04</v>
      </c>
    </row>
    <row r="164" spans="1:2">
      <c r="A164" t="s">
        <v>438</v>
      </c>
      <c r="B164" s="93">
        <v>3.68</v>
      </c>
    </row>
    <row r="165" spans="1:2">
      <c r="A165" t="s">
        <v>439</v>
      </c>
      <c r="B165" s="93">
        <v>7.58</v>
      </c>
    </row>
    <row r="166" spans="1:2">
      <c r="A166" t="s">
        <v>440</v>
      </c>
      <c r="B166" s="93">
        <v>9.44</v>
      </c>
    </row>
    <row r="167" spans="1:2">
      <c r="A167" t="s">
        <v>441</v>
      </c>
      <c r="B167" s="93">
        <v>32.369999999999997</v>
      </c>
    </row>
    <row r="168" spans="1:2">
      <c r="A168" t="s">
        <v>442</v>
      </c>
      <c r="B168" s="93">
        <v>0.88</v>
      </c>
    </row>
    <row r="169" spans="1:2">
      <c r="A169" t="s">
        <v>443</v>
      </c>
      <c r="B169" s="93">
        <v>0</v>
      </c>
    </row>
    <row r="170" spans="1:2">
      <c r="A170" t="s">
        <v>444</v>
      </c>
      <c r="B170" s="93">
        <v>0</v>
      </c>
    </row>
    <row r="171" spans="1:2">
      <c r="A171" t="s">
        <v>445</v>
      </c>
      <c r="B171" s="93">
        <v>0</v>
      </c>
    </row>
    <row r="172" spans="1:2">
      <c r="A172" t="s">
        <v>446</v>
      </c>
      <c r="B172" s="93">
        <v>0</v>
      </c>
    </row>
    <row r="173" spans="1:2">
      <c r="A173" t="s">
        <v>447</v>
      </c>
      <c r="B173" s="93">
        <v>0</v>
      </c>
    </row>
    <row r="174" spans="1:2">
      <c r="A174" t="s">
        <v>448</v>
      </c>
      <c r="B174" s="93">
        <v>12.06</v>
      </c>
    </row>
    <row r="175" spans="1:2">
      <c r="A175" t="s">
        <v>449</v>
      </c>
      <c r="B175" s="93">
        <v>0</v>
      </c>
    </row>
    <row r="176" spans="1:2">
      <c r="A176" t="s">
        <v>450</v>
      </c>
      <c r="B176" s="93">
        <v>0.8</v>
      </c>
    </row>
    <row r="177" spans="1:2">
      <c r="A177" t="s">
        <v>451</v>
      </c>
      <c r="B177" s="93">
        <v>0</v>
      </c>
    </row>
    <row r="178" spans="1:2">
      <c r="A178" t="s">
        <v>452</v>
      </c>
      <c r="B178" s="93">
        <v>2.2639999999999998</v>
      </c>
    </row>
    <row r="179" spans="1:2">
      <c r="A179" t="s">
        <v>453</v>
      </c>
      <c r="B179" s="93">
        <v>0</v>
      </c>
    </row>
    <row r="180" spans="1:2">
      <c r="A180" t="s">
        <v>454</v>
      </c>
      <c r="B180" s="93">
        <v>5.35</v>
      </c>
    </row>
    <row r="181" spans="1:2">
      <c r="A181" t="s">
        <v>455</v>
      </c>
      <c r="B181" s="93">
        <v>0</v>
      </c>
    </row>
    <row r="182" spans="1:2">
      <c r="A182" t="s">
        <v>456</v>
      </c>
      <c r="B182" s="93">
        <v>0</v>
      </c>
    </row>
    <row r="183" spans="1:2">
      <c r="A183" t="s">
        <v>457</v>
      </c>
      <c r="B183" s="93">
        <v>0</v>
      </c>
    </row>
    <row r="184" spans="1:2">
      <c r="A184" t="s">
        <v>458</v>
      </c>
      <c r="B184" s="93">
        <v>0.97599999999999998</v>
      </c>
    </row>
    <row r="185" spans="1:2">
      <c r="A185" t="s">
        <v>459</v>
      </c>
      <c r="B185" s="93">
        <v>0</v>
      </c>
    </row>
    <row r="186" spans="1:2">
      <c r="A186" t="s">
        <v>460</v>
      </c>
      <c r="B186" s="93">
        <v>2.1280000000000001</v>
      </c>
    </row>
    <row r="187" spans="1:2">
      <c r="A187" t="s">
        <v>461</v>
      </c>
      <c r="B187" s="93">
        <v>0</v>
      </c>
    </row>
    <row r="188" spans="1:2">
      <c r="A188" t="s">
        <v>462</v>
      </c>
      <c r="B188" s="93">
        <v>0</v>
      </c>
    </row>
    <row r="189" spans="1:2">
      <c r="A189" t="s">
        <v>463</v>
      </c>
      <c r="B189" s="93">
        <v>0</v>
      </c>
    </row>
    <row r="190" spans="1:2">
      <c r="A190" t="s">
        <v>464</v>
      </c>
      <c r="B190" s="93">
        <v>3.12</v>
      </c>
    </row>
    <row r="191" spans="1:2">
      <c r="A191" t="s">
        <v>465</v>
      </c>
      <c r="B191" s="93">
        <v>10.25</v>
      </c>
    </row>
    <row r="192" spans="1:2">
      <c r="A192" t="s">
        <v>466</v>
      </c>
      <c r="B192" s="93">
        <v>2.96</v>
      </c>
    </row>
    <row r="193" spans="1:2">
      <c r="A193" t="s">
        <v>467</v>
      </c>
      <c r="B193" s="93">
        <v>10.76</v>
      </c>
    </row>
    <row r="194" spans="1:2">
      <c r="A194" t="s">
        <v>468</v>
      </c>
      <c r="B194" s="93">
        <v>16.149999999999999</v>
      </c>
    </row>
    <row r="195" spans="1:2">
      <c r="A195" t="s">
        <v>469</v>
      </c>
      <c r="B195" s="93">
        <v>4.34</v>
      </c>
    </row>
    <row r="196" spans="1:2">
      <c r="A196" t="s">
        <v>470</v>
      </c>
      <c r="B196" s="93">
        <v>2.88</v>
      </c>
    </row>
    <row r="197" spans="1:2">
      <c r="A197" t="s">
        <v>471</v>
      </c>
      <c r="B197" s="93">
        <v>0</v>
      </c>
    </row>
    <row r="198" spans="1:2">
      <c r="A198" t="s">
        <v>472</v>
      </c>
      <c r="B198" s="93">
        <v>3.56</v>
      </c>
    </row>
    <row r="199" spans="1:2">
      <c r="A199" t="s">
        <v>473</v>
      </c>
      <c r="B199" s="93">
        <v>15.17</v>
      </c>
    </row>
    <row r="200" spans="1:2">
      <c r="A200" t="s">
        <v>474</v>
      </c>
      <c r="B200" s="93">
        <v>2.99</v>
      </c>
    </row>
    <row r="201" spans="1:2">
      <c r="A201" t="s">
        <v>475</v>
      </c>
      <c r="B201" s="93">
        <v>1.31</v>
      </c>
    </row>
    <row r="202" spans="1:2">
      <c r="A202" t="s">
        <v>476</v>
      </c>
      <c r="B202" s="93">
        <v>10.64</v>
      </c>
    </row>
    <row r="203" spans="1:2">
      <c r="A203" t="s">
        <v>477</v>
      </c>
      <c r="B203" s="93">
        <v>5.12</v>
      </c>
    </row>
    <row r="204" spans="1:2">
      <c r="A204" t="s">
        <v>478</v>
      </c>
      <c r="B204" s="93">
        <v>13.57</v>
      </c>
    </row>
    <row r="205" spans="1:2">
      <c r="A205" t="s">
        <v>479</v>
      </c>
      <c r="B205" s="93">
        <v>0</v>
      </c>
    </row>
    <row r="206" spans="1:2">
      <c r="A206" t="s">
        <v>480</v>
      </c>
      <c r="B206" s="93">
        <v>1.34</v>
      </c>
    </row>
    <row r="207" spans="1:2">
      <c r="A207" t="s">
        <v>481</v>
      </c>
      <c r="B207" s="93">
        <v>1.1000000000000001</v>
      </c>
    </row>
    <row r="208" spans="1:2">
      <c r="A208" t="s">
        <v>482</v>
      </c>
      <c r="B208" s="93">
        <v>1.57</v>
      </c>
    </row>
    <row r="209" spans="1:2">
      <c r="A209" t="s">
        <v>483</v>
      </c>
      <c r="B209" s="93">
        <v>1.8</v>
      </c>
    </row>
    <row r="210" spans="1:2">
      <c r="A210" t="s">
        <v>484</v>
      </c>
      <c r="B210" s="93">
        <v>3.09</v>
      </c>
    </row>
    <row r="211" spans="1:2">
      <c r="A211" t="s">
        <v>485</v>
      </c>
      <c r="B211" s="93">
        <v>6.33</v>
      </c>
    </row>
    <row r="212" spans="1:2">
      <c r="A212" t="s">
        <v>486</v>
      </c>
      <c r="B212" s="93">
        <v>9.1300000000000008</v>
      </c>
    </row>
    <row r="213" spans="1:2">
      <c r="A213" t="s">
        <v>487</v>
      </c>
      <c r="B213" s="93">
        <v>17.899999999999999</v>
      </c>
    </row>
    <row r="214" spans="1:2">
      <c r="A214" t="s">
        <v>488</v>
      </c>
      <c r="B214" s="93">
        <v>36.35</v>
      </c>
    </row>
    <row r="215" spans="1:2">
      <c r="A215" t="s">
        <v>489</v>
      </c>
      <c r="B215" s="93">
        <v>39.33</v>
      </c>
    </row>
    <row r="216" spans="1:2">
      <c r="A216" t="s">
        <v>490</v>
      </c>
      <c r="B216" s="93">
        <v>1.33</v>
      </c>
    </row>
    <row r="217" spans="1:2">
      <c r="A217" t="s">
        <v>491</v>
      </c>
      <c r="B217" s="93">
        <v>1.1499999999999999</v>
      </c>
    </row>
    <row r="218" spans="1:2">
      <c r="A218" t="s">
        <v>492</v>
      </c>
      <c r="B218" s="93">
        <v>2.11</v>
      </c>
    </row>
    <row r="219" spans="1:2">
      <c r="A219" t="s">
        <v>493</v>
      </c>
      <c r="B219" s="93">
        <v>1.72</v>
      </c>
    </row>
    <row r="220" spans="1:2">
      <c r="A220" t="s">
        <v>494</v>
      </c>
      <c r="B220" s="93">
        <v>1.6</v>
      </c>
    </row>
    <row r="221" spans="1:2">
      <c r="A221" t="s">
        <v>495</v>
      </c>
      <c r="B221" s="93">
        <v>2.3199999999999998</v>
      </c>
    </row>
    <row r="222" spans="1:2">
      <c r="A222" t="s">
        <v>496</v>
      </c>
      <c r="B222" s="93">
        <v>3.04</v>
      </c>
    </row>
    <row r="223" spans="1:2">
      <c r="A223" t="s">
        <v>497</v>
      </c>
      <c r="B223" s="93">
        <v>4.18</v>
      </c>
    </row>
    <row r="224" spans="1:2">
      <c r="A224" t="s">
        <v>498</v>
      </c>
      <c r="B224" s="93">
        <v>6.62</v>
      </c>
    </row>
    <row r="225" spans="1:2">
      <c r="A225" t="s">
        <v>499</v>
      </c>
      <c r="B225" s="93">
        <v>8.6199999999999992</v>
      </c>
    </row>
    <row r="226" spans="1:2">
      <c r="A226" t="s">
        <v>500</v>
      </c>
      <c r="B226" s="93">
        <v>19.68</v>
      </c>
    </row>
    <row r="227" spans="1:2">
      <c r="A227" t="s">
        <v>501</v>
      </c>
      <c r="B227" s="93">
        <v>39.92</v>
      </c>
    </row>
    <row r="228" spans="1:2">
      <c r="A228" t="s">
        <v>502</v>
      </c>
      <c r="B228" s="93">
        <v>0</v>
      </c>
    </row>
    <row r="229" spans="1:2">
      <c r="A229" t="s">
        <v>503</v>
      </c>
      <c r="B229" s="93">
        <v>1.4</v>
      </c>
    </row>
    <row r="230" spans="1:2">
      <c r="A230" t="s">
        <v>504</v>
      </c>
      <c r="B230" s="93">
        <v>0</v>
      </c>
    </row>
    <row r="231" spans="1:2">
      <c r="A231" t="s">
        <v>505</v>
      </c>
      <c r="B231" s="93">
        <v>0.88</v>
      </c>
    </row>
    <row r="232" spans="1:2">
      <c r="A232" t="s">
        <v>506</v>
      </c>
      <c r="B232" s="93">
        <v>1.24</v>
      </c>
    </row>
    <row r="233" spans="1:2">
      <c r="A233" t="s">
        <v>507</v>
      </c>
      <c r="B233" s="93">
        <v>1.4</v>
      </c>
    </row>
    <row r="234" spans="1:2">
      <c r="A234" t="s">
        <v>508</v>
      </c>
      <c r="B234" s="93">
        <v>2.0299999999999998</v>
      </c>
    </row>
    <row r="235" spans="1:2">
      <c r="A235" t="s">
        <v>509</v>
      </c>
      <c r="B235" s="93">
        <v>0</v>
      </c>
    </row>
    <row r="236" spans="1:2">
      <c r="A236" t="s">
        <v>96</v>
      </c>
      <c r="B236" s="93">
        <v>3.69</v>
      </c>
    </row>
    <row r="237" spans="1:2">
      <c r="A237" t="s">
        <v>510</v>
      </c>
      <c r="B237" s="93">
        <v>12.09</v>
      </c>
    </row>
    <row r="238" spans="1:2">
      <c r="A238" t="s">
        <v>511</v>
      </c>
      <c r="B238" s="93">
        <v>0</v>
      </c>
    </row>
    <row r="239" spans="1:2">
      <c r="A239" t="s">
        <v>512</v>
      </c>
      <c r="B239" s="93">
        <v>0</v>
      </c>
    </row>
    <row r="240" spans="1:2">
      <c r="A240" t="s">
        <v>513</v>
      </c>
      <c r="B240" s="93">
        <v>2.06</v>
      </c>
    </row>
    <row r="241" spans="1:2">
      <c r="A241" t="s">
        <v>514</v>
      </c>
      <c r="B241" s="93">
        <v>1.24</v>
      </c>
    </row>
    <row r="242" spans="1:2">
      <c r="A242" t="s">
        <v>515</v>
      </c>
      <c r="B242" s="93">
        <v>1.48</v>
      </c>
    </row>
    <row r="243" spans="1:2">
      <c r="A243" t="s">
        <v>516</v>
      </c>
      <c r="B243" s="93">
        <v>1.2</v>
      </c>
    </row>
    <row r="244" spans="1:2">
      <c r="A244" t="s">
        <v>517</v>
      </c>
      <c r="B244" s="93">
        <v>1.17</v>
      </c>
    </row>
    <row r="245" spans="1:2">
      <c r="A245" t="s">
        <v>518</v>
      </c>
      <c r="B245" s="93">
        <v>1.87</v>
      </c>
    </row>
    <row r="246" spans="1:2">
      <c r="A246" t="s">
        <v>519</v>
      </c>
      <c r="B246" s="93">
        <v>5.62</v>
      </c>
    </row>
    <row r="247" spans="1:2">
      <c r="A247" t="s">
        <v>520</v>
      </c>
      <c r="B247" s="93">
        <v>3.54</v>
      </c>
    </row>
    <row r="248" spans="1:2">
      <c r="A248" t="s">
        <v>521</v>
      </c>
      <c r="B248" s="93">
        <v>5.84</v>
      </c>
    </row>
    <row r="249" spans="1:2">
      <c r="A249" t="s">
        <v>244</v>
      </c>
      <c r="B249" s="93">
        <v>14.36</v>
      </c>
    </row>
    <row r="250" spans="1:2">
      <c r="A250" t="s">
        <v>522</v>
      </c>
      <c r="B250" s="93">
        <v>18.940000000000001</v>
      </c>
    </row>
    <row r="251" spans="1:2">
      <c r="A251" t="s">
        <v>523</v>
      </c>
      <c r="B251" s="93">
        <v>0</v>
      </c>
    </row>
    <row r="252" spans="1:2">
      <c r="A252" t="s">
        <v>524</v>
      </c>
      <c r="B252" s="93">
        <v>0</v>
      </c>
    </row>
    <row r="253" spans="1:2">
      <c r="A253" t="s">
        <v>525</v>
      </c>
      <c r="B253" s="93">
        <v>23.22</v>
      </c>
    </row>
    <row r="254" spans="1:2">
      <c r="A254" t="s">
        <v>526</v>
      </c>
      <c r="B254" s="93">
        <v>0</v>
      </c>
    </row>
    <row r="255" spans="1:2">
      <c r="A255" t="s">
        <v>527</v>
      </c>
      <c r="B255" s="93">
        <v>19.34</v>
      </c>
    </row>
    <row r="256" spans="1:2">
      <c r="A256" t="s">
        <v>528</v>
      </c>
      <c r="B256" s="93">
        <v>35.14</v>
      </c>
    </row>
    <row r="257" spans="1:2">
      <c r="A257" t="s">
        <v>529</v>
      </c>
      <c r="B257" s="93">
        <v>36.450000000000003</v>
      </c>
    </row>
    <row r="258" spans="1:2">
      <c r="A258" t="s">
        <v>530</v>
      </c>
      <c r="B258" s="93">
        <v>46.72</v>
      </c>
    </row>
    <row r="259" spans="1:2">
      <c r="A259" t="s">
        <v>531</v>
      </c>
      <c r="B259" s="93">
        <v>0</v>
      </c>
    </row>
    <row r="260" spans="1:2">
      <c r="A260" t="s">
        <v>532</v>
      </c>
      <c r="B260" s="93">
        <v>3.93</v>
      </c>
    </row>
    <row r="261" spans="1:2">
      <c r="A261" t="s">
        <v>533</v>
      </c>
      <c r="B261" s="93">
        <v>0</v>
      </c>
    </row>
    <row r="262" spans="1:2">
      <c r="A262" t="s">
        <v>534</v>
      </c>
      <c r="B262" s="93">
        <v>0</v>
      </c>
    </row>
    <row r="263" spans="1:2">
      <c r="A263" t="s">
        <v>535</v>
      </c>
      <c r="B263" s="93">
        <v>5.17</v>
      </c>
    </row>
    <row r="264" spans="1:2">
      <c r="A264" t="s">
        <v>536</v>
      </c>
      <c r="B264" s="93">
        <v>7.12</v>
      </c>
    </row>
    <row r="265" spans="1:2">
      <c r="A265" t="s">
        <v>537</v>
      </c>
      <c r="B265" s="93">
        <v>0</v>
      </c>
    </row>
    <row r="266" spans="1:2">
      <c r="A266" t="s">
        <v>538</v>
      </c>
      <c r="B266" s="93">
        <v>0</v>
      </c>
    </row>
    <row r="267" spans="1:2">
      <c r="A267" t="s">
        <v>539</v>
      </c>
      <c r="B267" s="93">
        <v>27</v>
      </c>
    </row>
    <row r="268" spans="1:2">
      <c r="A268" t="s">
        <v>540</v>
      </c>
      <c r="B268" s="93">
        <v>0</v>
      </c>
    </row>
    <row r="269" spans="1:2">
      <c r="A269" t="s">
        <v>541</v>
      </c>
      <c r="B269" s="93">
        <v>0</v>
      </c>
    </row>
    <row r="270" spans="1:2">
      <c r="A270" t="s">
        <v>542</v>
      </c>
      <c r="B270" s="93">
        <v>0</v>
      </c>
    </row>
    <row r="271" spans="1:2">
      <c r="A271" t="s">
        <v>543</v>
      </c>
      <c r="B271" s="93">
        <v>0</v>
      </c>
    </row>
    <row r="272" spans="1:2">
      <c r="A272" t="s">
        <v>544</v>
      </c>
      <c r="B272" s="93">
        <v>1.48</v>
      </c>
    </row>
    <row r="273" spans="1:2">
      <c r="A273" t="s">
        <v>545</v>
      </c>
      <c r="B273" s="93">
        <v>0</v>
      </c>
    </row>
    <row r="274" spans="1:2">
      <c r="A274" t="s">
        <v>546</v>
      </c>
      <c r="B274" s="93">
        <v>0</v>
      </c>
    </row>
    <row r="275" spans="1:2">
      <c r="A275" t="s">
        <v>547</v>
      </c>
      <c r="B275" s="93">
        <v>1.84</v>
      </c>
    </row>
    <row r="276" spans="1:2">
      <c r="A276" t="s">
        <v>548</v>
      </c>
      <c r="B276" s="93">
        <v>2.4700000000000002</v>
      </c>
    </row>
    <row r="277" spans="1:2">
      <c r="A277" t="s">
        <v>549</v>
      </c>
      <c r="B277" s="93">
        <v>4.53</v>
      </c>
    </row>
    <row r="278" spans="1:2">
      <c r="A278" t="s">
        <v>550</v>
      </c>
      <c r="B278" s="93">
        <v>4.8</v>
      </c>
    </row>
    <row r="279" spans="1:2">
      <c r="A279" t="s">
        <v>551</v>
      </c>
      <c r="B279" s="93">
        <v>7.61</v>
      </c>
    </row>
    <row r="280" spans="1:2">
      <c r="A280" t="s">
        <v>552</v>
      </c>
      <c r="B280" s="93">
        <v>24.95</v>
      </c>
    </row>
    <row r="281" spans="1:2">
      <c r="A281" t="s">
        <v>553</v>
      </c>
      <c r="B281" s="93">
        <v>0</v>
      </c>
    </row>
    <row r="282" spans="1:2">
      <c r="A282" t="s">
        <v>554</v>
      </c>
      <c r="B282" s="93">
        <v>63.38</v>
      </c>
    </row>
    <row r="283" spans="1:2">
      <c r="A283" t="s">
        <v>555</v>
      </c>
      <c r="B283" s="93">
        <v>0</v>
      </c>
    </row>
    <row r="284" spans="1:2">
      <c r="A284" t="s">
        <v>556</v>
      </c>
      <c r="B284" s="93">
        <v>1.19</v>
      </c>
    </row>
    <row r="285" spans="1:2">
      <c r="A285" t="s">
        <v>557</v>
      </c>
      <c r="B285" s="93">
        <v>1.1000000000000001</v>
      </c>
    </row>
    <row r="286" spans="1:2">
      <c r="A286" t="s">
        <v>558</v>
      </c>
      <c r="B286" s="93">
        <v>0.84</v>
      </c>
    </row>
    <row r="287" spans="1:2">
      <c r="A287" t="s">
        <v>100</v>
      </c>
      <c r="B287" s="93">
        <v>0.86</v>
      </c>
    </row>
    <row r="288" spans="1:2">
      <c r="A288" t="s">
        <v>559</v>
      </c>
      <c r="B288" s="93">
        <v>1.59</v>
      </c>
    </row>
    <row r="289" spans="1:2">
      <c r="A289" t="s">
        <v>560</v>
      </c>
      <c r="B289" s="93">
        <v>2.5299999999999998</v>
      </c>
    </row>
    <row r="290" spans="1:2">
      <c r="A290" t="s">
        <v>103</v>
      </c>
      <c r="B290" s="93">
        <v>3.86</v>
      </c>
    </row>
    <row r="291" spans="1:2">
      <c r="A291" t="s">
        <v>79</v>
      </c>
      <c r="B291" s="93">
        <v>7.6</v>
      </c>
    </row>
    <row r="292" spans="1:2">
      <c r="A292" t="s">
        <v>561</v>
      </c>
      <c r="B292" s="93">
        <v>13.69</v>
      </c>
    </row>
    <row r="293" spans="1:2">
      <c r="A293" t="s">
        <v>562</v>
      </c>
      <c r="B293" s="93">
        <v>26.21</v>
      </c>
    </row>
    <row r="294" spans="1:2">
      <c r="A294" t="s">
        <v>563</v>
      </c>
      <c r="B294" s="93">
        <v>53.41</v>
      </c>
    </row>
    <row r="295" spans="1:2">
      <c r="A295" t="s">
        <v>564</v>
      </c>
      <c r="B295" s="93">
        <v>467.34</v>
      </c>
    </row>
    <row r="296" spans="1:2">
      <c r="A296" t="s">
        <v>565</v>
      </c>
      <c r="B296" s="93">
        <v>0</v>
      </c>
    </row>
    <row r="297" spans="1:2">
      <c r="A297" t="s">
        <v>566</v>
      </c>
      <c r="B297" s="93">
        <v>15.63</v>
      </c>
    </row>
    <row r="298" spans="1:2">
      <c r="A298" t="s">
        <v>567</v>
      </c>
      <c r="B298" s="93">
        <v>22.91</v>
      </c>
    </row>
    <row r="299" spans="1:2">
      <c r="A299" t="s">
        <v>568</v>
      </c>
      <c r="B299" s="93">
        <v>64.45</v>
      </c>
    </row>
    <row r="300" spans="1:2">
      <c r="A300" t="s">
        <v>94</v>
      </c>
      <c r="B300" s="93">
        <v>76.709999999999994</v>
      </c>
    </row>
    <row r="301" spans="1:2">
      <c r="A301" t="s">
        <v>569</v>
      </c>
      <c r="B301" s="93">
        <v>0</v>
      </c>
    </row>
    <row r="302" spans="1:2">
      <c r="A302" t="s">
        <v>570</v>
      </c>
      <c r="B302" s="93">
        <v>0</v>
      </c>
    </row>
    <row r="303" spans="1:2">
      <c r="A303" t="s">
        <v>571</v>
      </c>
      <c r="B303" s="93">
        <v>0</v>
      </c>
    </row>
    <row r="304" spans="1:2">
      <c r="A304" t="s">
        <v>572</v>
      </c>
      <c r="B304" s="93">
        <v>0</v>
      </c>
    </row>
    <row r="305" spans="1:2">
      <c r="A305" t="s">
        <v>573</v>
      </c>
      <c r="B305" s="93">
        <v>1.87</v>
      </c>
    </row>
    <row r="306" spans="1:2">
      <c r="A306" t="s">
        <v>574</v>
      </c>
      <c r="B306" s="93">
        <v>3.66</v>
      </c>
    </row>
    <row r="307" spans="1:2">
      <c r="A307" t="s">
        <v>575</v>
      </c>
      <c r="B307" s="93">
        <v>5.63</v>
      </c>
    </row>
    <row r="308" spans="1:2">
      <c r="A308" t="s">
        <v>576</v>
      </c>
      <c r="B308" s="93">
        <v>6.82</v>
      </c>
    </row>
    <row r="309" spans="1:2">
      <c r="A309" t="s">
        <v>577</v>
      </c>
      <c r="B309" s="93">
        <v>0</v>
      </c>
    </row>
    <row r="310" spans="1:2">
      <c r="A310" t="s">
        <v>578</v>
      </c>
      <c r="B310" s="93">
        <v>0</v>
      </c>
    </row>
    <row r="311" spans="1:2">
      <c r="A311" t="s">
        <v>579</v>
      </c>
      <c r="B311" s="93">
        <v>0</v>
      </c>
    </row>
    <row r="312" spans="1:2">
      <c r="A312" t="s">
        <v>580</v>
      </c>
      <c r="B312" s="93">
        <v>1.51</v>
      </c>
    </row>
    <row r="313" spans="1:2">
      <c r="A313" t="s">
        <v>581</v>
      </c>
      <c r="B313" s="93">
        <v>1.51</v>
      </c>
    </row>
    <row r="314" spans="1:2">
      <c r="A314" t="s">
        <v>582</v>
      </c>
      <c r="B314" s="93">
        <v>1.82</v>
      </c>
    </row>
    <row r="315" spans="1:2">
      <c r="A315" t="s">
        <v>583</v>
      </c>
      <c r="B315" s="93">
        <v>1.5</v>
      </c>
    </row>
    <row r="316" spans="1:2">
      <c r="A316" t="s">
        <v>584</v>
      </c>
      <c r="B316" s="93">
        <v>2.0299999999999998</v>
      </c>
    </row>
    <row r="317" spans="1:2">
      <c r="A317" t="s">
        <v>585</v>
      </c>
      <c r="B317" s="93">
        <v>3.71</v>
      </c>
    </row>
    <row r="318" spans="1:2">
      <c r="A318" t="s">
        <v>586</v>
      </c>
      <c r="B318" s="93">
        <v>5.52</v>
      </c>
    </row>
    <row r="319" spans="1:2">
      <c r="A319" t="s">
        <v>587</v>
      </c>
      <c r="B319" s="93">
        <v>9.65</v>
      </c>
    </row>
    <row r="320" spans="1:2">
      <c r="A320" t="s">
        <v>588</v>
      </c>
      <c r="B320" s="93">
        <v>0</v>
      </c>
    </row>
    <row r="321" spans="1:2">
      <c r="A321" t="s">
        <v>589</v>
      </c>
      <c r="B321" s="93">
        <v>0</v>
      </c>
    </row>
    <row r="322" spans="1:2">
      <c r="A322" t="s">
        <v>590</v>
      </c>
      <c r="B322" s="93">
        <v>65.38</v>
      </c>
    </row>
    <row r="323" spans="1:2">
      <c r="A323" t="s">
        <v>591</v>
      </c>
      <c r="B323" s="93">
        <v>0.68</v>
      </c>
    </row>
    <row r="324" spans="1:2">
      <c r="A324" t="s">
        <v>592</v>
      </c>
      <c r="B324" s="93">
        <v>0.92</v>
      </c>
    </row>
    <row r="325" spans="1:2">
      <c r="A325" t="s">
        <v>593</v>
      </c>
      <c r="B325" s="93">
        <v>0.95</v>
      </c>
    </row>
    <row r="326" spans="1:2">
      <c r="A326" t="s">
        <v>594</v>
      </c>
      <c r="B326" s="93">
        <v>1.22</v>
      </c>
    </row>
    <row r="327" spans="1:2">
      <c r="A327" t="s">
        <v>595</v>
      </c>
      <c r="B327" s="93">
        <v>1.25</v>
      </c>
    </row>
    <row r="328" spans="1:2">
      <c r="A328" t="s">
        <v>596</v>
      </c>
      <c r="B328" s="93">
        <v>1.46</v>
      </c>
    </row>
    <row r="329" spans="1:2">
      <c r="A329" t="s">
        <v>597</v>
      </c>
      <c r="B329" s="93">
        <v>1.5</v>
      </c>
    </row>
    <row r="330" spans="1:2">
      <c r="A330" t="s">
        <v>598</v>
      </c>
      <c r="B330" s="93">
        <v>2.42</v>
      </c>
    </row>
    <row r="331" spans="1:2">
      <c r="A331" t="s">
        <v>599</v>
      </c>
      <c r="B331" s="93">
        <v>2.4500000000000002</v>
      </c>
    </row>
    <row r="332" spans="1:2">
      <c r="A332" t="s">
        <v>600</v>
      </c>
      <c r="B332" s="93">
        <v>2.72</v>
      </c>
    </row>
    <row r="333" spans="1:2">
      <c r="A333" t="s">
        <v>601</v>
      </c>
      <c r="B333" s="93">
        <v>2.75</v>
      </c>
    </row>
    <row r="334" spans="1:2">
      <c r="A334" t="s">
        <v>602</v>
      </c>
      <c r="B334" s="93">
        <v>0</v>
      </c>
    </row>
    <row r="335" spans="1:2">
      <c r="A335" t="s">
        <v>603</v>
      </c>
      <c r="B335" s="93">
        <v>0.72</v>
      </c>
    </row>
    <row r="336" spans="1:2">
      <c r="A336" t="s">
        <v>604</v>
      </c>
      <c r="B336" s="93">
        <v>0.84</v>
      </c>
    </row>
    <row r="337" spans="1:2">
      <c r="A337" t="s">
        <v>605</v>
      </c>
      <c r="B337" s="93">
        <v>0.84</v>
      </c>
    </row>
    <row r="338" spans="1:2">
      <c r="A338" t="s">
        <v>606</v>
      </c>
      <c r="B338" s="93">
        <v>1.08</v>
      </c>
    </row>
    <row r="339" spans="1:2">
      <c r="A339" t="s">
        <v>607</v>
      </c>
      <c r="B339" s="93">
        <v>1.32</v>
      </c>
    </row>
    <row r="340" spans="1:2">
      <c r="A340" t="s">
        <v>608</v>
      </c>
      <c r="B340" s="93">
        <v>1.78</v>
      </c>
    </row>
    <row r="341" spans="1:2">
      <c r="A341" t="s">
        <v>609</v>
      </c>
      <c r="B341" s="93">
        <v>2</v>
      </c>
    </row>
    <row r="342" spans="1:2">
      <c r="A342" t="s">
        <v>610</v>
      </c>
      <c r="B342" s="93">
        <v>0.9</v>
      </c>
    </row>
    <row r="343" spans="1:2">
      <c r="A343" t="s">
        <v>611</v>
      </c>
      <c r="B343" s="93">
        <v>0.8</v>
      </c>
    </row>
    <row r="344" spans="1:2">
      <c r="A344" t="s">
        <v>612</v>
      </c>
      <c r="B344" s="93">
        <v>0.8</v>
      </c>
    </row>
    <row r="345" spans="1:2">
      <c r="A345" t="s">
        <v>613</v>
      </c>
      <c r="B345" s="93">
        <v>0.95</v>
      </c>
    </row>
    <row r="346" spans="1:2">
      <c r="A346" t="s">
        <v>614</v>
      </c>
      <c r="B346" s="93">
        <v>0.95</v>
      </c>
    </row>
    <row r="347" spans="1:2">
      <c r="A347" t="s">
        <v>615</v>
      </c>
      <c r="B347" s="93">
        <v>0</v>
      </c>
    </row>
    <row r="348" spans="1:2">
      <c r="A348" t="s">
        <v>616</v>
      </c>
      <c r="B348" s="93">
        <v>0</v>
      </c>
    </row>
    <row r="349" spans="1:2">
      <c r="A349" t="s">
        <v>617</v>
      </c>
      <c r="B349" s="93">
        <v>2.16</v>
      </c>
    </row>
    <row r="350" spans="1:2">
      <c r="A350" t="s">
        <v>618</v>
      </c>
      <c r="B350" s="93">
        <v>0</v>
      </c>
    </row>
    <row r="351" spans="1:2">
      <c r="A351" t="s">
        <v>619</v>
      </c>
      <c r="B351" s="93">
        <v>0.64</v>
      </c>
    </row>
    <row r="352" spans="1:2">
      <c r="A352" t="s">
        <v>620</v>
      </c>
      <c r="B352" s="93">
        <v>0.68</v>
      </c>
    </row>
    <row r="353" spans="1:2">
      <c r="A353" t="s">
        <v>621</v>
      </c>
      <c r="B353" s="93">
        <v>0.96</v>
      </c>
    </row>
    <row r="354" spans="1:2">
      <c r="A354" t="s">
        <v>622</v>
      </c>
      <c r="B354" s="93">
        <v>1.26</v>
      </c>
    </row>
    <row r="355" spans="1:2">
      <c r="A355" t="s">
        <v>623</v>
      </c>
      <c r="B355" s="93">
        <v>0.84</v>
      </c>
    </row>
    <row r="356" spans="1:2">
      <c r="A356" t="s">
        <v>624</v>
      </c>
      <c r="B356" s="93">
        <v>0.98</v>
      </c>
    </row>
    <row r="357" spans="1:2">
      <c r="A357" t="s">
        <v>625</v>
      </c>
      <c r="B357" s="93">
        <v>1</v>
      </c>
    </row>
    <row r="358" spans="1:2">
      <c r="A358" t="s">
        <v>626</v>
      </c>
      <c r="B358" s="93">
        <v>1.24</v>
      </c>
    </row>
    <row r="359" spans="1:2">
      <c r="A359" t="s">
        <v>627</v>
      </c>
      <c r="B359" s="93">
        <v>1.1599999999999999</v>
      </c>
    </row>
    <row r="360" spans="1:2">
      <c r="A360" t="s">
        <v>628</v>
      </c>
      <c r="B360" s="93">
        <v>1.4</v>
      </c>
    </row>
    <row r="361" spans="1:2">
      <c r="A361" t="s">
        <v>629</v>
      </c>
      <c r="B361" s="93">
        <v>1.32</v>
      </c>
    </row>
    <row r="362" spans="1:2">
      <c r="A362" t="s">
        <v>630</v>
      </c>
      <c r="B362" s="93">
        <v>0.59</v>
      </c>
    </row>
    <row r="363" spans="1:2">
      <c r="A363" t="s">
        <v>631</v>
      </c>
      <c r="B363" s="93">
        <v>0.65</v>
      </c>
    </row>
    <row r="364" spans="1:2">
      <c r="A364" t="s">
        <v>632</v>
      </c>
      <c r="B364" s="93">
        <v>0.65</v>
      </c>
    </row>
    <row r="365" spans="1:2">
      <c r="A365" t="s">
        <v>633</v>
      </c>
      <c r="B365" s="93">
        <v>0.72</v>
      </c>
    </row>
    <row r="366" spans="1:2">
      <c r="A366" t="s">
        <v>634</v>
      </c>
      <c r="B366" s="93">
        <v>0.72</v>
      </c>
    </row>
    <row r="367" spans="1:2">
      <c r="A367" t="s">
        <v>635</v>
      </c>
      <c r="B367" s="93">
        <v>1.34</v>
      </c>
    </row>
    <row r="368" spans="1:2">
      <c r="A368" t="s">
        <v>636</v>
      </c>
      <c r="B368" s="93">
        <v>1</v>
      </c>
    </row>
    <row r="369" spans="1:2">
      <c r="A369" t="s">
        <v>637</v>
      </c>
      <c r="B369" s="93">
        <v>1.48</v>
      </c>
    </row>
    <row r="370" spans="1:2">
      <c r="A370" t="s">
        <v>638</v>
      </c>
      <c r="B370" s="93">
        <v>1.19</v>
      </c>
    </row>
    <row r="371" spans="1:2">
      <c r="A371" t="s">
        <v>639</v>
      </c>
      <c r="B371" s="93">
        <v>1.41</v>
      </c>
    </row>
    <row r="372" spans="1:2">
      <c r="A372" t="s">
        <v>99</v>
      </c>
      <c r="B372" s="93">
        <v>1.33</v>
      </c>
    </row>
    <row r="373" spans="1:2">
      <c r="A373" t="s">
        <v>640</v>
      </c>
      <c r="B373" s="93">
        <v>2.31</v>
      </c>
    </row>
    <row r="374" spans="1:2">
      <c r="A374" t="s">
        <v>641</v>
      </c>
      <c r="B374" s="93">
        <v>2.57</v>
      </c>
    </row>
    <row r="375" spans="1:2">
      <c r="A375" t="s">
        <v>642</v>
      </c>
      <c r="B375" s="93">
        <v>2.87</v>
      </c>
    </row>
    <row r="376" spans="1:2">
      <c r="A376" t="s">
        <v>98</v>
      </c>
      <c r="B376" s="93">
        <v>4.83</v>
      </c>
    </row>
    <row r="377" spans="1:2">
      <c r="A377" t="s">
        <v>643</v>
      </c>
      <c r="B377" s="93">
        <v>0.84</v>
      </c>
    </row>
    <row r="378" spans="1:2">
      <c r="A378" t="s">
        <v>644</v>
      </c>
      <c r="B378" s="93">
        <v>0.92</v>
      </c>
    </row>
    <row r="379" spans="1:2">
      <c r="A379" t="s">
        <v>645</v>
      </c>
      <c r="B379" s="93">
        <v>0.84</v>
      </c>
    </row>
    <row r="380" spans="1:2">
      <c r="A380" t="s">
        <v>646</v>
      </c>
      <c r="B380" s="93">
        <v>1.1200000000000001</v>
      </c>
    </row>
    <row r="381" spans="1:2">
      <c r="A381" t="s">
        <v>647</v>
      </c>
      <c r="B381" s="93">
        <v>1.73</v>
      </c>
    </row>
    <row r="382" spans="1:2">
      <c r="A382" t="s">
        <v>648</v>
      </c>
      <c r="B382" s="93">
        <v>1.79</v>
      </c>
    </row>
    <row r="383" spans="1:2">
      <c r="A383" t="s">
        <v>649</v>
      </c>
      <c r="B383" s="93">
        <v>1.32</v>
      </c>
    </row>
    <row r="384" spans="1:2">
      <c r="A384" t="s">
        <v>650</v>
      </c>
      <c r="B384" s="93">
        <v>2.11</v>
      </c>
    </row>
    <row r="385" spans="1:2">
      <c r="A385" t="s">
        <v>651</v>
      </c>
      <c r="B385" s="93">
        <v>2.39</v>
      </c>
    </row>
    <row r="386" spans="1:2">
      <c r="A386" t="s">
        <v>652</v>
      </c>
      <c r="B386" s="93">
        <v>2.11</v>
      </c>
    </row>
    <row r="387" spans="1:2">
      <c r="A387" t="s">
        <v>653</v>
      </c>
      <c r="B387" s="93">
        <v>2.95</v>
      </c>
    </row>
    <row r="388" spans="1:2">
      <c r="A388" t="s">
        <v>654</v>
      </c>
      <c r="B388" s="93">
        <v>3.44</v>
      </c>
    </row>
    <row r="389" spans="1:2">
      <c r="A389" t="s">
        <v>655</v>
      </c>
      <c r="B389" s="93">
        <v>3.89</v>
      </c>
    </row>
    <row r="390" spans="1:2">
      <c r="A390" t="s">
        <v>656</v>
      </c>
      <c r="B390" s="93">
        <v>6.41</v>
      </c>
    </row>
    <row r="391" spans="1:2">
      <c r="A391" t="s">
        <v>657</v>
      </c>
      <c r="B391" s="93">
        <v>1.29</v>
      </c>
    </row>
    <row r="392" spans="1:2">
      <c r="A392" t="s">
        <v>658</v>
      </c>
      <c r="B392" s="93">
        <v>1.49</v>
      </c>
    </row>
    <row r="393" spans="1:2">
      <c r="A393" t="s">
        <v>659</v>
      </c>
      <c r="B393" s="93">
        <v>1.78</v>
      </c>
    </row>
    <row r="394" spans="1:2">
      <c r="A394" t="s">
        <v>660</v>
      </c>
      <c r="B394" s="93">
        <v>1.78</v>
      </c>
    </row>
    <row r="395" spans="1:2">
      <c r="A395" t="s">
        <v>661</v>
      </c>
      <c r="B395" s="93">
        <v>2.11</v>
      </c>
    </row>
    <row r="396" spans="1:2">
      <c r="A396" t="s">
        <v>662</v>
      </c>
      <c r="B396" s="93">
        <v>3.67</v>
      </c>
    </row>
    <row r="397" spans="1:2">
      <c r="A397" t="s">
        <v>663</v>
      </c>
      <c r="B397" s="93">
        <v>2.6</v>
      </c>
    </row>
    <row r="398" spans="1:2">
      <c r="A398" t="s">
        <v>664</v>
      </c>
      <c r="B398" s="93">
        <v>2.6</v>
      </c>
    </row>
    <row r="399" spans="1:2">
      <c r="A399" t="s">
        <v>665</v>
      </c>
      <c r="B399" s="93">
        <v>2.84</v>
      </c>
    </row>
    <row r="400" spans="1:2">
      <c r="A400" t="s">
        <v>666</v>
      </c>
      <c r="B400" s="93">
        <v>5.28</v>
      </c>
    </row>
    <row r="401" spans="1:2">
      <c r="A401" t="s">
        <v>667</v>
      </c>
      <c r="B401" s="93">
        <v>4.9000000000000004</v>
      </c>
    </row>
    <row r="402" spans="1:2">
      <c r="A402" t="s">
        <v>668</v>
      </c>
      <c r="B402" s="93">
        <v>5.83</v>
      </c>
    </row>
    <row r="403" spans="1:2">
      <c r="A403" t="s">
        <v>669</v>
      </c>
      <c r="B403" s="93">
        <v>6.97</v>
      </c>
    </row>
    <row r="404" spans="1:2">
      <c r="A404" t="s">
        <v>670</v>
      </c>
      <c r="B404" s="93">
        <v>0</v>
      </c>
    </row>
    <row r="405" spans="1:2">
      <c r="A405" t="s">
        <v>671</v>
      </c>
      <c r="B405" s="93">
        <v>1.26</v>
      </c>
    </row>
    <row r="406" spans="1:2">
      <c r="A406" t="s">
        <v>672</v>
      </c>
      <c r="B406" s="93">
        <v>1.43</v>
      </c>
    </row>
    <row r="407" spans="1:2">
      <c r="A407" t="s">
        <v>673</v>
      </c>
      <c r="B407" s="93">
        <v>2.13</v>
      </c>
    </row>
    <row r="408" spans="1:2">
      <c r="A408" t="s">
        <v>674</v>
      </c>
      <c r="B408" s="93">
        <v>2.25</v>
      </c>
    </row>
    <row r="409" spans="1:2">
      <c r="A409" t="s">
        <v>675</v>
      </c>
      <c r="B409" s="93">
        <v>3.08</v>
      </c>
    </row>
    <row r="410" spans="1:2">
      <c r="A410" t="s">
        <v>676</v>
      </c>
      <c r="B410" s="93">
        <v>2.67</v>
      </c>
    </row>
    <row r="411" spans="1:2">
      <c r="A411" t="s">
        <v>677</v>
      </c>
      <c r="B411" s="93">
        <v>3.37</v>
      </c>
    </row>
    <row r="412" spans="1:2">
      <c r="A412" t="s">
        <v>678</v>
      </c>
      <c r="B412" s="93">
        <v>3.37</v>
      </c>
    </row>
    <row r="413" spans="1:2">
      <c r="A413" t="s">
        <v>679</v>
      </c>
      <c r="B413" s="93">
        <v>3.48</v>
      </c>
    </row>
    <row r="414" spans="1:2">
      <c r="A414" t="s">
        <v>102</v>
      </c>
      <c r="B414" s="93">
        <v>3.31</v>
      </c>
    </row>
    <row r="415" spans="1:2">
      <c r="A415" t="s">
        <v>680</v>
      </c>
      <c r="B415" s="93">
        <v>4.1283000000000003</v>
      </c>
    </row>
    <row r="416" spans="1:2">
      <c r="A416" t="s">
        <v>681</v>
      </c>
      <c r="B416" s="93">
        <v>4.8117000000000001</v>
      </c>
    </row>
    <row r="417" spans="1:2">
      <c r="A417" t="s">
        <v>682</v>
      </c>
      <c r="B417" s="93">
        <v>7.48</v>
      </c>
    </row>
    <row r="418" spans="1:2">
      <c r="A418" t="s">
        <v>683</v>
      </c>
      <c r="B418" s="93">
        <v>2.29</v>
      </c>
    </row>
    <row r="419" spans="1:2">
      <c r="A419" t="s">
        <v>684</v>
      </c>
      <c r="B419" s="93">
        <v>2.59</v>
      </c>
    </row>
    <row r="420" spans="1:2">
      <c r="A420" t="s">
        <v>685</v>
      </c>
      <c r="B420" s="93">
        <v>2.59</v>
      </c>
    </row>
    <row r="421" spans="1:2">
      <c r="A421" t="s">
        <v>686</v>
      </c>
      <c r="B421" s="93">
        <v>3.44</v>
      </c>
    </row>
    <row r="422" spans="1:2">
      <c r="A422" t="s">
        <v>687</v>
      </c>
      <c r="B422" s="93">
        <v>3.44</v>
      </c>
    </row>
    <row r="423" spans="1:2">
      <c r="A423" t="s">
        <v>688</v>
      </c>
      <c r="B423" s="93">
        <v>4.2</v>
      </c>
    </row>
    <row r="424" spans="1:2">
      <c r="A424" t="s">
        <v>689</v>
      </c>
      <c r="B424" s="93">
        <v>3.74</v>
      </c>
    </row>
    <row r="425" spans="1:2">
      <c r="A425" t="s">
        <v>690</v>
      </c>
      <c r="B425" s="93">
        <v>4.55</v>
      </c>
    </row>
    <row r="426" spans="1:2">
      <c r="A426" t="s">
        <v>77</v>
      </c>
      <c r="B426" s="93">
        <v>4.66</v>
      </c>
    </row>
    <row r="427" spans="1:2">
      <c r="A427" t="s">
        <v>691</v>
      </c>
      <c r="B427" s="93">
        <v>7.88</v>
      </c>
    </row>
    <row r="428" spans="1:2">
      <c r="A428" t="s">
        <v>692</v>
      </c>
      <c r="B428" s="93">
        <v>8.8800000000000008</v>
      </c>
    </row>
    <row r="429" spans="1:2">
      <c r="A429" t="s">
        <v>693</v>
      </c>
      <c r="B429" s="93">
        <v>10.56</v>
      </c>
    </row>
    <row r="430" spans="1:2">
      <c r="A430" t="s">
        <v>694</v>
      </c>
      <c r="B430" s="93">
        <v>6.29</v>
      </c>
    </row>
    <row r="431" spans="1:2">
      <c r="A431" t="s">
        <v>695</v>
      </c>
      <c r="B431" s="93">
        <v>6.29</v>
      </c>
    </row>
    <row r="432" spans="1:2">
      <c r="A432" t="s">
        <v>696</v>
      </c>
      <c r="B432" s="93">
        <v>6.13</v>
      </c>
    </row>
    <row r="433" spans="1:2">
      <c r="A433" t="s">
        <v>697</v>
      </c>
      <c r="B433" s="93">
        <v>6.42</v>
      </c>
    </row>
    <row r="434" spans="1:2">
      <c r="A434" t="s">
        <v>698</v>
      </c>
      <c r="B434" s="93">
        <v>6.52</v>
      </c>
    </row>
    <row r="435" spans="1:2">
      <c r="A435" t="s">
        <v>699</v>
      </c>
      <c r="B435" s="93">
        <v>7.15</v>
      </c>
    </row>
    <row r="436" spans="1:2">
      <c r="A436" t="s">
        <v>700</v>
      </c>
      <c r="B436" s="93">
        <v>7.27</v>
      </c>
    </row>
    <row r="437" spans="1:2">
      <c r="A437" t="s">
        <v>701</v>
      </c>
      <c r="B437" s="93">
        <v>7.86</v>
      </c>
    </row>
    <row r="438" spans="1:2">
      <c r="A438" t="s">
        <v>702</v>
      </c>
      <c r="B438" s="93">
        <v>10.11</v>
      </c>
    </row>
    <row r="439" spans="1:2">
      <c r="A439" t="s">
        <v>703</v>
      </c>
      <c r="B439" s="93">
        <v>11.52</v>
      </c>
    </row>
    <row r="440" spans="1:2">
      <c r="A440" t="s">
        <v>704</v>
      </c>
      <c r="B440" s="93">
        <v>17.510000000000002</v>
      </c>
    </row>
    <row r="441" spans="1:2">
      <c r="A441" t="s">
        <v>705</v>
      </c>
      <c r="B441" s="93">
        <v>9.08</v>
      </c>
    </row>
    <row r="442" spans="1:2">
      <c r="A442" t="s">
        <v>706</v>
      </c>
      <c r="B442" s="93">
        <v>14.05</v>
      </c>
    </row>
    <row r="443" spans="1:2">
      <c r="A443" t="s">
        <v>707</v>
      </c>
      <c r="B443" s="93">
        <v>14.35</v>
      </c>
    </row>
    <row r="444" spans="1:2">
      <c r="A444" t="s">
        <v>708</v>
      </c>
      <c r="B444" s="93">
        <v>14.74</v>
      </c>
    </row>
    <row r="445" spans="1:2">
      <c r="A445" t="s">
        <v>709</v>
      </c>
      <c r="B445" s="93">
        <v>15.05</v>
      </c>
    </row>
    <row r="446" spans="1:2">
      <c r="A446" t="s">
        <v>710</v>
      </c>
      <c r="B446" s="93">
        <v>15.19</v>
      </c>
    </row>
    <row r="447" spans="1:2">
      <c r="A447" t="s">
        <v>711</v>
      </c>
      <c r="B447" s="93">
        <v>15.35</v>
      </c>
    </row>
    <row r="448" spans="1:2">
      <c r="A448" t="s">
        <v>712</v>
      </c>
      <c r="B448" s="93">
        <v>10.84</v>
      </c>
    </row>
    <row r="449" spans="1:2">
      <c r="A449" t="s">
        <v>713</v>
      </c>
      <c r="B449" s="93">
        <v>0</v>
      </c>
    </row>
    <row r="450" spans="1:2">
      <c r="A450" t="s">
        <v>714</v>
      </c>
      <c r="B450" s="93">
        <v>21.42</v>
      </c>
    </row>
    <row r="451" spans="1:2">
      <c r="A451" t="s">
        <v>715</v>
      </c>
      <c r="B451" s="93">
        <v>0</v>
      </c>
    </row>
    <row r="452" spans="1:2">
      <c r="A452" t="s">
        <v>716</v>
      </c>
      <c r="B452" s="93">
        <v>13.69</v>
      </c>
    </row>
    <row r="453" spans="1:2">
      <c r="A453" t="s">
        <v>717</v>
      </c>
      <c r="B453" s="93">
        <v>14.86</v>
      </c>
    </row>
    <row r="454" spans="1:2">
      <c r="A454" t="s">
        <v>718</v>
      </c>
      <c r="B454" s="93">
        <v>15.15</v>
      </c>
    </row>
    <row r="455" spans="1:2">
      <c r="A455" t="s">
        <v>719</v>
      </c>
      <c r="B455" s="93">
        <v>15.35</v>
      </c>
    </row>
    <row r="456" spans="1:2">
      <c r="A456" t="s">
        <v>720</v>
      </c>
      <c r="B456" s="93">
        <v>16.73</v>
      </c>
    </row>
    <row r="457" spans="1:2">
      <c r="A457" t="s">
        <v>721</v>
      </c>
      <c r="B457" s="93">
        <v>16.95</v>
      </c>
    </row>
    <row r="458" spans="1:2">
      <c r="A458" t="s">
        <v>722</v>
      </c>
      <c r="B458" s="93">
        <v>31.83</v>
      </c>
    </row>
    <row r="459" spans="1:2">
      <c r="A459" t="s">
        <v>723</v>
      </c>
      <c r="B459" s="93">
        <v>0.79730000000000001</v>
      </c>
    </row>
    <row r="460" spans="1:2">
      <c r="A460" t="s">
        <v>724</v>
      </c>
      <c r="B460" s="93">
        <v>0.94</v>
      </c>
    </row>
    <row r="461" spans="1:2">
      <c r="A461" t="s">
        <v>725</v>
      </c>
      <c r="B461" s="93">
        <v>1.9234</v>
      </c>
    </row>
    <row r="462" spans="1:2">
      <c r="A462" t="s">
        <v>726</v>
      </c>
      <c r="B462" s="93">
        <v>1.88</v>
      </c>
    </row>
    <row r="463" spans="1:2">
      <c r="A463" t="s">
        <v>727</v>
      </c>
      <c r="B463" s="93">
        <v>4.09</v>
      </c>
    </row>
    <row r="464" spans="1:2">
      <c r="A464" t="s">
        <v>78</v>
      </c>
      <c r="B464" s="93">
        <v>5.99</v>
      </c>
    </row>
    <row r="465" spans="1:2">
      <c r="A465" t="s">
        <v>242</v>
      </c>
      <c r="B465" s="93">
        <v>8.11</v>
      </c>
    </row>
    <row r="466" spans="1:2">
      <c r="A466" t="s">
        <v>728</v>
      </c>
      <c r="B466" s="93">
        <v>11.63</v>
      </c>
    </row>
    <row r="467" spans="1:2">
      <c r="A467" t="s">
        <v>729</v>
      </c>
      <c r="B467" s="93">
        <v>14.09</v>
      </c>
    </row>
    <row r="468" spans="1:2">
      <c r="A468" t="s">
        <v>730</v>
      </c>
      <c r="B468" s="93">
        <v>13.4</v>
      </c>
    </row>
    <row r="469" spans="1:2">
      <c r="A469" t="s">
        <v>731</v>
      </c>
      <c r="B469" s="93">
        <v>21</v>
      </c>
    </row>
    <row r="470" spans="1:2">
      <c r="A470" t="s">
        <v>732</v>
      </c>
      <c r="B470" s="93">
        <v>0</v>
      </c>
    </row>
    <row r="471" spans="1:2">
      <c r="A471" t="s">
        <v>733</v>
      </c>
      <c r="B471" s="93">
        <v>0.9</v>
      </c>
    </row>
    <row r="472" spans="1:2">
      <c r="A472" t="s">
        <v>734</v>
      </c>
      <c r="B472" s="93">
        <v>0</v>
      </c>
    </row>
    <row r="473" spans="1:2">
      <c r="A473" t="s">
        <v>735</v>
      </c>
      <c r="B473" s="93">
        <v>1.1399999999999999</v>
      </c>
    </row>
    <row r="474" spans="1:2">
      <c r="A474" t="s">
        <v>736</v>
      </c>
      <c r="B474" s="93">
        <v>1.1599999999999999</v>
      </c>
    </row>
    <row r="475" spans="1:2">
      <c r="A475" t="s">
        <v>737</v>
      </c>
      <c r="B475" s="93">
        <v>1.42</v>
      </c>
    </row>
    <row r="476" spans="1:2">
      <c r="A476" t="s">
        <v>738</v>
      </c>
      <c r="B476" s="93">
        <v>2.06</v>
      </c>
    </row>
    <row r="477" spans="1:2">
      <c r="A477" t="s">
        <v>739</v>
      </c>
      <c r="B477" s="93">
        <v>2.3359999999999999</v>
      </c>
    </row>
    <row r="478" spans="1:2">
      <c r="A478" t="s">
        <v>740</v>
      </c>
      <c r="B478" s="93">
        <v>4.04</v>
      </c>
    </row>
    <row r="479" spans="1:2">
      <c r="A479" t="s">
        <v>741</v>
      </c>
      <c r="B479" s="93">
        <v>5.96</v>
      </c>
    </row>
    <row r="480" spans="1:2">
      <c r="A480" t="s">
        <v>742</v>
      </c>
      <c r="B480" s="93">
        <v>0</v>
      </c>
    </row>
    <row r="481" spans="1:2">
      <c r="A481" t="s">
        <v>743</v>
      </c>
      <c r="B481" s="93">
        <v>17.309999999999999</v>
      </c>
    </row>
    <row r="482" spans="1:2">
      <c r="A482" t="s">
        <v>744</v>
      </c>
      <c r="B482" s="93">
        <v>61.52</v>
      </c>
    </row>
    <row r="483" spans="1:2">
      <c r="A483" t="s">
        <v>745</v>
      </c>
      <c r="B483" s="93">
        <v>0</v>
      </c>
    </row>
    <row r="484" spans="1:2">
      <c r="A484" t="s">
        <v>746</v>
      </c>
      <c r="B484" s="93">
        <v>1.53</v>
      </c>
    </row>
    <row r="485" spans="1:2">
      <c r="A485" t="s">
        <v>747</v>
      </c>
      <c r="B485" s="93">
        <v>1.43</v>
      </c>
    </row>
    <row r="486" spans="1:2">
      <c r="A486" t="s">
        <v>748</v>
      </c>
      <c r="B486" s="93">
        <v>1.55</v>
      </c>
    </row>
    <row r="487" spans="1:2">
      <c r="A487" t="s">
        <v>749</v>
      </c>
      <c r="B487" s="93">
        <v>1.8</v>
      </c>
    </row>
    <row r="488" spans="1:2">
      <c r="A488" t="s">
        <v>750</v>
      </c>
      <c r="B488" s="93">
        <v>2.41</v>
      </c>
    </row>
    <row r="489" spans="1:2">
      <c r="A489" t="s">
        <v>751</v>
      </c>
      <c r="B489" s="93">
        <v>8.2200000000000006</v>
      </c>
    </row>
    <row r="490" spans="1:2">
      <c r="A490" t="s">
        <v>752</v>
      </c>
      <c r="B490" s="93">
        <v>9.76</v>
      </c>
    </row>
    <row r="491" spans="1:2">
      <c r="A491" t="s">
        <v>753</v>
      </c>
      <c r="B491" s="93">
        <v>10.31</v>
      </c>
    </row>
    <row r="492" spans="1:2">
      <c r="A492" t="s">
        <v>240</v>
      </c>
      <c r="B492" s="93">
        <v>42.47</v>
      </c>
    </row>
    <row r="493" spans="1:2">
      <c r="A493" t="s">
        <v>754</v>
      </c>
      <c r="B493" s="93">
        <v>25.58</v>
      </c>
    </row>
    <row r="494" spans="1:2">
      <c r="A494" t="s">
        <v>755</v>
      </c>
      <c r="B494" s="93">
        <v>68.5</v>
      </c>
    </row>
    <row r="495" spans="1:2">
      <c r="A495" t="s">
        <v>756</v>
      </c>
      <c r="B495" s="93">
        <v>182.54</v>
      </c>
    </row>
    <row r="496" spans="1:2">
      <c r="A496" t="s">
        <v>757</v>
      </c>
      <c r="B496" s="93">
        <v>0</v>
      </c>
    </row>
    <row r="497" spans="1:2">
      <c r="A497" t="s">
        <v>758</v>
      </c>
      <c r="B497" s="93">
        <v>3.43</v>
      </c>
    </row>
    <row r="498" spans="1:2">
      <c r="A498" t="s">
        <v>759</v>
      </c>
      <c r="B498" s="93">
        <v>6.37</v>
      </c>
    </row>
    <row r="499" spans="1:2">
      <c r="A499" t="s">
        <v>760</v>
      </c>
      <c r="B499" s="93">
        <v>4.49</v>
      </c>
    </row>
    <row r="500" spans="1:2">
      <c r="A500" t="s">
        <v>761</v>
      </c>
      <c r="B500" s="93">
        <v>2.91</v>
      </c>
    </row>
    <row r="501" spans="1:2">
      <c r="A501" t="s">
        <v>762</v>
      </c>
      <c r="B501" s="93">
        <v>3.93</v>
      </c>
    </row>
    <row r="502" spans="1:2">
      <c r="A502" t="s">
        <v>763</v>
      </c>
      <c r="B502" s="93">
        <v>5.69</v>
      </c>
    </row>
    <row r="503" spans="1:2">
      <c r="A503" t="s">
        <v>764</v>
      </c>
      <c r="B503" s="93">
        <v>7.51</v>
      </c>
    </row>
    <row r="504" spans="1:2">
      <c r="A504" t="s">
        <v>97</v>
      </c>
      <c r="B504" s="93">
        <v>10.48</v>
      </c>
    </row>
    <row r="505" spans="1:2">
      <c r="A505" t="s">
        <v>765</v>
      </c>
      <c r="B505" s="93">
        <v>0</v>
      </c>
    </row>
    <row r="506" spans="1:2">
      <c r="A506" t="s">
        <v>766</v>
      </c>
      <c r="B506" s="93">
        <v>40.08</v>
      </c>
    </row>
    <row r="507" spans="1:2">
      <c r="A507" t="s">
        <v>767</v>
      </c>
      <c r="B507" s="93">
        <v>0</v>
      </c>
    </row>
    <row r="508" spans="1:2">
      <c r="A508" t="s">
        <v>768</v>
      </c>
      <c r="B508" s="93">
        <v>7.68</v>
      </c>
    </row>
    <row r="509" spans="1:2">
      <c r="A509" t="s">
        <v>769</v>
      </c>
      <c r="B509" s="93">
        <v>4.95</v>
      </c>
    </row>
    <row r="510" spans="1:2">
      <c r="A510" t="s">
        <v>770</v>
      </c>
      <c r="B510" s="93">
        <v>3.3</v>
      </c>
    </row>
    <row r="511" spans="1:2">
      <c r="A511" t="s">
        <v>771</v>
      </c>
      <c r="B511" s="93">
        <v>3.9</v>
      </c>
    </row>
    <row r="512" spans="1:2">
      <c r="A512" t="s">
        <v>772</v>
      </c>
      <c r="B512" s="93">
        <v>3.91</v>
      </c>
    </row>
    <row r="513" spans="1:2">
      <c r="A513" t="s">
        <v>773</v>
      </c>
      <c r="B513" s="93">
        <v>5.27</v>
      </c>
    </row>
    <row r="514" spans="1:2">
      <c r="A514" t="s">
        <v>774</v>
      </c>
      <c r="B514" s="93">
        <v>19.93</v>
      </c>
    </row>
    <row r="515" spans="1:2">
      <c r="A515" t="s">
        <v>104</v>
      </c>
      <c r="B515" s="93">
        <v>8.4700000000000006</v>
      </c>
    </row>
    <row r="516" spans="1:2">
      <c r="A516" t="s">
        <v>775</v>
      </c>
      <c r="B516" s="93">
        <v>14.91</v>
      </c>
    </row>
    <row r="517" spans="1:2">
      <c r="A517" t="s">
        <v>776</v>
      </c>
      <c r="B517" s="93">
        <v>34.03</v>
      </c>
    </row>
    <row r="518" spans="1:2">
      <c r="A518" t="s">
        <v>777</v>
      </c>
      <c r="B518" s="93">
        <v>51.8</v>
      </c>
    </row>
    <row r="519" spans="1:2">
      <c r="A519" t="s">
        <v>778</v>
      </c>
      <c r="B519" s="93">
        <v>89.43</v>
      </c>
    </row>
    <row r="520" spans="1:2">
      <c r="A520" t="s">
        <v>779</v>
      </c>
      <c r="B520" s="93">
        <v>0</v>
      </c>
    </row>
    <row r="521" spans="1:2">
      <c r="A521" t="s">
        <v>780</v>
      </c>
      <c r="B521" s="93">
        <v>49.87</v>
      </c>
    </row>
    <row r="522" spans="1:2">
      <c r="A522" t="s">
        <v>781</v>
      </c>
      <c r="B522" s="93">
        <v>68.41</v>
      </c>
    </row>
    <row r="523" spans="1:2">
      <c r="A523" t="s">
        <v>782</v>
      </c>
      <c r="B523" s="93">
        <v>92.67</v>
      </c>
    </row>
    <row r="524" spans="1:2">
      <c r="A524" t="s">
        <v>783</v>
      </c>
      <c r="B524" s="93">
        <v>110</v>
      </c>
    </row>
    <row r="525" spans="1:2">
      <c r="A525" t="s">
        <v>784</v>
      </c>
      <c r="B525" s="93">
        <v>171.39</v>
      </c>
    </row>
    <row r="526" spans="1:2">
      <c r="A526" t="s">
        <v>785</v>
      </c>
      <c r="B526" s="93">
        <v>38.89</v>
      </c>
    </row>
    <row r="527" spans="1:2">
      <c r="A527" t="s">
        <v>786</v>
      </c>
      <c r="B527" s="93">
        <v>39.409999999999997</v>
      </c>
    </row>
    <row r="528" spans="1:2">
      <c r="A528" t="s">
        <v>787</v>
      </c>
      <c r="B528" s="93">
        <v>25.85</v>
      </c>
    </row>
    <row r="529" spans="1:2">
      <c r="A529" t="s">
        <v>788</v>
      </c>
      <c r="B529" s="93">
        <v>51.07</v>
      </c>
    </row>
    <row r="530" spans="1:2">
      <c r="A530" t="s">
        <v>789</v>
      </c>
      <c r="B530" s="93">
        <v>58.7</v>
      </c>
    </row>
    <row r="531" spans="1:2">
      <c r="A531" t="s">
        <v>790</v>
      </c>
      <c r="B531" s="93">
        <v>66.66</v>
      </c>
    </row>
    <row r="532" spans="1:2">
      <c r="A532" t="s">
        <v>791</v>
      </c>
      <c r="B532" s="93">
        <v>0</v>
      </c>
    </row>
    <row r="533" spans="1:2">
      <c r="A533" t="s">
        <v>792</v>
      </c>
      <c r="B533" s="93">
        <v>34.840000000000003</v>
      </c>
    </row>
    <row r="534" spans="1:2">
      <c r="A534" t="s">
        <v>793</v>
      </c>
      <c r="B534" s="93">
        <v>75.239999999999995</v>
      </c>
    </row>
    <row r="535" spans="1:2">
      <c r="A535" t="s">
        <v>794</v>
      </c>
      <c r="B535" s="93">
        <v>98.45</v>
      </c>
    </row>
    <row r="536" spans="1:2">
      <c r="A536" t="s">
        <v>795</v>
      </c>
      <c r="B536" s="93">
        <v>0</v>
      </c>
    </row>
    <row r="537" spans="1:2">
      <c r="A537" t="s">
        <v>796</v>
      </c>
      <c r="B537" s="93">
        <v>125.99</v>
      </c>
    </row>
    <row r="538" spans="1:2">
      <c r="A538" t="s">
        <v>797</v>
      </c>
      <c r="B538" s="93">
        <v>98.25</v>
      </c>
    </row>
    <row r="539" spans="1:2">
      <c r="A539" t="s">
        <v>798</v>
      </c>
      <c r="B539" s="93">
        <v>122.88</v>
      </c>
    </row>
    <row r="540" spans="1:2">
      <c r="A540" t="s">
        <v>799</v>
      </c>
      <c r="B540" s="93">
        <v>224.85</v>
      </c>
    </row>
    <row r="541" spans="1:2">
      <c r="A541" t="s">
        <v>800</v>
      </c>
      <c r="B541" s="93">
        <v>219.95</v>
      </c>
    </row>
    <row r="542" spans="1:2">
      <c r="A542" t="s">
        <v>801</v>
      </c>
      <c r="B542" s="93">
        <v>248.33</v>
      </c>
    </row>
    <row r="543" spans="1:2">
      <c r="A543" t="s">
        <v>802</v>
      </c>
      <c r="B543" s="93">
        <v>355.79</v>
      </c>
    </row>
    <row r="544" spans="1:2">
      <c r="A544" t="s">
        <v>803</v>
      </c>
      <c r="B544" s="93">
        <v>0</v>
      </c>
    </row>
    <row r="545" spans="1:2">
      <c r="A545" t="s">
        <v>804</v>
      </c>
      <c r="B545" s="93">
        <v>0</v>
      </c>
    </row>
    <row r="546" spans="1:2">
      <c r="A546" t="s">
        <v>805</v>
      </c>
      <c r="B546" s="93">
        <v>54.11</v>
      </c>
    </row>
    <row r="547" spans="1:2">
      <c r="A547" t="s">
        <v>806</v>
      </c>
      <c r="B547" s="93">
        <v>48.11</v>
      </c>
    </row>
    <row r="548" spans="1:2">
      <c r="A548" t="s">
        <v>807</v>
      </c>
      <c r="B548" s="93">
        <v>90.91</v>
      </c>
    </row>
    <row r="549" spans="1:2">
      <c r="A549" t="s">
        <v>808</v>
      </c>
      <c r="B549" s="93">
        <v>245.93</v>
      </c>
    </row>
    <row r="550" spans="1:2">
      <c r="A550" t="s">
        <v>809</v>
      </c>
      <c r="B550" s="93">
        <v>0</v>
      </c>
    </row>
    <row r="551" spans="1:2">
      <c r="A551" t="s">
        <v>810</v>
      </c>
      <c r="B551" s="93">
        <v>0</v>
      </c>
    </row>
    <row r="552" spans="1:2">
      <c r="A552" t="s">
        <v>811</v>
      </c>
      <c r="B552" s="93">
        <v>0</v>
      </c>
    </row>
    <row r="553" spans="1:2">
      <c r="A553" t="s">
        <v>812</v>
      </c>
      <c r="B553" s="93">
        <v>0</v>
      </c>
    </row>
    <row r="554" spans="1:2">
      <c r="A554" t="s">
        <v>813</v>
      </c>
      <c r="B554" s="93">
        <v>0</v>
      </c>
    </row>
    <row r="555" spans="1:2">
      <c r="A555" t="s">
        <v>814</v>
      </c>
      <c r="B555" s="93">
        <v>0</v>
      </c>
    </row>
    <row r="556" spans="1:2">
      <c r="A556" t="s">
        <v>815</v>
      </c>
      <c r="B556" s="93">
        <v>0</v>
      </c>
    </row>
    <row r="557" spans="1:2">
      <c r="A557" t="s">
        <v>816</v>
      </c>
      <c r="B557" s="93">
        <v>117.64</v>
      </c>
    </row>
    <row r="558" spans="1:2">
      <c r="A558" t="s">
        <v>817</v>
      </c>
      <c r="B558" s="93">
        <v>0</v>
      </c>
    </row>
    <row r="559" spans="1:2">
      <c r="A559" t="s">
        <v>818</v>
      </c>
      <c r="B559" s="93">
        <v>63.52</v>
      </c>
    </row>
    <row r="560" spans="1:2">
      <c r="A560" t="s">
        <v>819</v>
      </c>
      <c r="B560" s="93">
        <v>80.38</v>
      </c>
    </row>
    <row r="561" spans="1:2">
      <c r="A561" t="s">
        <v>820</v>
      </c>
      <c r="B561" s="93">
        <v>0</v>
      </c>
    </row>
    <row r="562" spans="1:2">
      <c r="A562" t="s">
        <v>821</v>
      </c>
      <c r="B562" s="93">
        <v>0</v>
      </c>
    </row>
    <row r="563" spans="1:2">
      <c r="A563" t="s">
        <v>822</v>
      </c>
      <c r="B563" s="93">
        <v>28.2</v>
      </c>
    </row>
    <row r="564" spans="1:2">
      <c r="A564" t="s">
        <v>823</v>
      </c>
      <c r="B564" s="93">
        <v>51.68</v>
      </c>
    </row>
    <row r="565" spans="1:2">
      <c r="A565" t="s">
        <v>824</v>
      </c>
      <c r="B565" s="93">
        <v>88.42</v>
      </c>
    </row>
    <row r="566" spans="1:2">
      <c r="A566" t="s">
        <v>825</v>
      </c>
      <c r="B566" s="93">
        <v>0</v>
      </c>
    </row>
    <row r="567" spans="1:2">
      <c r="A567" t="s">
        <v>826</v>
      </c>
      <c r="B567" s="93">
        <v>0</v>
      </c>
    </row>
    <row r="568" spans="1:2">
      <c r="A568" t="s">
        <v>827</v>
      </c>
      <c r="B568" s="93">
        <v>0</v>
      </c>
    </row>
    <row r="569" spans="1:2">
      <c r="A569" t="s">
        <v>828</v>
      </c>
      <c r="B569" s="93">
        <v>39.24</v>
      </c>
    </row>
    <row r="570" spans="1:2">
      <c r="A570" t="s">
        <v>829</v>
      </c>
      <c r="B570" s="93">
        <v>54.18</v>
      </c>
    </row>
    <row r="571" spans="1:2">
      <c r="A571" t="s">
        <v>830</v>
      </c>
      <c r="B571" s="93">
        <v>90.78</v>
      </c>
    </row>
    <row r="572" spans="1:2">
      <c r="A572" t="s">
        <v>831</v>
      </c>
      <c r="B572" s="93">
        <v>95.78</v>
      </c>
    </row>
    <row r="573" spans="1:2">
      <c r="A573" t="s">
        <v>832</v>
      </c>
      <c r="B573" s="93">
        <v>0</v>
      </c>
    </row>
    <row r="574" spans="1:2">
      <c r="A574" t="s">
        <v>833</v>
      </c>
      <c r="B574" s="93">
        <v>32.57</v>
      </c>
    </row>
    <row r="575" spans="1:2">
      <c r="A575" t="s">
        <v>834</v>
      </c>
      <c r="B575" s="93">
        <v>50.67</v>
      </c>
    </row>
    <row r="576" spans="1:2">
      <c r="A576" t="s">
        <v>835</v>
      </c>
      <c r="B576" s="93">
        <v>77</v>
      </c>
    </row>
    <row r="577" spans="1:2">
      <c r="A577" t="s">
        <v>836</v>
      </c>
      <c r="B577" s="93">
        <v>113.59</v>
      </c>
    </row>
    <row r="578" spans="1:2">
      <c r="A578" t="s">
        <v>837</v>
      </c>
      <c r="B578" s="93">
        <v>150</v>
      </c>
    </row>
    <row r="579" spans="1:2">
      <c r="A579" t="s">
        <v>838</v>
      </c>
      <c r="B579" s="93">
        <v>237.36</v>
      </c>
    </row>
    <row r="580" spans="1:2">
      <c r="A580" t="s">
        <v>839</v>
      </c>
      <c r="B580" s="93">
        <v>57.84</v>
      </c>
    </row>
    <row r="581" spans="1:2">
      <c r="A581" t="s">
        <v>840</v>
      </c>
      <c r="B581" s="93">
        <v>74.680000000000007</v>
      </c>
    </row>
    <row r="582" spans="1:2">
      <c r="A582" t="s">
        <v>841</v>
      </c>
      <c r="B582" s="93">
        <v>141.82</v>
      </c>
    </row>
    <row r="583" spans="1:2">
      <c r="A583" t="s">
        <v>842</v>
      </c>
      <c r="B583" s="93">
        <v>4.25</v>
      </c>
    </row>
    <row r="584" spans="1:2">
      <c r="A584" t="s">
        <v>843</v>
      </c>
      <c r="B584" s="93">
        <v>5.75</v>
      </c>
    </row>
    <row r="585" spans="1:2">
      <c r="A585" t="s">
        <v>58</v>
      </c>
      <c r="B585" s="93">
        <v>11.82</v>
      </c>
    </row>
    <row r="586" spans="1:2">
      <c r="A586" t="s">
        <v>844</v>
      </c>
      <c r="B586" s="93">
        <v>13.04</v>
      </c>
    </row>
    <row r="587" spans="1:2">
      <c r="A587" t="s">
        <v>845</v>
      </c>
      <c r="B587" s="93">
        <v>21.25</v>
      </c>
    </row>
    <row r="588" spans="1:2">
      <c r="A588" t="s">
        <v>846</v>
      </c>
      <c r="B588" s="93">
        <v>21.93</v>
      </c>
    </row>
    <row r="589" spans="1:2">
      <c r="A589" t="s">
        <v>847</v>
      </c>
      <c r="B589" s="93">
        <v>38.020000000000003</v>
      </c>
    </row>
    <row r="590" spans="1:2">
      <c r="A590" t="s">
        <v>848</v>
      </c>
      <c r="B590" s="93">
        <v>0</v>
      </c>
    </row>
    <row r="591" spans="1:2">
      <c r="A591" t="s">
        <v>849</v>
      </c>
      <c r="B591" s="93">
        <v>72.95</v>
      </c>
    </row>
    <row r="592" spans="1:2">
      <c r="A592" t="s">
        <v>850</v>
      </c>
      <c r="B592" s="93">
        <v>0</v>
      </c>
    </row>
    <row r="593" spans="1:2">
      <c r="A593" t="s">
        <v>851</v>
      </c>
      <c r="B593" s="93">
        <v>214.16</v>
      </c>
    </row>
    <row r="594" spans="1:2">
      <c r="A594" t="s">
        <v>852</v>
      </c>
      <c r="B594" s="93">
        <v>17.559999999999999</v>
      </c>
    </row>
    <row r="595" spans="1:2">
      <c r="A595" t="s">
        <v>853</v>
      </c>
      <c r="B595" s="93">
        <v>9.42</v>
      </c>
    </row>
    <row r="596" spans="1:2">
      <c r="A596" t="s">
        <v>854</v>
      </c>
      <c r="B596" s="93">
        <v>36.479999999999997</v>
      </c>
    </row>
    <row r="597" spans="1:2">
      <c r="A597" t="s">
        <v>855</v>
      </c>
      <c r="B597" s="93">
        <v>46.11</v>
      </c>
    </row>
    <row r="598" spans="1:2">
      <c r="A598" t="s">
        <v>856</v>
      </c>
      <c r="B598" s="93">
        <v>77.03</v>
      </c>
    </row>
    <row r="599" spans="1:2">
      <c r="A599" t="s">
        <v>857</v>
      </c>
      <c r="B599" s="93">
        <v>0</v>
      </c>
    </row>
    <row r="600" spans="1:2">
      <c r="A600" t="s">
        <v>858</v>
      </c>
      <c r="B600" s="93">
        <v>15.61</v>
      </c>
    </row>
    <row r="601" spans="1:2">
      <c r="A601" t="s">
        <v>859</v>
      </c>
      <c r="B601" s="93">
        <v>0</v>
      </c>
    </row>
    <row r="602" spans="1:2">
      <c r="A602" t="s">
        <v>860</v>
      </c>
      <c r="B602" s="93">
        <v>65.08</v>
      </c>
    </row>
    <row r="603" spans="1:2">
      <c r="A603" t="s">
        <v>861</v>
      </c>
      <c r="B603" s="93">
        <v>122.47</v>
      </c>
    </row>
    <row r="604" spans="1:2">
      <c r="A604" t="s">
        <v>862</v>
      </c>
      <c r="B604" s="93">
        <v>275.85000000000002</v>
      </c>
    </row>
    <row r="605" spans="1:2">
      <c r="A605" t="s">
        <v>863</v>
      </c>
      <c r="B605" s="93">
        <v>45.84</v>
      </c>
    </row>
    <row r="606" spans="1:2">
      <c r="A606" t="s">
        <v>864</v>
      </c>
      <c r="B606" s="93">
        <v>52.89</v>
      </c>
    </row>
    <row r="607" spans="1:2">
      <c r="A607" t="s">
        <v>865</v>
      </c>
      <c r="B607" s="93">
        <v>0</v>
      </c>
    </row>
    <row r="608" spans="1:2">
      <c r="A608" t="s">
        <v>866</v>
      </c>
      <c r="B608" s="93">
        <v>0.91</v>
      </c>
    </row>
    <row r="609" spans="1:2">
      <c r="A609" t="s">
        <v>867</v>
      </c>
      <c r="B609" s="93">
        <v>1.1299999999999999</v>
      </c>
    </row>
    <row r="610" spans="1:2">
      <c r="A610" t="s">
        <v>868</v>
      </c>
      <c r="B610" s="93">
        <v>1.3</v>
      </c>
    </row>
    <row r="611" spans="1:2">
      <c r="A611" t="s">
        <v>869</v>
      </c>
      <c r="B611" s="93">
        <v>1.43</v>
      </c>
    </row>
    <row r="612" spans="1:2">
      <c r="A612" t="s">
        <v>870</v>
      </c>
      <c r="B612" s="93">
        <v>2.0699999999999998</v>
      </c>
    </row>
    <row r="613" spans="1:2">
      <c r="A613" t="s">
        <v>871</v>
      </c>
      <c r="B613" s="93">
        <v>2.94</v>
      </c>
    </row>
    <row r="614" spans="1:2">
      <c r="A614" t="s">
        <v>872</v>
      </c>
      <c r="B614" s="93">
        <v>4.25</v>
      </c>
    </row>
    <row r="615" spans="1:2">
      <c r="A615" t="s">
        <v>873</v>
      </c>
      <c r="B615" s="93">
        <v>4.5999999999999996</v>
      </c>
    </row>
    <row r="616" spans="1:2">
      <c r="A616" t="s">
        <v>874</v>
      </c>
      <c r="B616" s="93">
        <v>4.9450000000000003</v>
      </c>
    </row>
    <row r="617" spans="1:2">
      <c r="A617" t="s">
        <v>875</v>
      </c>
      <c r="B617" s="93">
        <v>6.452</v>
      </c>
    </row>
    <row r="618" spans="1:2">
      <c r="A618" t="s">
        <v>876</v>
      </c>
      <c r="B618" s="93">
        <v>7.3049999999999997</v>
      </c>
    </row>
    <row r="619" spans="1:2">
      <c r="A619" t="s">
        <v>877</v>
      </c>
      <c r="B619" s="93">
        <v>6.63</v>
      </c>
    </row>
    <row r="620" spans="1:2">
      <c r="A620" t="s">
        <v>878</v>
      </c>
      <c r="B620" s="93">
        <v>8.84</v>
      </c>
    </row>
    <row r="621" spans="1:2">
      <c r="A621" t="s">
        <v>879</v>
      </c>
      <c r="B621" s="93">
        <v>11.42</v>
      </c>
    </row>
    <row r="622" spans="1:2">
      <c r="A622" t="s">
        <v>880</v>
      </c>
      <c r="B622" s="93">
        <v>0</v>
      </c>
    </row>
    <row r="623" spans="1:2">
      <c r="A623" t="s">
        <v>881</v>
      </c>
      <c r="B623" s="93">
        <v>35.15</v>
      </c>
    </row>
    <row r="624" spans="1:2">
      <c r="A624" t="s">
        <v>57</v>
      </c>
      <c r="B624" s="93">
        <v>43.53</v>
      </c>
    </row>
    <row r="625" spans="1:2">
      <c r="A625" t="s">
        <v>882</v>
      </c>
      <c r="B625" s="93">
        <v>55.4</v>
      </c>
    </row>
    <row r="626" spans="1:2">
      <c r="A626" t="s">
        <v>883</v>
      </c>
      <c r="B626" s="93">
        <v>80.2</v>
      </c>
    </row>
    <row r="627" spans="1:2">
      <c r="A627" t="s">
        <v>884</v>
      </c>
      <c r="B627" s="93">
        <v>101.91</v>
      </c>
    </row>
    <row r="628" spans="1:2">
      <c r="A628" t="s">
        <v>885</v>
      </c>
      <c r="B628" s="93">
        <v>39.340000000000003</v>
      </c>
    </row>
    <row r="629" spans="1:2">
      <c r="A629" t="s">
        <v>886</v>
      </c>
      <c r="B629" s="93">
        <v>43.26</v>
      </c>
    </row>
    <row r="630" spans="1:2">
      <c r="A630" t="s">
        <v>887</v>
      </c>
      <c r="B630" s="93">
        <v>54.35</v>
      </c>
    </row>
    <row r="631" spans="1:2">
      <c r="A631" t="s">
        <v>89</v>
      </c>
      <c r="B631" s="93">
        <v>69</v>
      </c>
    </row>
    <row r="632" spans="1:2">
      <c r="A632" t="s">
        <v>888</v>
      </c>
      <c r="B632" s="93">
        <v>110</v>
      </c>
    </row>
    <row r="633" spans="1:2">
      <c r="A633" t="s">
        <v>889</v>
      </c>
      <c r="B633" s="93">
        <v>121.62</v>
      </c>
    </row>
    <row r="634" spans="1:2">
      <c r="A634" t="s">
        <v>890</v>
      </c>
      <c r="B634" s="93">
        <v>10.5</v>
      </c>
    </row>
    <row r="635" spans="1:2">
      <c r="A635" t="s">
        <v>891</v>
      </c>
      <c r="B635" s="93">
        <v>43.26</v>
      </c>
    </row>
    <row r="636" spans="1:2">
      <c r="A636" t="s">
        <v>892</v>
      </c>
      <c r="B636" s="93">
        <v>24.06</v>
      </c>
    </row>
    <row r="637" spans="1:2">
      <c r="A637" t="s">
        <v>893</v>
      </c>
      <c r="B637" s="93">
        <v>25.7</v>
      </c>
    </row>
    <row r="638" spans="1:2">
      <c r="A638" t="s">
        <v>894</v>
      </c>
      <c r="B638" s="93">
        <v>37.08</v>
      </c>
    </row>
    <row r="639" spans="1:2">
      <c r="A639" t="s">
        <v>895</v>
      </c>
      <c r="B639" s="93">
        <v>38.56</v>
      </c>
    </row>
    <row r="640" spans="1:2">
      <c r="A640" t="s">
        <v>896</v>
      </c>
      <c r="B640" s="93">
        <v>0</v>
      </c>
    </row>
    <row r="641" spans="1:2">
      <c r="A641" t="s">
        <v>897</v>
      </c>
      <c r="B641" s="93">
        <v>15.81</v>
      </c>
    </row>
    <row r="642" spans="1:2">
      <c r="A642" t="s">
        <v>898</v>
      </c>
      <c r="B642" s="93">
        <v>32</v>
      </c>
    </row>
    <row r="643" spans="1:2">
      <c r="A643" t="s">
        <v>899</v>
      </c>
      <c r="B643" s="93">
        <v>70.319999999999993</v>
      </c>
    </row>
    <row r="644" spans="1:2">
      <c r="A644" t="s">
        <v>900</v>
      </c>
      <c r="B644" s="93">
        <v>99.29</v>
      </c>
    </row>
    <row r="645" spans="1:2">
      <c r="A645" t="s">
        <v>901</v>
      </c>
      <c r="B645" s="93">
        <v>93</v>
      </c>
    </row>
    <row r="646" spans="1:2">
      <c r="A646" t="s">
        <v>902</v>
      </c>
      <c r="B646" s="93">
        <v>53.53</v>
      </c>
    </row>
    <row r="647" spans="1:2">
      <c r="A647" t="s">
        <v>903</v>
      </c>
      <c r="B647" s="93">
        <v>0</v>
      </c>
    </row>
    <row r="648" spans="1:2">
      <c r="A648" t="s">
        <v>904</v>
      </c>
      <c r="B648" s="93">
        <v>99.8</v>
      </c>
    </row>
    <row r="649" spans="1:2">
      <c r="A649" t="s">
        <v>905</v>
      </c>
      <c r="B649" s="93">
        <v>0</v>
      </c>
    </row>
    <row r="650" spans="1:2">
      <c r="A650" t="s">
        <v>906</v>
      </c>
      <c r="B650" s="93">
        <v>145</v>
      </c>
    </row>
    <row r="651" spans="1:2">
      <c r="A651" t="s">
        <v>907</v>
      </c>
      <c r="B651" s="93">
        <v>0</v>
      </c>
    </row>
    <row r="652" spans="1:2">
      <c r="A652" t="s">
        <v>908</v>
      </c>
      <c r="B652" s="93">
        <v>0</v>
      </c>
    </row>
    <row r="653" spans="1:2">
      <c r="A653" t="s">
        <v>909</v>
      </c>
      <c r="B653" s="93">
        <v>0</v>
      </c>
    </row>
    <row r="654" spans="1:2">
      <c r="A654" t="s">
        <v>910</v>
      </c>
      <c r="B654" s="93">
        <v>45.06</v>
      </c>
    </row>
    <row r="655" spans="1:2">
      <c r="A655" t="s">
        <v>911</v>
      </c>
      <c r="B655" s="93">
        <v>49.02</v>
      </c>
    </row>
    <row r="656" spans="1:2">
      <c r="A656" t="s">
        <v>912</v>
      </c>
      <c r="B656" s="93">
        <v>0</v>
      </c>
    </row>
    <row r="657" spans="1:2">
      <c r="A657" t="s">
        <v>913</v>
      </c>
      <c r="B657" s="93">
        <v>0</v>
      </c>
    </row>
    <row r="658" spans="1:2">
      <c r="A658" t="s">
        <v>914</v>
      </c>
      <c r="B658" s="93">
        <v>39</v>
      </c>
    </row>
    <row r="659" spans="1:2">
      <c r="A659" t="s">
        <v>915</v>
      </c>
      <c r="B659" s="93">
        <v>211.73</v>
      </c>
    </row>
    <row r="660" spans="1:2">
      <c r="A660" t="s">
        <v>916</v>
      </c>
      <c r="B660" s="93">
        <v>144.21</v>
      </c>
    </row>
    <row r="661" spans="1:2">
      <c r="A661" t="s">
        <v>917</v>
      </c>
      <c r="B661" s="93">
        <v>470.77</v>
      </c>
    </row>
    <row r="662" spans="1:2">
      <c r="A662" t="s">
        <v>918</v>
      </c>
      <c r="B662" s="93">
        <v>0</v>
      </c>
    </row>
    <row r="663" spans="1:2">
      <c r="A663" t="s">
        <v>919</v>
      </c>
      <c r="B663" s="93">
        <v>0</v>
      </c>
    </row>
    <row r="664" spans="1:2">
      <c r="A664" t="s">
        <v>920</v>
      </c>
      <c r="B664" s="93">
        <v>58.75</v>
      </c>
    </row>
    <row r="665" spans="1:2">
      <c r="A665" t="s">
        <v>921</v>
      </c>
      <c r="B665" s="93">
        <v>68.290000000000006</v>
      </c>
    </row>
    <row r="666" spans="1:2">
      <c r="A666" t="s">
        <v>922</v>
      </c>
      <c r="B666" s="93">
        <v>88.5</v>
      </c>
    </row>
    <row r="667" spans="1:2">
      <c r="A667" t="s">
        <v>923</v>
      </c>
      <c r="B667" s="93">
        <v>108.29</v>
      </c>
    </row>
    <row r="668" spans="1:2">
      <c r="A668" t="s">
        <v>924</v>
      </c>
      <c r="B668" s="93">
        <v>0</v>
      </c>
    </row>
    <row r="669" spans="1:2">
      <c r="A669" t="s">
        <v>925</v>
      </c>
      <c r="B669" s="93">
        <v>57.25</v>
      </c>
    </row>
    <row r="670" spans="1:2">
      <c r="A670" t="s">
        <v>926</v>
      </c>
      <c r="B670" s="93">
        <v>38.61</v>
      </c>
    </row>
    <row r="671" spans="1:2">
      <c r="A671" t="s">
        <v>927</v>
      </c>
      <c r="B671" s="93">
        <v>58.75</v>
      </c>
    </row>
    <row r="672" spans="1:2">
      <c r="A672" t="s">
        <v>928</v>
      </c>
      <c r="B672" s="93">
        <v>115.37</v>
      </c>
    </row>
    <row r="673" spans="1:2">
      <c r="A673" t="s">
        <v>929</v>
      </c>
      <c r="B673" s="93">
        <v>91.99</v>
      </c>
    </row>
    <row r="674" spans="1:2">
      <c r="A674" t="s">
        <v>930</v>
      </c>
      <c r="B674" s="93">
        <v>0</v>
      </c>
    </row>
    <row r="675" spans="1:2">
      <c r="A675" t="s">
        <v>931</v>
      </c>
      <c r="B675" s="93">
        <v>21.849399999999999</v>
      </c>
    </row>
    <row r="676" spans="1:2">
      <c r="A676" t="s">
        <v>932</v>
      </c>
      <c r="B676" s="93">
        <v>17.1144</v>
      </c>
    </row>
    <row r="677" spans="1:2">
      <c r="A677" t="s">
        <v>933</v>
      </c>
      <c r="B677" s="93">
        <v>18.22</v>
      </c>
    </row>
    <row r="678" spans="1:2">
      <c r="A678" t="s">
        <v>934</v>
      </c>
      <c r="B678" s="93">
        <v>32.0794</v>
      </c>
    </row>
    <row r="679" spans="1:2">
      <c r="A679" t="s">
        <v>935</v>
      </c>
      <c r="B679" s="93">
        <v>40.383299999999998</v>
      </c>
    </row>
    <row r="680" spans="1:2">
      <c r="A680" t="s">
        <v>936</v>
      </c>
      <c r="B680" s="93">
        <v>65.989999999999995</v>
      </c>
    </row>
    <row r="681" spans="1:2">
      <c r="A681" t="s">
        <v>937</v>
      </c>
      <c r="B681" s="93">
        <v>61.37</v>
      </c>
    </row>
    <row r="682" spans="1:2">
      <c r="A682" t="s">
        <v>938</v>
      </c>
      <c r="B682" s="93">
        <v>76.47</v>
      </c>
    </row>
    <row r="683" spans="1:2">
      <c r="A683" t="s">
        <v>939</v>
      </c>
      <c r="B683" s="93">
        <v>87.12</v>
      </c>
    </row>
    <row r="684" spans="1:2">
      <c r="A684" t="s">
        <v>940</v>
      </c>
      <c r="B684" s="93">
        <v>103.85</v>
      </c>
    </row>
    <row r="685" spans="1:2">
      <c r="A685" t="s">
        <v>941</v>
      </c>
      <c r="B685" s="93">
        <v>0</v>
      </c>
    </row>
    <row r="686" spans="1:2">
      <c r="A686" t="s">
        <v>942</v>
      </c>
      <c r="B686" s="93">
        <v>63.94</v>
      </c>
    </row>
    <row r="687" spans="1:2">
      <c r="A687" t="s">
        <v>943</v>
      </c>
      <c r="B687" s="93">
        <v>125.04</v>
      </c>
    </row>
    <row r="688" spans="1:2">
      <c r="A688" t="s">
        <v>944</v>
      </c>
      <c r="B688" s="93">
        <v>172.97</v>
      </c>
    </row>
    <row r="689" spans="1:2">
      <c r="A689" t="s">
        <v>945</v>
      </c>
      <c r="B689" s="93">
        <v>0</v>
      </c>
    </row>
    <row r="690" spans="1:2">
      <c r="A690" t="s">
        <v>946</v>
      </c>
      <c r="B690" s="93">
        <v>17.66</v>
      </c>
    </row>
    <row r="691" spans="1:2">
      <c r="A691" t="s">
        <v>947</v>
      </c>
      <c r="B691" s="93">
        <v>19.420000000000002</v>
      </c>
    </row>
    <row r="692" spans="1:2">
      <c r="A692" t="s">
        <v>948</v>
      </c>
      <c r="B692" s="93">
        <v>20.73</v>
      </c>
    </row>
    <row r="693" spans="1:2">
      <c r="A693" t="s">
        <v>949</v>
      </c>
      <c r="B693" s="93">
        <v>14.67</v>
      </c>
    </row>
    <row r="694" spans="1:2">
      <c r="A694" t="s">
        <v>950</v>
      </c>
      <c r="B694" s="93">
        <v>15.94</v>
      </c>
    </row>
    <row r="695" spans="1:2">
      <c r="A695" t="s">
        <v>951</v>
      </c>
      <c r="B695" s="93">
        <v>16.72</v>
      </c>
    </row>
    <row r="696" spans="1:2">
      <c r="A696" t="s">
        <v>952</v>
      </c>
      <c r="B696" s="93">
        <v>24.05</v>
      </c>
    </row>
    <row r="697" spans="1:2">
      <c r="A697" t="s">
        <v>953</v>
      </c>
      <c r="B697" s="93">
        <v>84.19</v>
      </c>
    </row>
    <row r="698" spans="1:2">
      <c r="A698" t="s">
        <v>954</v>
      </c>
      <c r="B698" s="93">
        <v>0</v>
      </c>
    </row>
    <row r="699" spans="1:2">
      <c r="A699" t="s">
        <v>955</v>
      </c>
      <c r="B699" s="93">
        <v>0</v>
      </c>
    </row>
    <row r="700" spans="1:2">
      <c r="A700" t="s">
        <v>956</v>
      </c>
      <c r="B700" s="93">
        <v>0</v>
      </c>
    </row>
    <row r="701" spans="1:2">
      <c r="A701" t="s">
        <v>957</v>
      </c>
      <c r="B701" s="93">
        <v>51.38</v>
      </c>
    </row>
    <row r="702" spans="1:2">
      <c r="A702" t="s">
        <v>958</v>
      </c>
      <c r="B702" s="93">
        <v>0</v>
      </c>
    </row>
    <row r="703" spans="1:2">
      <c r="A703" t="s">
        <v>959</v>
      </c>
      <c r="B703" s="93">
        <v>78.17</v>
      </c>
    </row>
    <row r="704" spans="1:2">
      <c r="A704" t="s">
        <v>960</v>
      </c>
      <c r="B704" s="93">
        <v>0</v>
      </c>
    </row>
    <row r="705" spans="1:2">
      <c r="A705" t="s">
        <v>961</v>
      </c>
      <c r="B705" s="93">
        <v>108.5</v>
      </c>
    </row>
    <row r="706" spans="1:2">
      <c r="A706" t="s">
        <v>962</v>
      </c>
      <c r="B706" s="93">
        <v>0</v>
      </c>
    </row>
    <row r="707" spans="1:2">
      <c r="A707" t="s">
        <v>963</v>
      </c>
      <c r="B707" s="93">
        <v>0</v>
      </c>
    </row>
    <row r="708" spans="1:2">
      <c r="A708" t="s">
        <v>964</v>
      </c>
      <c r="B708" s="93">
        <v>0</v>
      </c>
    </row>
    <row r="709" spans="1:2">
      <c r="A709" t="s">
        <v>965</v>
      </c>
      <c r="B709" s="93">
        <v>0</v>
      </c>
    </row>
    <row r="710" spans="1:2">
      <c r="A710" t="s">
        <v>966</v>
      </c>
      <c r="B710" s="93">
        <v>0</v>
      </c>
    </row>
    <row r="711" spans="1:2">
      <c r="A711" t="s">
        <v>967</v>
      </c>
      <c r="B711" s="93">
        <v>106.91</v>
      </c>
    </row>
    <row r="712" spans="1:2">
      <c r="A712" t="s">
        <v>968</v>
      </c>
      <c r="B712" s="93">
        <v>126.41</v>
      </c>
    </row>
    <row r="713" spans="1:2">
      <c r="A713" t="s">
        <v>969</v>
      </c>
      <c r="B713" s="93">
        <v>220.71</v>
      </c>
    </row>
    <row r="714" spans="1:2">
      <c r="A714" t="s">
        <v>970</v>
      </c>
      <c r="B714" s="93">
        <v>0</v>
      </c>
    </row>
    <row r="715" spans="1:2">
      <c r="A715" t="s">
        <v>971</v>
      </c>
      <c r="B715" s="93">
        <v>0</v>
      </c>
    </row>
    <row r="716" spans="1:2">
      <c r="A716" t="s">
        <v>972</v>
      </c>
      <c r="B716" s="93">
        <v>0</v>
      </c>
    </row>
    <row r="717" spans="1:2">
      <c r="A717" t="s">
        <v>973</v>
      </c>
      <c r="B717" s="93">
        <v>168</v>
      </c>
    </row>
    <row r="718" spans="1:2">
      <c r="A718" t="s">
        <v>974</v>
      </c>
      <c r="B718" s="93">
        <v>254.44</v>
      </c>
    </row>
    <row r="719" spans="1:2">
      <c r="A719" t="s">
        <v>975</v>
      </c>
      <c r="B719" s="93">
        <v>0</v>
      </c>
    </row>
    <row r="720" spans="1:2">
      <c r="A720" t="s">
        <v>976</v>
      </c>
      <c r="B720" s="93">
        <v>0</v>
      </c>
    </row>
    <row r="721" spans="1:2">
      <c r="A721" t="s">
        <v>977</v>
      </c>
      <c r="B721" s="93">
        <v>0</v>
      </c>
    </row>
    <row r="722" spans="1:2">
      <c r="A722" t="s">
        <v>978</v>
      </c>
      <c r="B722" s="93">
        <v>0</v>
      </c>
    </row>
    <row r="723" spans="1:2">
      <c r="A723" t="s">
        <v>979</v>
      </c>
      <c r="B723" s="93">
        <v>33.28</v>
      </c>
    </row>
    <row r="724" spans="1:2">
      <c r="A724" t="s">
        <v>980</v>
      </c>
      <c r="B724" s="93">
        <v>32.56</v>
      </c>
    </row>
    <row r="725" spans="1:2">
      <c r="A725" t="s">
        <v>981</v>
      </c>
      <c r="B725" s="93">
        <v>35.56</v>
      </c>
    </row>
    <row r="726" spans="1:2">
      <c r="A726" t="s">
        <v>982</v>
      </c>
      <c r="B726" s="93">
        <v>39.18</v>
      </c>
    </row>
    <row r="727" spans="1:2">
      <c r="A727" t="s">
        <v>983</v>
      </c>
      <c r="B727" s="93">
        <v>45.45</v>
      </c>
    </row>
    <row r="728" spans="1:2">
      <c r="A728" t="s">
        <v>188</v>
      </c>
      <c r="B728" s="93">
        <v>51.57</v>
      </c>
    </row>
    <row r="729" spans="1:2">
      <c r="A729" t="s">
        <v>984</v>
      </c>
      <c r="B729" s="93">
        <v>58.64</v>
      </c>
    </row>
    <row r="730" spans="1:2">
      <c r="A730" t="s">
        <v>985</v>
      </c>
      <c r="B730" s="93">
        <v>65.989999999999995</v>
      </c>
    </row>
    <row r="731" spans="1:2">
      <c r="A731" t="s">
        <v>986</v>
      </c>
      <c r="B731" s="93">
        <v>74.83</v>
      </c>
    </row>
    <row r="732" spans="1:2">
      <c r="A732" t="s">
        <v>987</v>
      </c>
      <c r="B732" s="93">
        <v>73.08</v>
      </c>
    </row>
    <row r="733" spans="1:2">
      <c r="A733" t="s">
        <v>988</v>
      </c>
      <c r="B733" s="93">
        <v>74.430000000000007</v>
      </c>
    </row>
    <row r="734" spans="1:2">
      <c r="A734" t="s">
        <v>74</v>
      </c>
      <c r="B734" s="93">
        <v>99.47</v>
      </c>
    </row>
    <row r="735" spans="1:2">
      <c r="A735" t="s">
        <v>989</v>
      </c>
      <c r="B735" s="93">
        <v>122.63</v>
      </c>
    </row>
    <row r="736" spans="1:2">
      <c r="A736" t="s">
        <v>990</v>
      </c>
      <c r="B736" s="93">
        <v>109.8</v>
      </c>
    </row>
    <row r="737" spans="1:2">
      <c r="A737" t="s">
        <v>991</v>
      </c>
      <c r="B737" s="93">
        <v>0</v>
      </c>
    </row>
    <row r="738" spans="1:2">
      <c r="A738" t="s">
        <v>992</v>
      </c>
      <c r="B738" s="93">
        <v>0</v>
      </c>
    </row>
    <row r="739" spans="1:2">
      <c r="A739" t="s">
        <v>993</v>
      </c>
      <c r="B739" s="93">
        <v>0</v>
      </c>
    </row>
    <row r="740" spans="1:2">
      <c r="A740" t="s">
        <v>994</v>
      </c>
      <c r="B740" s="93">
        <v>539.80999999999995</v>
      </c>
    </row>
    <row r="741" spans="1:2">
      <c r="A741" t="s">
        <v>995</v>
      </c>
      <c r="B741" s="93">
        <v>670.18</v>
      </c>
    </row>
    <row r="742" spans="1:2">
      <c r="A742" t="s">
        <v>996</v>
      </c>
      <c r="B742" s="93">
        <v>0</v>
      </c>
    </row>
    <row r="743" spans="1:2">
      <c r="A743" t="s">
        <v>997</v>
      </c>
      <c r="B743" s="93">
        <v>621</v>
      </c>
    </row>
    <row r="744" spans="1:2">
      <c r="A744" t="s">
        <v>998</v>
      </c>
      <c r="B744" s="93">
        <v>597.30999999999995</v>
      </c>
    </row>
    <row r="745" spans="1:2">
      <c r="A745" t="s">
        <v>999</v>
      </c>
      <c r="B745" s="93">
        <v>614.23</v>
      </c>
    </row>
    <row r="746" spans="1:2">
      <c r="A746" t="s">
        <v>1000</v>
      </c>
      <c r="B746" s="93">
        <v>850.8</v>
      </c>
    </row>
    <row r="747" spans="1:2">
      <c r="A747" t="s">
        <v>1001</v>
      </c>
      <c r="B747" s="93">
        <v>643.82000000000005</v>
      </c>
    </row>
    <row r="748" spans="1:2">
      <c r="A748" t="s">
        <v>1002</v>
      </c>
      <c r="B748" s="93">
        <v>658.34</v>
      </c>
    </row>
    <row r="749" spans="1:2">
      <c r="A749" t="s">
        <v>1003</v>
      </c>
      <c r="B749" s="93">
        <v>1100</v>
      </c>
    </row>
    <row r="750" spans="1:2">
      <c r="A750" t="s">
        <v>1004</v>
      </c>
      <c r="B750" s="93">
        <v>0</v>
      </c>
    </row>
    <row r="751" spans="1:2">
      <c r="A751" t="s">
        <v>1005</v>
      </c>
      <c r="B751" s="93">
        <v>170.93</v>
      </c>
    </row>
    <row r="752" spans="1:2">
      <c r="A752" t="s">
        <v>1006</v>
      </c>
      <c r="B752" s="93">
        <v>218.42</v>
      </c>
    </row>
    <row r="753" spans="1:2">
      <c r="A753" t="s">
        <v>1007</v>
      </c>
      <c r="B753" s="93">
        <v>327.2</v>
      </c>
    </row>
    <row r="754" spans="1:2">
      <c r="A754" t="s">
        <v>1008</v>
      </c>
      <c r="B754" s="93">
        <v>395</v>
      </c>
    </row>
    <row r="755" spans="1:2">
      <c r="A755" t="s">
        <v>1009</v>
      </c>
      <c r="B755" s="93">
        <v>0</v>
      </c>
    </row>
    <row r="756" spans="1:2">
      <c r="A756" t="s">
        <v>1010</v>
      </c>
      <c r="B756" s="93">
        <v>0</v>
      </c>
    </row>
    <row r="757" spans="1:2">
      <c r="A757" t="s">
        <v>1011</v>
      </c>
      <c r="B757" s="93">
        <v>0</v>
      </c>
    </row>
    <row r="758" spans="1:2">
      <c r="A758" t="s">
        <v>1012</v>
      </c>
      <c r="B758" s="93">
        <v>182.99</v>
      </c>
    </row>
    <row r="759" spans="1:2">
      <c r="A759" t="s">
        <v>1013</v>
      </c>
      <c r="B759" s="93">
        <v>217.8</v>
      </c>
    </row>
    <row r="760" spans="1:2">
      <c r="A760" t="s">
        <v>1014</v>
      </c>
      <c r="B760" s="93">
        <v>282.75</v>
      </c>
    </row>
    <row r="761" spans="1:2">
      <c r="A761" t="s">
        <v>1015</v>
      </c>
      <c r="B761" s="93">
        <v>0</v>
      </c>
    </row>
    <row r="762" spans="1:2">
      <c r="A762" t="s">
        <v>1016</v>
      </c>
      <c r="B762" s="93">
        <v>0</v>
      </c>
    </row>
    <row r="763" spans="1:2">
      <c r="A763" t="s">
        <v>1017</v>
      </c>
      <c r="B763" s="93">
        <v>501.05</v>
      </c>
    </row>
    <row r="764" spans="1:2">
      <c r="A764" t="s">
        <v>1018</v>
      </c>
      <c r="B764" s="93">
        <v>0</v>
      </c>
    </row>
    <row r="765" spans="1:2">
      <c r="A765" t="s">
        <v>1019</v>
      </c>
      <c r="B765" s="93">
        <v>78.3</v>
      </c>
    </row>
    <row r="766" spans="1:2">
      <c r="A766" t="s">
        <v>1020</v>
      </c>
      <c r="B766" s="93">
        <v>122.3</v>
      </c>
    </row>
    <row r="767" spans="1:2">
      <c r="A767" t="s">
        <v>1021</v>
      </c>
      <c r="B767" s="93">
        <v>160</v>
      </c>
    </row>
    <row r="768" spans="1:2">
      <c r="A768" t="s">
        <v>1022</v>
      </c>
      <c r="B768" s="93">
        <v>0</v>
      </c>
    </row>
    <row r="769" spans="1:2">
      <c r="A769" t="s">
        <v>1023</v>
      </c>
      <c r="B769" s="93">
        <v>0</v>
      </c>
    </row>
    <row r="770" spans="1:2">
      <c r="A770" t="s">
        <v>1024</v>
      </c>
      <c r="B770" s="93">
        <v>51.195</v>
      </c>
    </row>
    <row r="771" spans="1:2">
      <c r="A771" t="s">
        <v>1025</v>
      </c>
      <c r="B771" s="93">
        <v>46.46</v>
      </c>
    </row>
    <row r="772" spans="1:2">
      <c r="A772" t="s">
        <v>1026</v>
      </c>
      <c r="B772" s="93">
        <v>115.67</v>
      </c>
    </row>
    <row r="773" spans="1:2">
      <c r="A773" t="s">
        <v>1027</v>
      </c>
      <c r="B773" s="93">
        <v>115.43</v>
      </c>
    </row>
    <row r="774" spans="1:2">
      <c r="A774" t="s">
        <v>1028</v>
      </c>
      <c r="B774" s="93">
        <v>179</v>
      </c>
    </row>
    <row r="775" spans="1:2">
      <c r="A775" t="s">
        <v>1029</v>
      </c>
      <c r="B775" s="93">
        <v>250</v>
      </c>
    </row>
    <row r="776" spans="1:2">
      <c r="A776" t="s">
        <v>1030</v>
      </c>
      <c r="B776" s="93">
        <v>0</v>
      </c>
    </row>
    <row r="777" spans="1:2">
      <c r="A777" t="s">
        <v>1031</v>
      </c>
      <c r="B777" s="93">
        <v>101</v>
      </c>
    </row>
    <row r="778" spans="1:2">
      <c r="A778" t="s">
        <v>1032</v>
      </c>
      <c r="B778" s="93">
        <v>132.71</v>
      </c>
    </row>
    <row r="779" spans="1:2">
      <c r="A779" t="s">
        <v>1033</v>
      </c>
      <c r="B779" s="93">
        <v>177.06</v>
      </c>
    </row>
    <row r="780" spans="1:2">
      <c r="A780" t="s">
        <v>1034</v>
      </c>
      <c r="B780" s="93">
        <v>188.44</v>
      </c>
    </row>
    <row r="781" spans="1:2">
      <c r="A781" t="s">
        <v>1035</v>
      </c>
      <c r="B781" s="93">
        <v>230</v>
      </c>
    </row>
    <row r="782" spans="1:2">
      <c r="A782" t="s">
        <v>1036</v>
      </c>
      <c r="B782" s="93">
        <v>0</v>
      </c>
    </row>
    <row r="783" spans="1:2">
      <c r="A783" t="s">
        <v>1037</v>
      </c>
      <c r="B783" s="93">
        <v>0</v>
      </c>
    </row>
    <row r="784" spans="1:2">
      <c r="A784" t="s">
        <v>1038</v>
      </c>
      <c r="B784" s="93">
        <v>197</v>
      </c>
    </row>
    <row r="785" spans="1:2">
      <c r="A785" t="s">
        <v>1039</v>
      </c>
      <c r="B785" s="93">
        <v>192.63</v>
      </c>
    </row>
    <row r="786" spans="1:2">
      <c r="A786" t="s">
        <v>1040</v>
      </c>
      <c r="B786" s="93">
        <v>59.35</v>
      </c>
    </row>
    <row r="787" spans="1:2">
      <c r="A787" t="s">
        <v>1041</v>
      </c>
      <c r="B787" s="93">
        <v>88.04</v>
      </c>
    </row>
    <row r="788" spans="1:2">
      <c r="A788" t="s">
        <v>1042</v>
      </c>
      <c r="B788" s="93">
        <v>114.89</v>
      </c>
    </row>
    <row r="789" spans="1:2">
      <c r="A789" t="s">
        <v>1043</v>
      </c>
      <c r="B789" s="93">
        <v>157.59</v>
      </c>
    </row>
    <row r="790" spans="1:2">
      <c r="A790" t="s">
        <v>1044</v>
      </c>
      <c r="B790" s="93">
        <v>285</v>
      </c>
    </row>
    <row r="791" spans="1:2">
      <c r="A791" t="s">
        <v>1045</v>
      </c>
      <c r="B791" s="93">
        <v>0</v>
      </c>
    </row>
    <row r="792" spans="1:2">
      <c r="A792" t="s">
        <v>1046</v>
      </c>
      <c r="B792" s="93">
        <v>0</v>
      </c>
    </row>
    <row r="793" spans="1:2">
      <c r="A793" t="s">
        <v>1047</v>
      </c>
      <c r="B793" s="93">
        <v>0</v>
      </c>
    </row>
    <row r="794" spans="1:2">
      <c r="A794" t="s">
        <v>1048</v>
      </c>
      <c r="B794" s="93">
        <v>0</v>
      </c>
    </row>
    <row r="795" spans="1:2">
      <c r="A795" t="s">
        <v>1049</v>
      </c>
      <c r="B795" s="93">
        <v>0</v>
      </c>
    </row>
    <row r="796" spans="1:2">
      <c r="A796" t="s">
        <v>1050</v>
      </c>
      <c r="B796" s="93">
        <v>0</v>
      </c>
    </row>
    <row r="797" spans="1:2">
      <c r="A797" t="s">
        <v>1051</v>
      </c>
      <c r="B797" s="93">
        <v>0</v>
      </c>
    </row>
    <row r="798" spans="1:2">
      <c r="A798" t="s">
        <v>1052</v>
      </c>
      <c r="B798" s="93">
        <v>0</v>
      </c>
    </row>
    <row r="799" spans="1:2">
      <c r="A799" t="s">
        <v>1053</v>
      </c>
      <c r="B799" s="93">
        <v>0</v>
      </c>
    </row>
    <row r="800" spans="1:2">
      <c r="A800" t="s">
        <v>1054</v>
      </c>
      <c r="B800" s="93">
        <v>828</v>
      </c>
    </row>
    <row r="801" spans="1:2">
      <c r="A801" t="s">
        <v>1055</v>
      </c>
      <c r="B801" s="93">
        <v>0</v>
      </c>
    </row>
    <row r="802" spans="1:2">
      <c r="A802" t="s">
        <v>1056</v>
      </c>
      <c r="B802" s="93">
        <v>0</v>
      </c>
    </row>
    <row r="803" spans="1:2">
      <c r="A803" t="s">
        <v>1057</v>
      </c>
      <c r="B803" s="93">
        <v>153</v>
      </c>
    </row>
    <row r="804" spans="1:2">
      <c r="A804" t="s">
        <v>93</v>
      </c>
      <c r="B804" s="93">
        <v>288</v>
      </c>
    </row>
    <row r="805" spans="1:2">
      <c r="A805" t="s">
        <v>1058</v>
      </c>
      <c r="B805" s="93">
        <v>206.25</v>
      </c>
    </row>
    <row r="806" spans="1:2">
      <c r="A806" t="s">
        <v>1059</v>
      </c>
      <c r="B806" s="93">
        <v>3.59</v>
      </c>
    </row>
    <row r="807" spans="1:2">
      <c r="A807" t="s">
        <v>1060</v>
      </c>
      <c r="B807" s="93">
        <v>4.07</v>
      </c>
    </row>
    <row r="808" spans="1:2">
      <c r="A808" t="s">
        <v>1061</v>
      </c>
      <c r="B808" s="93">
        <v>8.69</v>
      </c>
    </row>
    <row r="809" spans="1:2">
      <c r="A809" t="s">
        <v>1062</v>
      </c>
      <c r="B809" s="93">
        <v>10.9</v>
      </c>
    </row>
    <row r="810" spans="1:2">
      <c r="A810" t="s">
        <v>1063</v>
      </c>
      <c r="B810" s="93">
        <v>21.66</v>
      </c>
    </row>
    <row r="811" spans="1:2">
      <c r="A811" t="s">
        <v>1064</v>
      </c>
      <c r="B811" s="93">
        <v>20.47</v>
      </c>
    </row>
    <row r="812" spans="1:2">
      <c r="A812" t="s">
        <v>1065</v>
      </c>
      <c r="B812" s="93">
        <v>44.59</v>
      </c>
    </row>
    <row r="813" spans="1:2">
      <c r="A813" t="s">
        <v>266</v>
      </c>
      <c r="B813" s="93">
        <v>81.400000000000006</v>
      </c>
    </row>
    <row r="814" spans="1:2">
      <c r="A814" t="s">
        <v>1066</v>
      </c>
      <c r="B814" s="93">
        <v>2.65</v>
      </c>
    </row>
    <row r="815" spans="1:2">
      <c r="A815" t="s">
        <v>1067</v>
      </c>
      <c r="B815" s="93">
        <v>17.809999999999999</v>
      </c>
    </row>
    <row r="816" spans="1:2">
      <c r="A816" t="s">
        <v>1068</v>
      </c>
      <c r="B816" s="93">
        <v>7.75</v>
      </c>
    </row>
    <row r="817" spans="1:2">
      <c r="A817" t="s">
        <v>1069</v>
      </c>
      <c r="B817" s="93">
        <v>35.92</v>
      </c>
    </row>
    <row r="818" spans="1:2">
      <c r="A818" t="s">
        <v>1070</v>
      </c>
      <c r="B818" s="93">
        <v>42.83</v>
      </c>
    </row>
    <row r="819" spans="1:2">
      <c r="A819" t="s">
        <v>1071</v>
      </c>
      <c r="B819" s="93">
        <v>0</v>
      </c>
    </row>
    <row r="820" spans="1:2">
      <c r="A820" t="s">
        <v>1072</v>
      </c>
      <c r="B820" s="93">
        <v>169.79</v>
      </c>
    </row>
    <row r="821" spans="1:2">
      <c r="A821" t="s">
        <v>1073</v>
      </c>
      <c r="B821" s="93">
        <v>221.05</v>
      </c>
    </row>
    <row r="822" spans="1:2">
      <c r="A822" t="s">
        <v>1074</v>
      </c>
      <c r="B822" s="93">
        <v>33.03</v>
      </c>
    </row>
    <row r="823" spans="1:2">
      <c r="A823" t="s">
        <v>1075</v>
      </c>
      <c r="B823" s="93">
        <v>38.450000000000003</v>
      </c>
    </row>
    <row r="824" spans="1:2">
      <c r="A824" t="s">
        <v>1076</v>
      </c>
      <c r="B824" s="93">
        <v>0</v>
      </c>
    </row>
    <row r="825" spans="1:2">
      <c r="A825" t="s">
        <v>1077</v>
      </c>
      <c r="B825" s="93">
        <v>247.06</v>
      </c>
    </row>
    <row r="826" spans="1:2">
      <c r="A826" t="s">
        <v>1078</v>
      </c>
      <c r="B826" s="93">
        <v>213.11</v>
      </c>
    </row>
    <row r="827" spans="1:2">
      <c r="A827" t="s">
        <v>1079</v>
      </c>
      <c r="B827" s="93">
        <v>300</v>
      </c>
    </row>
    <row r="828" spans="1:2">
      <c r="A828" t="s">
        <v>1080</v>
      </c>
      <c r="B828" s="93">
        <v>283</v>
      </c>
    </row>
    <row r="829" spans="1:2">
      <c r="A829" t="s">
        <v>1081</v>
      </c>
      <c r="B829" s="93">
        <v>681.33</v>
      </c>
    </row>
    <row r="830" spans="1:2">
      <c r="A830" t="s">
        <v>1082</v>
      </c>
      <c r="B830" s="93">
        <v>0</v>
      </c>
    </row>
    <row r="831" spans="1:2">
      <c r="A831" t="s">
        <v>1083</v>
      </c>
      <c r="B831" s="93">
        <v>357</v>
      </c>
    </row>
    <row r="832" spans="1:2">
      <c r="A832" t="s">
        <v>1084</v>
      </c>
      <c r="B832" s="93">
        <v>21.53</v>
      </c>
    </row>
    <row r="833" spans="1:2">
      <c r="A833" t="s">
        <v>1085</v>
      </c>
      <c r="B833" s="93">
        <v>58.09</v>
      </c>
    </row>
    <row r="834" spans="1:2">
      <c r="A834" t="s">
        <v>1086</v>
      </c>
      <c r="B834" s="93">
        <v>16.788399999999999</v>
      </c>
    </row>
    <row r="835" spans="1:2">
      <c r="A835" t="s">
        <v>1087</v>
      </c>
      <c r="B835" s="93">
        <v>23</v>
      </c>
    </row>
    <row r="836" spans="1:2">
      <c r="A836" t="s">
        <v>1088</v>
      </c>
      <c r="B836" s="93">
        <v>34.200000000000003</v>
      </c>
    </row>
    <row r="837" spans="1:2">
      <c r="A837" t="s">
        <v>1089</v>
      </c>
      <c r="B837" s="93">
        <v>58.71</v>
      </c>
    </row>
    <row r="838" spans="1:2">
      <c r="A838" t="s">
        <v>1090</v>
      </c>
      <c r="B838" s="93">
        <v>207.17</v>
      </c>
    </row>
    <row r="839" spans="1:2">
      <c r="A839" t="s">
        <v>1091</v>
      </c>
      <c r="B839" s="93">
        <v>193.17</v>
      </c>
    </row>
    <row r="840" spans="1:2">
      <c r="A840" t="s">
        <v>1092</v>
      </c>
      <c r="B840" s="93">
        <v>297.72000000000003</v>
      </c>
    </row>
    <row r="841" spans="1:2">
      <c r="A841" t="s">
        <v>1093</v>
      </c>
      <c r="B841" s="93">
        <v>773.45</v>
      </c>
    </row>
    <row r="842" spans="1:2">
      <c r="A842" t="s">
        <v>1094</v>
      </c>
      <c r="B842" s="93">
        <v>0</v>
      </c>
    </row>
    <row r="843" spans="1:2">
      <c r="A843" t="s">
        <v>1095</v>
      </c>
      <c r="B843" s="93">
        <v>0</v>
      </c>
    </row>
    <row r="844" spans="1:2">
      <c r="A844" t="s">
        <v>1096</v>
      </c>
      <c r="B844" s="93">
        <v>7.26</v>
      </c>
    </row>
    <row r="845" spans="1:2">
      <c r="A845" t="s">
        <v>1097</v>
      </c>
      <c r="B845" s="93">
        <v>8.49</v>
      </c>
    </row>
    <row r="846" spans="1:2">
      <c r="A846" t="s">
        <v>1098</v>
      </c>
      <c r="B846" s="93">
        <v>11.49</v>
      </c>
    </row>
    <row r="847" spans="1:2">
      <c r="A847" t="s">
        <v>1099</v>
      </c>
      <c r="B847" s="93">
        <v>19.27</v>
      </c>
    </row>
    <row r="848" spans="1:2">
      <c r="A848" t="s">
        <v>1100</v>
      </c>
      <c r="B848" s="93">
        <v>24.41</v>
      </c>
    </row>
    <row r="849" spans="1:2">
      <c r="A849" t="s">
        <v>1101</v>
      </c>
      <c r="B849" s="93">
        <v>57.15</v>
      </c>
    </row>
    <row r="850" spans="1:2">
      <c r="A850" t="s">
        <v>1102</v>
      </c>
      <c r="B850" s="93">
        <v>75.87</v>
      </c>
    </row>
    <row r="851" spans="1:2">
      <c r="A851" t="s">
        <v>1103</v>
      </c>
      <c r="B851" s="93">
        <v>0</v>
      </c>
    </row>
    <row r="852" spans="1:2">
      <c r="A852" t="s">
        <v>1104</v>
      </c>
      <c r="B852" s="93">
        <v>557</v>
      </c>
    </row>
    <row r="853" spans="1:2">
      <c r="A853" t="s">
        <v>1105</v>
      </c>
      <c r="B853" s="93">
        <v>1682.06</v>
      </c>
    </row>
    <row r="854" spans="1:2">
      <c r="A854" t="s">
        <v>1106</v>
      </c>
      <c r="B854" s="93">
        <v>17.04</v>
      </c>
    </row>
    <row r="855" spans="1:2">
      <c r="A855" t="s">
        <v>1107</v>
      </c>
      <c r="B855" s="93">
        <v>0</v>
      </c>
    </row>
    <row r="856" spans="1:2">
      <c r="A856" t="s">
        <v>1108</v>
      </c>
      <c r="B856" s="93">
        <v>0</v>
      </c>
    </row>
    <row r="857" spans="1:2">
      <c r="A857" t="s">
        <v>1109</v>
      </c>
      <c r="B857" s="93">
        <v>5.84</v>
      </c>
    </row>
    <row r="858" spans="1:2">
      <c r="A858" t="s">
        <v>1110</v>
      </c>
      <c r="B858" s="93">
        <v>0</v>
      </c>
    </row>
    <row r="859" spans="1:2">
      <c r="A859" t="s">
        <v>1111</v>
      </c>
      <c r="B859" s="93">
        <v>0</v>
      </c>
    </row>
    <row r="860" spans="1:2">
      <c r="A860" t="s">
        <v>190</v>
      </c>
      <c r="B860" s="93">
        <v>45.42</v>
      </c>
    </row>
    <row r="861" spans="1:2">
      <c r="A861" t="s">
        <v>136</v>
      </c>
      <c r="B861" s="93">
        <v>216.67</v>
      </c>
    </row>
    <row r="862" spans="1:2">
      <c r="A862" t="s">
        <v>1112</v>
      </c>
      <c r="B862" s="93">
        <v>71.44</v>
      </c>
    </row>
    <row r="863" spans="1:2">
      <c r="A863" t="s">
        <v>1113</v>
      </c>
      <c r="B863" s="93">
        <v>0</v>
      </c>
    </row>
    <row r="864" spans="1:2">
      <c r="A864" t="s">
        <v>1114</v>
      </c>
      <c r="B864" s="93">
        <v>0</v>
      </c>
    </row>
    <row r="865" spans="1:2">
      <c r="A865" t="s">
        <v>1115</v>
      </c>
      <c r="B865" s="93">
        <v>20.43</v>
      </c>
    </row>
    <row r="866" spans="1:2">
      <c r="A866" t="s">
        <v>1116</v>
      </c>
      <c r="B866" s="93">
        <v>22.69</v>
      </c>
    </row>
    <row r="867" spans="1:2">
      <c r="A867" t="s">
        <v>1117</v>
      </c>
      <c r="B867" s="93">
        <v>26.45</v>
      </c>
    </row>
    <row r="868" spans="1:2">
      <c r="A868" t="s">
        <v>1118</v>
      </c>
      <c r="B868" s="93">
        <v>45.11</v>
      </c>
    </row>
    <row r="869" spans="1:2">
      <c r="A869" t="s">
        <v>1119</v>
      </c>
      <c r="B869" s="93">
        <v>65.569999999999993</v>
      </c>
    </row>
    <row r="870" spans="1:2">
      <c r="A870" t="s">
        <v>1120</v>
      </c>
      <c r="B870" s="93">
        <v>221</v>
      </c>
    </row>
    <row r="871" spans="1:2">
      <c r="A871" t="s">
        <v>1121</v>
      </c>
      <c r="B871" s="93">
        <v>0</v>
      </c>
    </row>
    <row r="872" spans="1:2">
      <c r="A872" t="s">
        <v>1122</v>
      </c>
      <c r="B872" s="93">
        <v>513.24</v>
      </c>
    </row>
    <row r="873" spans="1:2">
      <c r="A873" t="s">
        <v>1123</v>
      </c>
      <c r="B873" s="93">
        <v>0</v>
      </c>
    </row>
    <row r="874" spans="1:2">
      <c r="A874" t="s">
        <v>95</v>
      </c>
      <c r="B874" s="93">
        <v>44.55</v>
      </c>
    </row>
    <row r="875" spans="1:2">
      <c r="A875" t="s">
        <v>1124</v>
      </c>
      <c r="B875" s="93">
        <v>8.57</v>
      </c>
    </row>
    <row r="876" spans="1:2">
      <c r="A876" t="s">
        <v>1125</v>
      </c>
      <c r="B876" s="93">
        <v>0</v>
      </c>
    </row>
    <row r="877" spans="1:2">
      <c r="A877" t="s">
        <v>1126</v>
      </c>
      <c r="B877" s="93">
        <v>355.4</v>
      </c>
    </row>
    <row r="878" spans="1:2">
      <c r="A878" t="s">
        <v>1127</v>
      </c>
      <c r="B878" s="93">
        <v>438.09</v>
      </c>
    </row>
    <row r="879" spans="1:2">
      <c r="A879" t="s">
        <v>1128</v>
      </c>
      <c r="B879" s="93">
        <v>499.67</v>
      </c>
    </row>
    <row r="880" spans="1:2">
      <c r="A880" t="s">
        <v>1129</v>
      </c>
      <c r="B880" s="93">
        <v>780.74</v>
      </c>
    </row>
    <row r="881" spans="1:2">
      <c r="A881" t="s">
        <v>1130</v>
      </c>
      <c r="B881" s="93">
        <v>0</v>
      </c>
    </row>
    <row r="882" spans="1:2">
      <c r="A882" t="s">
        <v>1131</v>
      </c>
      <c r="B882" s="93">
        <v>0</v>
      </c>
    </row>
    <row r="883" spans="1:2">
      <c r="A883" t="s">
        <v>73</v>
      </c>
      <c r="B883" s="93">
        <v>279.92</v>
      </c>
    </row>
    <row r="884" spans="1:2">
      <c r="A884" t="s">
        <v>1132</v>
      </c>
      <c r="B884" s="93">
        <v>306</v>
      </c>
    </row>
    <row r="885" spans="1:2">
      <c r="A885" t="s">
        <v>1133</v>
      </c>
      <c r="B885" s="93">
        <v>0</v>
      </c>
    </row>
    <row r="886" spans="1:2">
      <c r="A886" t="s">
        <v>1134</v>
      </c>
      <c r="B886" s="93">
        <v>0</v>
      </c>
    </row>
    <row r="887" spans="1:2">
      <c r="A887" t="s">
        <v>1135</v>
      </c>
      <c r="B887" s="93">
        <v>410.48</v>
      </c>
    </row>
    <row r="888" spans="1:2">
      <c r="A888" t="s">
        <v>1136</v>
      </c>
      <c r="B888" s="93">
        <v>431.19</v>
      </c>
    </row>
    <row r="889" spans="1:2">
      <c r="A889" t="s">
        <v>1137</v>
      </c>
      <c r="B889" s="93">
        <v>495</v>
      </c>
    </row>
    <row r="890" spans="1:2">
      <c r="A890" t="s">
        <v>1138</v>
      </c>
      <c r="B890" s="93">
        <v>930.52</v>
      </c>
    </row>
    <row r="891" spans="1:2">
      <c r="A891" t="s">
        <v>1139</v>
      </c>
      <c r="B891" s="93">
        <v>1096.83</v>
      </c>
    </row>
    <row r="892" spans="1:2">
      <c r="A892" t="s">
        <v>1140</v>
      </c>
      <c r="B892" s="93">
        <v>1360.68</v>
      </c>
    </row>
    <row r="893" spans="1:2">
      <c r="A893" t="s">
        <v>1141</v>
      </c>
      <c r="B893" s="93">
        <v>331.33</v>
      </c>
    </row>
    <row r="894" spans="1:2">
      <c r="A894" t="s">
        <v>1142</v>
      </c>
      <c r="B894" s="93">
        <v>438.09</v>
      </c>
    </row>
    <row r="895" spans="1:2">
      <c r="A895" t="s">
        <v>59</v>
      </c>
      <c r="B895" s="93">
        <v>577.94000000000005</v>
      </c>
    </row>
    <row r="896" spans="1:2">
      <c r="A896" t="s">
        <v>1143</v>
      </c>
      <c r="B896" s="93">
        <v>904.37</v>
      </c>
    </row>
    <row r="897" spans="1:2">
      <c r="A897" t="s">
        <v>1144</v>
      </c>
      <c r="B897" s="93">
        <v>1435.35</v>
      </c>
    </row>
    <row r="898" spans="1:2">
      <c r="A898" t="s">
        <v>1145</v>
      </c>
      <c r="B898" s="93">
        <v>1270.45</v>
      </c>
    </row>
    <row r="899" spans="1:2">
      <c r="A899" t="s">
        <v>1146</v>
      </c>
      <c r="B899" s="93">
        <v>6.49</v>
      </c>
    </row>
    <row r="900" spans="1:2">
      <c r="A900" t="s">
        <v>1147</v>
      </c>
      <c r="B900" s="93">
        <v>7.8</v>
      </c>
    </row>
    <row r="901" spans="1:2">
      <c r="A901" t="s">
        <v>1148</v>
      </c>
      <c r="B901" s="93">
        <v>7.16</v>
      </c>
    </row>
    <row r="902" spans="1:2">
      <c r="A902" t="s">
        <v>1149</v>
      </c>
      <c r="B902" s="93">
        <v>12.49</v>
      </c>
    </row>
    <row r="903" spans="1:2">
      <c r="A903" t="s">
        <v>1150</v>
      </c>
      <c r="B903" s="93">
        <v>14.79</v>
      </c>
    </row>
    <row r="904" spans="1:2">
      <c r="A904" t="s">
        <v>1151</v>
      </c>
      <c r="B904" s="93">
        <v>20.309999999999999</v>
      </c>
    </row>
    <row r="905" spans="1:2">
      <c r="A905" t="s">
        <v>1152</v>
      </c>
      <c r="B905" s="93">
        <v>27.57</v>
      </c>
    </row>
    <row r="906" spans="1:2">
      <c r="A906" t="s">
        <v>1153</v>
      </c>
      <c r="B906" s="93">
        <v>63.59</v>
      </c>
    </row>
    <row r="907" spans="1:2">
      <c r="A907" t="s">
        <v>1154</v>
      </c>
      <c r="B907" s="93">
        <v>87.3</v>
      </c>
    </row>
    <row r="908" spans="1:2">
      <c r="A908" t="s">
        <v>1155</v>
      </c>
      <c r="B908" s="93">
        <v>188.26</v>
      </c>
    </row>
    <row r="909" spans="1:2">
      <c r="A909" t="s">
        <v>1156</v>
      </c>
      <c r="B909" s="93">
        <v>5.08</v>
      </c>
    </row>
    <row r="910" spans="1:2">
      <c r="A910" t="s">
        <v>1157</v>
      </c>
      <c r="B910" s="93">
        <v>6.13</v>
      </c>
    </row>
    <row r="911" spans="1:2">
      <c r="A911" t="s">
        <v>1158</v>
      </c>
      <c r="B911" s="93">
        <v>9.09</v>
      </c>
    </row>
    <row r="912" spans="1:2">
      <c r="A912" t="s">
        <v>1159</v>
      </c>
      <c r="B912" s="93">
        <v>652.41999999999996</v>
      </c>
    </row>
    <row r="913" spans="1:2">
      <c r="A913" t="s">
        <v>1160</v>
      </c>
      <c r="B913" s="93">
        <v>424.14</v>
      </c>
    </row>
    <row r="914" spans="1:2">
      <c r="A914" t="s">
        <v>1161</v>
      </c>
      <c r="B914" s="93">
        <v>561.94000000000005</v>
      </c>
    </row>
    <row r="915" spans="1:2">
      <c r="A915" t="s">
        <v>1162</v>
      </c>
      <c r="B915" s="93">
        <v>1349.27</v>
      </c>
    </row>
    <row r="916" spans="1:2">
      <c r="A916" t="s">
        <v>1163</v>
      </c>
      <c r="B916" s="93">
        <v>1455</v>
      </c>
    </row>
    <row r="917" spans="1:2">
      <c r="A917" t="s">
        <v>1164</v>
      </c>
      <c r="B917" s="93">
        <v>93.75</v>
      </c>
    </row>
    <row r="918" spans="1:2">
      <c r="A918" t="s">
        <v>1165</v>
      </c>
      <c r="B918" s="93">
        <v>116.74</v>
      </c>
    </row>
    <row r="919" spans="1:2">
      <c r="A919" t="s">
        <v>1166</v>
      </c>
      <c r="B919" s="93">
        <v>206.29</v>
      </c>
    </row>
    <row r="920" spans="1:2">
      <c r="A920" t="s">
        <v>1167</v>
      </c>
      <c r="B920" s="93">
        <v>720.68</v>
      </c>
    </row>
    <row r="921" spans="1:2">
      <c r="A921" t="s">
        <v>1168</v>
      </c>
      <c r="B921" s="93">
        <v>900.75</v>
      </c>
    </row>
    <row r="922" spans="1:2">
      <c r="A922" t="s">
        <v>1169</v>
      </c>
      <c r="B922" s="93">
        <v>1109.4100000000001</v>
      </c>
    </row>
    <row r="923" spans="1:2">
      <c r="A923" t="s">
        <v>1170</v>
      </c>
      <c r="B923" s="93">
        <v>308</v>
      </c>
    </row>
    <row r="924" spans="1:2">
      <c r="A924" t="s">
        <v>1171</v>
      </c>
      <c r="B924" s="93">
        <v>489.5</v>
      </c>
    </row>
    <row r="925" spans="1:2">
      <c r="A925" t="s">
        <v>1172</v>
      </c>
      <c r="B925" s="93">
        <v>676.86</v>
      </c>
    </row>
    <row r="926" spans="1:2">
      <c r="A926" t="s">
        <v>1173</v>
      </c>
      <c r="B926" s="93">
        <v>1096.54</v>
      </c>
    </row>
    <row r="927" spans="1:2">
      <c r="A927" t="s">
        <v>1174</v>
      </c>
      <c r="B927" s="93">
        <v>6.82</v>
      </c>
    </row>
    <row r="928" spans="1:2">
      <c r="A928" t="s">
        <v>1175</v>
      </c>
      <c r="B928" s="93">
        <v>0.98</v>
      </c>
    </row>
    <row r="929" spans="1:2">
      <c r="A929" t="s">
        <v>1176</v>
      </c>
      <c r="B929" s="93">
        <v>0</v>
      </c>
    </row>
    <row r="930" spans="1:2">
      <c r="A930" t="s">
        <v>1177</v>
      </c>
      <c r="B930" s="93">
        <v>0</v>
      </c>
    </row>
    <row r="931" spans="1:2">
      <c r="A931" t="s">
        <v>1178</v>
      </c>
      <c r="B931" s="93">
        <v>0</v>
      </c>
    </row>
    <row r="932" spans="1:2">
      <c r="A932" t="s">
        <v>68</v>
      </c>
      <c r="B932" s="93">
        <v>32.549999999999997</v>
      </c>
    </row>
    <row r="933" spans="1:2">
      <c r="A933" t="s">
        <v>214</v>
      </c>
      <c r="B933" s="93">
        <v>49.57</v>
      </c>
    </row>
    <row r="934" spans="1:2">
      <c r="A934" t="s">
        <v>1179</v>
      </c>
      <c r="B934" s="93">
        <v>151.63</v>
      </c>
    </row>
    <row r="935" spans="1:2">
      <c r="A935" t="s">
        <v>1180</v>
      </c>
      <c r="B935" s="93">
        <v>294.95999999999998</v>
      </c>
    </row>
    <row r="936" spans="1:2">
      <c r="A936" t="s">
        <v>1181</v>
      </c>
      <c r="B936" s="93">
        <v>38.86</v>
      </c>
    </row>
    <row r="937" spans="1:2">
      <c r="A937" t="s">
        <v>1182</v>
      </c>
      <c r="B937" s="93">
        <v>88.08</v>
      </c>
    </row>
    <row r="938" spans="1:2">
      <c r="A938" t="s">
        <v>1183</v>
      </c>
      <c r="B938" s="93">
        <v>0</v>
      </c>
    </row>
    <row r="939" spans="1:2">
      <c r="A939" t="s">
        <v>1184</v>
      </c>
      <c r="B939" s="93">
        <v>0</v>
      </c>
    </row>
    <row r="940" spans="1:2">
      <c r="A940" t="s">
        <v>1185</v>
      </c>
      <c r="B940" s="93">
        <v>0</v>
      </c>
    </row>
    <row r="941" spans="1:2">
      <c r="A941" t="s">
        <v>1186</v>
      </c>
      <c r="B941" s="93">
        <v>0</v>
      </c>
    </row>
    <row r="942" spans="1:2">
      <c r="A942" t="s">
        <v>1187</v>
      </c>
      <c r="B942" s="93">
        <v>0</v>
      </c>
    </row>
    <row r="943" spans="1:2">
      <c r="A943" t="s">
        <v>1188</v>
      </c>
      <c r="B943" s="93">
        <v>28.43</v>
      </c>
    </row>
    <row r="944" spans="1:2">
      <c r="A944" t="s">
        <v>1189</v>
      </c>
      <c r="B944" s="93">
        <v>41.63</v>
      </c>
    </row>
    <row r="945" spans="1:2">
      <c r="A945" t="s">
        <v>1190</v>
      </c>
      <c r="B945" s="93">
        <v>127.42</v>
      </c>
    </row>
    <row r="946" spans="1:2">
      <c r="A946" t="s">
        <v>1191</v>
      </c>
      <c r="B946" s="93">
        <v>116.67</v>
      </c>
    </row>
    <row r="947" spans="1:2">
      <c r="A947" t="s">
        <v>1192</v>
      </c>
      <c r="B947" s="93">
        <v>119.73</v>
      </c>
    </row>
    <row r="948" spans="1:2">
      <c r="A948" t="s">
        <v>1193</v>
      </c>
      <c r="B948" s="93">
        <v>0</v>
      </c>
    </row>
    <row r="949" spans="1:2">
      <c r="A949" t="s">
        <v>1194</v>
      </c>
      <c r="B949" s="93">
        <v>95.2</v>
      </c>
    </row>
    <row r="950" spans="1:2">
      <c r="A950" t="s">
        <v>1195</v>
      </c>
      <c r="B950" s="93">
        <v>0</v>
      </c>
    </row>
    <row r="951" spans="1:2">
      <c r="A951" t="s">
        <v>1196</v>
      </c>
      <c r="B951" s="93">
        <v>0</v>
      </c>
    </row>
    <row r="952" spans="1:2">
      <c r="A952" t="s">
        <v>1197</v>
      </c>
      <c r="B952" s="93">
        <v>0</v>
      </c>
    </row>
    <row r="953" spans="1:2">
      <c r="A953" t="s">
        <v>1198</v>
      </c>
      <c r="B953" s="93">
        <v>37.590000000000003</v>
      </c>
    </row>
    <row r="954" spans="1:2">
      <c r="A954" t="s">
        <v>1199</v>
      </c>
      <c r="B954" s="93">
        <v>22.015000000000001</v>
      </c>
    </row>
    <row r="955" spans="1:2">
      <c r="A955" t="s">
        <v>1200</v>
      </c>
      <c r="B955" s="93">
        <v>0</v>
      </c>
    </row>
    <row r="956" spans="1:2">
      <c r="A956" t="s">
        <v>1201</v>
      </c>
      <c r="B956" s="93">
        <v>0</v>
      </c>
    </row>
    <row r="957" spans="1:2">
      <c r="A957" t="s">
        <v>1202</v>
      </c>
      <c r="B957" s="93">
        <v>4.54</v>
      </c>
    </row>
    <row r="958" spans="1:2">
      <c r="A958" t="s">
        <v>1203</v>
      </c>
      <c r="B958" s="93">
        <v>4.54</v>
      </c>
    </row>
    <row r="959" spans="1:2">
      <c r="A959" t="s">
        <v>1204</v>
      </c>
      <c r="B959" s="93">
        <v>0</v>
      </c>
    </row>
    <row r="960" spans="1:2">
      <c r="A960" t="s">
        <v>1205</v>
      </c>
      <c r="B960" s="93">
        <v>0</v>
      </c>
    </row>
    <row r="961" spans="1:2">
      <c r="A961" t="s">
        <v>1206</v>
      </c>
      <c r="B961" s="93">
        <v>4.12</v>
      </c>
    </row>
    <row r="962" spans="1:2">
      <c r="A962" t="s">
        <v>1207</v>
      </c>
      <c r="B962" s="93">
        <v>0</v>
      </c>
    </row>
    <row r="963" spans="1:2">
      <c r="A963" t="s">
        <v>1208</v>
      </c>
      <c r="B963" s="93">
        <v>1.0509999999999999</v>
      </c>
    </row>
    <row r="964" spans="1:2">
      <c r="A964" t="s">
        <v>1209</v>
      </c>
      <c r="B964" s="93">
        <v>0</v>
      </c>
    </row>
    <row r="965" spans="1:2">
      <c r="A965" t="s">
        <v>1210</v>
      </c>
      <c r="B965" s="93">
        <v>15.37</v>
      </c>
    </row>
    <row r="966" spans="1:2">
      <c r="A966" t="s">
        <v>1211</v>
      </c>
      <c r="B966" s="93">
        <v>10.199999999999999</v>
      </c>
    </row>
    <row r="967" spans="1:2">
      <c r="A967" t="s">
        <v>1212</v>
      </c>
      <c r="B967" s="93">
        <v>18.559999999999999</v>
      </c>
    </row>
    <row r="968" spans="1:2">
      <c r="A968" t="s">
        <v>1213</v>
      </c>
      <c r="B968" s="93">
        <v>9.43</v>
      </c>
    </row>
    <row r="969" spans="1:2">
      <c r="A969" t="s">
        <v>1214</v>
      </c>
      <c r="B969" s="93">
        <v>10.199999999999999</v>
      </c>
    </row>
    <row r="970" spans="1:2">
      <c r="A970" t="s">
        <v>1215</v>
      </c>
      <c r="B970" s="93">
        <v>0</v>
      </c>
    </row>
    <row r="971" spans="1:2">
      <c r="A971" t="s">
        <v>1216</v>
      </c>
      <c r="B971" s="93">
        <v>24.2</v>
      </c>
    </row>
    <row r="972" spans="1:2">
      <c r="A972" t="s">
        <v>1217</v>
      </c>
      <c r="B972" s="93">
        <v>27.09</v>
      </c>
    </row>
    <row r="973" spans="1:2">
      <c r="A973" t="s">
        <v>1218</v>
      </c>
      <c r="B973" s="93">
        <v>105.16</v>
      </c>
    </row>
    <row r="974" spans="1:2">
      <c r="A974" t="s">
        <v>1219</v>
      </c>
      <c r="B974" s="93">
        <v>78.52</v>
      </c>
    </row>
    <row r="975" spans="1:2">
      <c r="A975" t="s">
        <v>1220</v>
      </c>
      <c r="B975" s="93">
        <v>67.069999999999993</v>
      </c>
    </row>
    <row r="976" spans="1:2">
      <c r="A976" t="s">
        <v>1221</v>
      </c>
      <c r="B976" s="93">
        <v>73.290000000000006</v>
      </c>
    </row>
    <row r="977" spans="1:2">
      <c r="A977" t="s">
        <v>1222</v>
      </c>
      <c r="B977" s="93">
        <v>312.08999999999997</v>
      </c>
    </row>
    <row r="978" spans="1:2">
      <c r="A978" t="s">
        <v>1223</v>
      </c>
      <c r="B978" s="93">
        <v>312.08999999999997</v>
      </c>
    </row>
    <row r="979" spans="1:2">
      <c r="A979" t="s">
        <v>1224</v>
      </c>
      <c r="B979" s="93">
        <v>73.290000000000006</v>
      </c>
    </row>
    <row r="980" spans="1:2">
      <c r="A980" t="s">
        <v>1225</v>
      </c>
      <c r="B980" s="93">
        <v>0</v>
      </c>
    </row>
    <row r="981" spans="1:2">
      <c r="A981" t="s">
        <v>1226</v>
      </c>
      <c r="B981" s="93">
        <v>5.9752000000000001</v>
      </c>
    </row>
    <row r="982" spans="1:2">
      <c r="A982" t="s">
        <v>1227</v>
      </c>
      <c r="B982" s="93">
        <v>1.56</v>
      </c>
    </row>
    <row r="983" spans="1:2">
      <c r="A983" t="s">
        <v>1228</v>
      </c>
      <c r="B983" s="93">
        <v>2.4500000000000002</v>
      </c>
    </row>
    <row r="984" spans="1:2">
      <c r="A984" t="s">
        <v>1229</v>
      </c>
      <c r="B984" s="93">
        <v>11.645</v>
      </c>
    </row>
    <row r="985" spans="1:2">
      <c r="A985" t="s">
        <v>1230</v>
      </c>
      <c r="B985" s="93">
        <v>19.23</v>
      </c>
    </row>
    <row r="986" spans="1:2">
      <c r="A986" t="s">
        <v>1231</v>
      </c>
      <c r="B986" s="93">
        <v>29.295000000000002</v>
      </c>
    </row>
    <row r="987" spans="1:2">
      <c r="A987" t="s">
        <v>1232</v>
      </c>
      <c r="B987" s="93">
        <v>0.2044</v>
      </c>
    </row>
    <row r="988" spans="1:2">
      <c r="A988" t="s">
        <v>1233</v>
      </c>
      <c r="B988" s="93">
        <v>0</v>
      </c>
    </row>
    <row r="989" spans="1:2">
      <c r="A989" t="s">
        <v>1234</v>
      </c>
      <c r="B989" s="93">
        <v>0.57499999999999996</v>
      </c>
    </row>
    <row r="990" spans="1:2">
      <c r="A990" t="s">
        <v>1235</v>
      </c>
      <c r="B990" s="93">
        <v>0.16500000000000001</v>
      </c>
    </row>
    <row r="991" spans="1:2">
      <c r="A991" t="s">
        <v>1236</v>
      </c>
      <c r="B991" s="93">
        <v>1.2108000000000001</v>
      </c>
    </row>
    <row r="992" spans="1:2">
      <c r="A992" t="s">
        <v>1237</v>
      </c>
      <c r="B992" s="93">
        <v>1.8431999999999999</v>
      </c>
    </row>
    <row r="993" spans="1:2">
      <c r="A993" t="s">
        <v>1238</v>
      </c>
      <c r="B993" s="93">
        <v>2.7669999999999999</v>
      </c>
    </row>
    <row r="994" spans="1:2">
      <c r="A994" t="s">
        <v>1239</v>
      </c>
      <c r="B994" s="93">
        <v>3.29</v>
      </c>
    </row>
    <row r="995" spans="1:2">
      <c r="A995" t="s">
        <v>1240</v>
      </c>
      <c r="B995" s="93">
        <v>0</v>
      </c>
    </row>
    <row r="996" spans="1:2">
      <c r="A996" t="s">
        <v>1241</v>
      </c>
      <c r="B996" s="93">
        <v>0</v>
      </c>
    </row>
    <row r="997" spans="1:2">
      <c r="A997" t="s">
        <v>1242</v>
      </c>
      <c r="B997" s="93">
        <v>0</v>
      </c>
    </row>
    <row r="998" spans="1:2">
      <c r="A998" t="s">
        <v>1243</v>
      </c>
      <c r="B998" s="93">
        <v>1.86</v>
      </c>
    </row>
    <row r="999" spans="1:2">
      <c r="A999" t="s">
        <v>1244</v>
      </c>
      <c r="B999" s="93">
        <v>2.0299999999999998</v>
      </c>
    </row>
    <row r="1000" spans="1:2">
      <c r="A1000" t="s">
        <v>1245</v>
      </c>
      <c r="B1000" s="93">
        <v>0</v>
      </c>
    </row>
    <row r="1001" spans="1:2">
      <c r="A1001" t="s">
        <v>1246</v>
      </c>
      <c r="B1001" s="93">
        <v>0</v>
      </c>
    </row>
    <row r="1002" spans="1:2">
      <c r="A1002" t="s">
        <v>1247</v>
      </c>
      <c r="B1002" s="93">
        <v>14.5158</v>
      </c>
    </row>
    <row r="1003" spans="1:2">
      <c r="A1003" t="s">
        <v>1248</v>
      </c>
      <c r="B1003" s="93">
        <v>3.75</v>
      </c>
    </row>
    <row r="1004" spans="1:2">
      <c r="A1004" t="s">
        <v>1249</v>
      </c>
      <c r="B1004" s="93">
        <v>0</v>
      </c>
    </row>
    <row r="1005" spans="1:2">
      <c r="A1005" t="s">
        <v>1250</v>
      </c>
      <c r="B1005" s="93">
        <v>6.5933000000000002</v>
      </c>
    </row>
    <row r="1006" spans="1:2">
      <c r="A1006" t="s">
        <v>1251</v>
      </c>
      <c r="B1006" s="93">
        <v>11.66</v>
      </c>
    </row>
    <row r="1007" spans="1:2">
      <c r="A1007" t="s">
        <v>1252</v>
      </c>
      <c r="B1007" s="93">
        <v>12.6</v>
      </c>
    </row>
    <row r="1008" spans="1:2">
      <c r="A1008" t="s">
        <v>1253</v>
      </c>
      <c r="B1008" s="93">
        <v>44.5</v>
      </c>
    </row>
    <row r="1009" spans="1:2">
      <c r="A1009" t="s">
        <v>1254</v>
      </c>
      <c r="B1009" s="93">
        <v>5.3</v>
      </c>
    </row>
    <row r="1010" spans="1:2">
      <c r="A1010" t="s">
        <v>1255</v>
      </c>
      <c r="B1010" s="93">
        <v>5.5</v>
      </c>
    </row>
    <row r="1011" spans="1:2">
      <c r="A1011" t="s">
        <v>1256</v>
      </c>
      <c r="B1011" s="93">
        <v>12.57</v>
      </c>
    </row>
    <row r="1012" spans="1:2">
      <c r="A1012" t="s">
        <v>1257</v>
      </c>
      <c r="B1012" s="93">
        <v>0</v>
      </c>
    </row>
    <row r="1013" spans="1:2">
      <c r="A1013" t="s">
        <v>1258</v>
      </c>
      <c r="B1013" s="93">
        <v>7.56</v>
      </c>
    </row>
    <row r="1014" spans="1:2">
      <c r="A1014" t="s">
        <v>1259</v>
      </c>
      <c r="B1014" s="93">
        <v>9.1199999999999992</v>
      </c>
    </row>
    <row r="1015" spans="1:2">
      <c r="A1015" t="s">
        <v>1260</v>
      </c>
      <c r="B1015" s="93">
        <v>9.66</v>
      </c>
    </row>
    <row r="1016" spans="1:2">
      <c r="A1016" t="s">
        <v>1261</v>
      </c>
      <c r="B1016" s="93">
        <v>0</v>
      </c>
    </row>
    <row r="1017" spans="1:2">
      <c r="A1017" t="s">
        <v>1262</v>
      </c>
      <c r="B1017" s="93">
        <v>16.07</v>
      </c>
    </row>
    <row r="1018" spans="1:2">
      <c r="A1018" t="s">
        <v>1263</v>
      </c>
      <c r="B1018" s="93">
        <v>16.45</v>
      </c>
    </row>
    <row r="1019" spans="1:2">
      <c r="A1019" t="s">
        <v>1264</v>
      </c>
      <c r="B1019" s="93">
        <v>5.56</v>
      </c>
    </row>
    <row r="1020" spans="1:2">
      <c r="A1020" t="s">
        <v>1265</v>
      </c>
      <c r="B1020" s="93">
        <v>12</v>
      </c>
    </row>
    <row r="1021" spans="1:2">
      <c r="A1021" t="s">
        <v>1266</v>
      </c>
      <c r="B1021" s="93">
        <v>32</v>
      </c>
    </row>
    <row r="1022" spans="1:2">
      <c r="A1022" t="s">
        <v>1267</v>
      </c>
      <c r="B1022" s="93">
        <v>37</v>
      </c>
    </row>
    <row r="1023" spans="1:2">
      <c r="A1023" t="s">
        <v>1268</v>
      </c>
      <c r="B1023" s="93">
        <v>36.299999999999997</v>
      </c>
    </row>
    <row r="1024" spans="1:2">
      <c r="A1024" t="s">
        <v>1269</v>
      </c>
      <c r="B1024" s="93">
        <v>18.22</v>
      </c>
    </row>
    <row r="1025" spans="1:2">
      <c r="A1025" t="s">
        <v>1270</v>
      </c>
      <c r="B1025" s="93">
        <v>20.29</v>
      </c>
    </row>
    <row r="1026" spans="1:2">
      <c r="A1026" t="s">
        <v>1271</v>
      </c>
      <c r="B1026" s="93">
        <v>35.25</v>
      </c>
    </row>
    <row r="1027" spans="1:2">
      <c r="A1027" t="s">
        <v>1272</v>
      </c>
      <c r="B1027" s="93">
        <v>36.25</v>
      </c>
    </row>
    <row r="1028" spans="1:2">
      <c r="A1028" t="s">
        <v>1273</v>
      </c>
      <c r="B1028" s="93">
        <v>88.61</v>
      </c>
    </row>
    <row r="1029" spans="1:2">
      <c r="A1029" t="s">
        <v>1274</v>
      </c>
      <c r="B1029" s="93">
        <v>0</v>
      </c>
    </row>
    <row r="1030" spans="1:2">
      <c r="A1030" t="s">
        <v>1275</v>
      </c>
      <c r="B1030" s="93">
        <v>0</v>
      </c>
    </row>
    <row r="1031" spans="1:2">
      <c r="A1031" t="s">
        <v>1276</v>
      </c>
      <c r="B1031" s="93">
        <v>0</v>
      </c>
    </row>
    <row r="1032" spans="1:2">
      <c r="A1032" t="s">
        <v>1277</v>
      </c>
      <c r="B1032" s="93">
        <v>14.884399999999999</v>
      </c>
    </row>
    <row r="1033" spans="1:2">
      <c r="A1033" t="s">
        <v>1278</v>
      </c>
      <c r="B1033" s="93">
        <v>0</v>
      </c>
    </row>
    <row r="1034" spans="1:2">
      <c r="A1034" t="s">
        <v>1279</v>
      </c>
      <c r="B1034" s="93">
        <v>211.85</v>
      </c>
    </row>
    <row r="1035" spans="1:2">
      <c r="A1035" t="s">
        <v>1280</v>
      </c>
      <c r="B1035" s="93">
        <v>84</v>
      </c>
    </row>
    <row r="1036" spans="1:2">
      <c r="A1036" t="s">
        <v>1281</v>
      </c>
      <c r="B1036" s="93">
        <v>0</v>
      </c>
    </row>
    <row r="1037" spans="1:2">
      <c r="A1037" t="s">
        <v>1282</v>
      </c>
      <c r="B1037" s="93">
        <v>0</v>
      </c>
    </row>
    <row r="1038" spans="1:2">
      <c r="A1038" t="s">
        <v>1283</v>
      </c>
      <c r="B1038" s="93">
        <v>0</v>
      </c>
    </row>
    <row r="1039" spans="1:2">
      <c r="A1039" t="s">
        <v>1284</v>
      </c>
      <c r="B1039" s="93">
        <v>0.1434</v>
      </c>
    </row>
    <row r="1040" spans="1:2">
      <c r="A1040" t="s">
        <v>1285</v>
      </c>
      <c r="B1040" s="93">
        <v>0.254</v>
      </c>
    </row>
    <row r="1041" spans="1:2">
      <c r="A1041" t="s">
        <v>1286</v>
      </c>
      <c r="B1041" s="93">
        <v>0.69</v>
      </c>
    </row>
    <row r="1042" spans="1:2">
      <c r="A1042" t="s">
        <v>1287</v>
      </c>
      <c r="B1042" s="93">
        <v>0.60599999999999998</v>
      </c>
    </row>
    <row r="1043" spans="1:2">
      <c r="A1043" t="s">
        <v>1288</v>
      </c>
      <c r="B1043" s="93">
        <v>0.87829999999999997</v>
      </c>
    </row>
    <row r="1044" spans="1:2">
      <c r="A1044" t="s">
        <v>1289</v>
      </c>
      <c r="B1044" s="93">
        <v>1.359</v>
      </c>
    </row>
    <row r="1045" spans="1:2">
      <c r="A1045" t="s">
        <v>1290</v>
      </c>
      <c r="B1045" s="93">
        <v>1.0780000000000001</v>
      </c>
    </row>
    <row r="1046" spans="1:2">
      <c r="A1046" t="s">
        <v>1291</v>
      </c>
      <c r="B1046" s="93">
        <v>0</v>
      </c>
    </row>
    <row r="1047" spans="1:2">
      <c r="A1047" t="s">
        <v>1292</v>
      </c>
      <c r="B1047" s="93">
        <v>0</v>
      </c>
    </row>
    <row r="1048" spans="1:2">
      <c r="A1048" t="s">
        <v>1293</v>
      </c>
      <c r="B1048" s="93">
        <v>0.1124</v>
      </c>
    </row>
    <row r="1049" spans="1:2">
      <c r="A1049" t="s">
        <v>1294</v>
      </c>
      <c r="B1049" s="93">
        <v>0.16919999999999999</v>
      </c>
    </row>
    <row r="1050" spans="1:2">
      <c r="A1050" t="s">
        <v>1295</v>
      </c>
      <c r="B1050" s="93">
        <v>0.218</v>
      </c>
    </row>
    <row r="1051" spans="1:2">
      <c r="A1051" t="s">
        <v>1296</v>
      </c>
      <c r="B1051" s="93">
        <v>0.3175</v>
      </c>
    </row>
    <row r="1052" spans="1:2">
      <c r="A1052" t="s">
        <v>1297</v>
      </c>
      <c r="B1052" s="93">
        <v>1.3120000000000001</v>
      </c>
    </row>
    <row r="1053" spans="1:2">
      <c r="A1053" t="s">
        <v>1298</v>
      </c>
      <c r="B1053" s="93">
        <v>1.29</v>
      </c>
    </row>
    <row r="1054" spans="1:2">
      <c r="A1054" t="s">
        <v>1299</v>
      </c>
      <c r="B1054" s="93">
        <v>0</v>
      </c>
    </row>
    <row r="1055" spans="1:2">
      <c r="A1055" t="s">
        <v>1300</v>
      </c>
      <c r="B1055" s="93">
        <v>0.32500000000000001</v>
      </c>
    </row>
    <row r="1056" spans="1:2">
      <c r="A1056" t="s">
        <v>1301</v>
      </c>
      <c r="B1056" s="93">
        <v>0</v>
      </c>
    </row>
    <row r="1057" spans="1:2">
      <c r="A1057" t="s">
        <v>1302</v>
      </c>
      <c r="B1057" s="93">
        <v>0</v>
      </c>
    </row>
    <row r="1058" spans="1:2">
      <c r="A1058" t="s">
        <v>1303</v>
      </c>
      <c r="B1058" s="93">
        <v>4.8849999999999998</v>
      </c>
    </row>
    <row r="1059" spans="1:2">
      <c r="A1059" t="s">
        <v>1304</v>
      </c>
      <c r="B1059" s="93">
        <v>4.9132999999999996</v>
      </c>
    </row>
    <row r="1060" spans="1:2">
      <c r="A1060" t="s">
        <v>1305</v>
      </c>
      <c r="B1060" s="93">
        <v>0</v>
      </c>
    </row>
    <row r="1061" spans="1:2">
      <c r="A1061" t="s">
        <v>1306</v>
      </c>
      <c r="B1061" s="93">
        <v>0.255</v>
      </c>
    </row>
    <row r="1062" spans="1:2">
      <c r="A1062" t="s">
        <v>1307</v>
      </c>
      <c r="B1062" s="93">
        <v>0.38600000000000001</v>
      </c>
    </row>
    <row r="1063" spans="1:2">
      <c r="A1063" t="s">
        <v>1308</v>
      </c>
      <c r="B1063" s="93">
        <v>0.73929999999999996</v>
      </c>
    </row>
    <row r="1064" spans="1:2">
      <c r="A1064" t="s">
        <v>1309</v>
      </c>
      <c r="B1064" s="93">
        <v>0.996</v>
      </c>
    </row>
    <row r="1065" spans="1:2">
      <c r="A1065" t="s">
        <v>1310</v>
      </c>
      <c r="B1065" s="93">
        <v>1.22</v>
      </c>
    </row>
    <row r="1066" spans="1:2">
      <c r="A1066" t="s">
        <v>1311</v>
      </c>
      <c r="B1066" s="93">
        <v>2.181</v>
      </c>
    </row>
    <row r="1067" spans="1:2">
      <c r="A1067" t="s">
        <v>1312</v>
      </c>
      <c r="B1067" s="93">
        <v>0</v>
      </c>
    </row>
    <row r="1068" spans="1:2">
      <c r="A1068" t="s">
        <v>1313</v>
      </c>
      <c r="B1068" s="93">
        <v>0.69</v>
      </c>
    </row>
    <row r="1069" spans="1:2">
      <c r="A1069" t="s">
        <v>1314</v>
      </c>
      <c r="B1069" s="93">
        <v>1.7658</v>
      </c>
    </row>
    <row r="1070" spans="1:2">
      <c r="A1070" t="s">
        <v>1315</v>
      </c>
      <c r="B1070" s="93">
        <v>3.2643</v>
      </c>
    </row>
    <row r="1071" spans="1:2">
      <c r="A1071" t="s">
        <v>1316</v>
      </c>
      <c r="B1071" s="93">
        <v>4.0663999999999998</v>
      </c>
    </row>
    <row r="1072" spans="1:2">
      <c r="A1072" t="s">
        <v>1317</v>
      </c>
      <c r="B1072" s="93">
        <v>4.9329999999999998</v>
      </c>
    </row>
    <row r="1073" spans="1:2">
      <c r="A1073" t="s">
        <v>1318</v>
      </c>
      <c r="B1073" s="93">
        <v>0.59109999999999996</v>
      </c>
    </row>
    <row r="1074" spans="1:2">
      <c r="A1074" t="s">
        <v>1319</v>
      </c>
      <c r="B1074" s="93">
        <v>0</v>
      </c>
    </row>
    <row r="1075" spans="1:2">
      <c r="A1075" t="s">
        <v>1320</v>
      </c>
      <c r="B1075" s="93">
        <v>0</v>
      </c>
    </row>
    <row r="1076" spans="1:2">
      <c r="A1076" t="s">
        <v>1321</v>
      </c>
      <c r="B1076" s="93">
        <v>0</v>
      </c>
    </row>
    <row r="1077" spans="1:2">
      <c r="A1077" t="s">
        <v>1322</v>
      </c>
      <c r="B1077" s="93">
        <v>0.18629999999999999</v>
      </c>
    </row>
    <row r="1078" spans="1:2">
      <c r="A1078" t="s">
        <v>1323</v>
      </c>
      <c r="B1078" s="93">
        <v>0.22370000000000001</v>
      </c>
    </row>
    <row r="1079" spans="1:2">
      <c r="A1079" t="s">
        <v>1324</v>
      </c>
      <c r="B1079" s="93">
        <v>0.57999999999999996</v>
      </c>
    </row>
    <row r="1080" spans="1:2">
      <c r="A1080" t="s">
        <v>1325</v>
      </c>
      <c r="B1080" s="93">
        <v>0.46850000000000003</v>
      </c>
    </row>
    <row r="1081" spans="1:2">
      <c r="A1081" t="s">
        <v>1326</v>
      </c>
      <c r="B1081" s="93">
        <v>0.50390000000000001</v>
      </c>
    </row>
    <row r="1082" spans="1:2">
      <c r="A1082" t="s">
        <v>1327</v>
      </c>
      <c r="B1082" s="93">
        <v>0.74729999999999996</v>
      </c>
    </row>
    <row r="1083" spans="1:2">
      <c r="A1083" t="s">
        <v>1328</v>
      </c>
      <c r="B1083" s="93">
        <v>1.054</v>
      </c>
    </row>
    <row r="1084" spans="1:2">
      <c r="A1084" t="s">
        <v>1329</v>
      </c>
      <c r="B1084" s="93">
        <v>1.3140000000000001</v>
      </c>
    </row>
    <row r="1085" spans="1:2">
      <c r="A1085" t="s">
        <v>1330</v>
      </c>
      <c r="B1085" s="93">
        <v>1.6463000000000001</v>
      </c>
    </row>
    <row r="1086" spans="1:2">
      <c r="A1086" t="s">
        <v>1331</v>
      </c>
      <c r="B1086" s="93">
        <v>0</v>
      </c>
    </row>
    <row r="1087" spans="1:2">
      <c r="A1087" t="s">
        <v>1332</v>
      </c>
      <c r="B1087" s="93">
        <v>0</v>
      </c>
    </row>
    <row r="1088" spans="1:2">
      <c r="A1088" t="s">
        <v>1333</v>
      </c>
      <c r="B1088" s="93">
        <v>0</v>
      </c>
    </row>
    <row r="1089" spans="1:2">
      <c r="A1089" t="s">
        <v>1334</v>
      </c>
      <c r="B1089" s="93">
        <v>0</v>
      </c>
    </row>
    <row r="1090" spans="1:2">
      <c r="A1090" t="s">
        <v>1335</v>
      </c>
      <c r="B1090" s="93">
        <v>0</v>
      </c>
    </row>
    <row r="1091" spans="1:2">
      <c r="A1091" t="s">
        <v>1336</v>
      </c>
      <c r="B1091" s="93">
        <v>0</v>
      </c>
    </row>
    <row r="1092" spans="1:2">
      <c r="A1092" t="s">
        <v>1337</v>
      </c>
      <c r="B1092" s="93">
        <v>0</v>
      </c>
    </row>
    <row r="1093" spans="1:2">
      <c r="A1093" t="s">
        <v>1338</v>
      </c>
      <c r="B1093" s="93">
        <v>0</v>
      </c>
    </row>
    <row r="1094" spans="1:2">
      <c r="A1094" t="s">
        <v>1339</v>
      </c>
      <c r="B1094" s="93">
        <v>0</v>
      </c>
    </row>
    <row r="1095" spans="1:2">
      <c r="A1095" t="s">
        <v>1340</v>
      </c>
      <c r="B1095" s="93">
        <v>43.746699999999997</v>
      </c>
    </row>
    <row r="1096" spans="1:2">
      <c r="A1096" t="s">
        <v>1341</v>
      </c>
      <c r="B1096" s="93">
        <v>2.41</v>
      </c>
    </row>
    <row r="1097" spans="1:2">
      <c r="A1097" t="s">
        <v>1342</v>
      </c>
      <c r="B1097" s="93">
        <v>0</v>
      </c>
    </row>
    <row r="1098" spans="1:2">
      <c r="A1098" t="s">
        <v>1343</v>
      </c>
      <c r="B1098" s="93">
        <v>120.46</v>
      </c>
    </row>
    <row r="1099" spans="1:2">
      <c r="A1099" t="s">
        <v>1344</v>
      </c>
      <c r="B1099" s="93">
        <v>0</v>
      </c>
    </row>
    <row r="1100" spans="1:2">
      <c r="A1100" t="s">
        <v>1345</v>
      </c>
      <c r="B1100" s="93">
        <v>0</v>
      </c>
    </row>
    <row r="1101" spans="1:2">
      <c r="A1101" t="s">
        <v>1346</v>
      </c>
      <c r="B1101" s="93">
        <v>2.44</v>
      </c>
    </row>
    <row r="1102" spans="1:2">
      <c r="A1102" t="s">
        <v>1347</v>
      </c>
      <c r="B1102" s="93">
        <v>1.33</v>
      </c>
    </row>
    <row r="1103" spans="1:2">
      <c r="A1103" t="s">
        <v>1348</v>
      </c>
      <c r="B1103" s="93">
        <v>56.12</v>
      </c>
    </row>
    <row r="1104" spans="1:2">
      <c r="A1104" t="s">
        <v>1349</v>
      </c>
      <c r="B1104" s="93">
        <v>21.98</v>
      </c>
    </row>
    <row r="1105" spans="1:2">
      <c r="A1105" t="s">
        <v>1350</v>
      </c>
      <c r="B1105" s="93">
        <v>0</v>
      </c>
    </row>
    <row r="1106" spans="1:2">
      <c r="A1106" t="s">
        <v>1351</v>
      </c>
      <c r="B1106" s="93">
        <v>0.52329999999999999</v>
      </c>
    </row>
    <row r="1107" spans="1:2">
      <c r="A1107" t="s">
        <v>1352</v>
      </c>
      <c r="B1107" s="93">
        <v>10.68</v>
      </c>
    </row>
    <row r="1108" spans="1:2">
      <c r="A1108" t="s">
        <v>1353</v>
      </c>
      <c r="B1108" s="93">
        <v>0.97499999999999998</v>
      </c>
    </row>
    <row r="1109" spans="1:2">
      <c r="A1109" t="s">
        <v>1354</v>
      </c>
      <c r="B1109" s="93">
        <v>2.92</v>
      </c>
    </row>
    <row r="1110" spans="1:2">
      <c r="A1110" t="s">
        <v>1355</v>
      </c>
      <c r="B1110" s="93">
        <v>0</v>
      </c>
    </row>
    <row r="1111" spans="1:2">
      <c r="A1111" t="s">
        <v>1356</v>
      </c>
      <c r="B1111" s="93">
        <v>4.5688000000000004</v>
      </c>
    </row>
    <row r="1112" spans="1:2">
      <c r="A1112" t="s">
        <v>1357</v>
      </c>
      <c r="B1112" s="93">
        <v>0</v>
      </c>
    </row>
    <row r="1113" spans="1:2">
      <c r="A1113" t="s">
        <v>1358</v>
      </c>
      <c r="B1113" s="93">
        <v>0</v>
      </c>
    </row>
    <row r="1114" spans="1:2">
      <c r="A1114" t="s">
        <v>1359</v>
      </c>
      <c r="B1114" s="93">
        <v>0</v>
      </c>
    </row>
    <row r="1115" spans="1:2">
      <c r="A1115" t="s">
        <v>1360</v>
      </c>
      <c r="B1115" s="93">
        <v>0</v>
      </c>
    </row>
    <row r="1116" spans="1:2">
      <c r="A1116" t="s">
        <v>1361</v>
      </c>
      <c r="B1116" s="93">
        <v>0</v>
      </c>
    </row>
    <row r="1117" spans="1:2">
      <c r="A1117" t="s">
        <v>1362</v>
      </c>
      <c r="B1117" s="93">
        <v>0</v>
      </c>
    </row>
    <row r="1118" spans="1:2">
      <c r="A1118" t="s">
        <v>1363</v>
      </c>
      <c r="B1118" s="93">
        <v>0</v>
      </c>
    </row>
    <row r="1119" spans="1:2">
      <c r="A1119" t="s">
        <v>1364</v>
      </c>
      <c r="B1119" s="93">
        <v>1.56</v>
      </c>
    </row>
    <row r="1120" spans="1:2">
      <c r="A1120" t="s">
        <v>1365</v>
      </c>
      <c r="B1120" s="93">
        <v>2.31</v>
      </c>
    </row>
    <row r="1121" spans="1:2">
      <c r="A1121" t="s">
        <v>1366</v>
      </c>
      <c r="B1121" s="93">
        <v>0</v>
      </c>
    </row>
    <row r="1122" spans="1:2">
      <c r="A1122" t="s">
        <v>1367</v>
      </c>
      <c r="B1122" s="93">
        <v>0</v>
      </c>
    </row>
    <row r="1123" spans="1:2">
      <c r="A1123" t="s">
        <v>1368</v>
      </c>
      <c r="B1123" s="93">
        <v>10.96</v>
      </c>
    </row>
    <row r="1124" spans="1:2">
      <c r="A1124" t="s">
        <v>1369</v>
      </c>
      <c r="B1124" s="93">
        <v>2.4900000000000002</v>
      </c>
    </row>
    <row r="1125" spans="1:2">
      <c r="A1125" t="s">
        <v>1370</v>
      </c>
      <c r="B1125" s="93">
        <v>3.9</v>
      </c>
    </row>
    <row r="1126" spans="1:2">
      <c r="A1126" t="s">
        <v>1371</v>
      </c>
      <c r="B1126" s="93">
        <v>5.3049999999999997</v>
      </c>
    </row>
    <row r="1127" spans="1:2">
      <c r="A1127" t="s">
        <v>1372</v>
      </c>
      <c r="B1127" s="93">
        <v>8.9473000000000003</v>
      </c>
    </row>
    <row r="1128" spans="1:2">
      <c r="A1128" t="s">
        <v>1373</v>
      </c>
      <c r="B1128" s="93">
        <v>12.574999999999999</v>
      </c>
    </row>
    <row r="1129" spans="1:2">
      <c r="A1129" t="s">
        <v>1374</v>
      </c>
      <c r="B1129" s="93">
        <v>23.445</v>
      </c>
    </row>
    <row r="1130" spans="1:2">
      <c r="A1130" t="s">
        <v>1375</v>
      </c>
      <c r="B1130" s="93">
        <v>110.435</v>
      </c>
    </row>
    <row r="1131" spans="1:2">
      <c r="A1131" t="s">
        <v>1376</v>
      </c>
      <c r="B1131" s="93">
        <v>7.415</v>
      </c>
    </row>
    <row r="1132" spans="1:2">
      <c r="A1132" t="s">
        <v>1377</v>
      </c>
      <c r="B1132" s="93">
        <v>3.6840000000000002</v>
      </c>
    </row>
    <row r="1133" spans="1:2">
      <c r="A1133" t="s">
        <v>1378</v>
      </c>
      <c r="B1133" s="93">
        <v>48.45</v>
      </c>
    </row>
    <row r="1134" spans="1:2">
      <c r="A1134" t="s">
        <v>1379</v>
      </c>
      <c r="B1134" s="93">
        <v>49.88</v>
      </c>
    </row>
    <row r="1135" spans="1:2">
      <c r="A1135" t="s">
        <v>1380</v>
      </c>
      <c r="B1135" s="93">
        <v>191.4</v>
      </c>
    </row>
    <row r="1136" spans="1:2">
      <c r="A1136" t="s">
        <v>1381</v>
      </c>
      <c r="B1136" s="93">
        <v>0</v>
      </c>
    </row>
    <row r="1137" spans="1:2">
      <c r="A1137" t="s">
        <v>1382</v>
      </c>
      <c r="B1137" s="93">
        <v>47.630899999999997</v>
      </c>
    </row>
    <row r="1138" spans="1:2">
      <c r="A1138" t="s">
        <v>1383</v>
      </c>
      <c r="B1138" s="93">
        <v>58</v>
      </c>
    </row>
    <row r="1139" spans="1:2">
      <c r="A1139" t="s">
        <v>1384</v>
      </c>
      <c r="B1139" s="93">
        <v>70.760000000000005</v>
      </c>
    </row>
    <row r="1140" spans="1:2">
      <c r="A1140" t="s">
        <v>1385</v>
      </c>
      <c r="B1140" s="93">
        <v>74.22</v>
      </c>
    </row>
    <row r="1141" spans="1:2">
      <c r="A1141" t="s">
        <v>1386</v>
      </c>
      <c r="B1141" s="93">
        <v>117.97</v>
      </c>
    </row>
    <row r="1142" spans="1:2">
      <c r="A1142" t="s">
        <v>1387</v>
      </c>
      <c r="B1142" s="93">
        <v>109.76</v>
      </c>
    </row>
    <row r="1143" spans="1:2">
      <c r="A1143" t="s">
        <v>1388</v>
      </c>
      <c r="B1143" s="93">
        <v>0</v>
      </c>
    </row>
    <row r="1144" spans="1:2">
      <c r="A1144" t="s">
        <v>1389</v>
      </c>
      <c r="B1144" s="93">
        <v>0</v>
      </c>
    </row>
    <row r="1145" spans="1:2">
      <c r="A1145" t="s">
        <v>1390</v>
      </c>
      <c r="B1145" s="93">
        <v>0</v>
      </c>
    </row>
    <row r="1146" spans="1:2">
      <c r="A1146" t="s">
        <v>1391</v>
      </c>
      <c r="B1146" s="93">
        <v>0</v>
      </c>
    </row>
    <row r="1147" spans="1:2">
      <c r="A1147" t="s">
        <v>1392</v>
      </c>
      <c r="B1147" s="93">
        <v>0.443</v>
      </c>
    </row>
    <row r="1148" spans="1:2">
      <c r="A1148" t="s">
        <v>1393</v>
      </c>
      <c r="B1148" s="93">
        <v>1.89</v>
      </c>
    </row>
    <row r="1149" spans="1:2">
      <c r="A1149" t="s">
        <v>1394</v>
      </c>
      <c r="B1149" s="93">
        <v>0.30599999999999999</v>
      </c>
    </row>
    <row r="1150" spans="1:2">
      <c r="A1150" t="s">
        <v>1395</v>
      </c>
      <c r="B1150" s="93">
        <v>0.4425</v>
      </c>
    </row>
    <row r="1151" spans="1:2">
      <c r="A1151" t="s">
        <v>1396</v>
      </c>
      <c r="B1151" s="93">
        <v>0.65400000000000003</v>
      </c>
    </row>
    <row r="1152" spans="1:2">
      <c r="A1152" t="s">
        <v>1397</v>
      </c>
      <c r="B1152" s="93">
        <v>0.71499999999999997</v>
      </c>
    </row>
    <row r="1153" spans="1:2">
      <c r="A1153" t="s">
        <v>1398</v>
      </c>
      <c r="B1153" s="93">
        <v>1.34</v>
      </c>
    </row>
    <row r="1154" spans="1:2">
      <c r="A1154" t="s">
        <v>1399</v>
      </c>
      <c r="B1154" s="93">
        <v>0</v>
      </c>
    </row>
    <row r="1155" spans="1:2">
      <c r="A1155" t="s">
        <v>1400</v>
      </c>
      <c r="B1155" s="93">
        <v>0</v>
      </c>
    </row>
    <row r="1156" spans="1:2">
      <c r="A1156" t="s">
        <v>1401</v>
      </c>
      <c r="B1156" s="93">
        <v>2.59</v>
      </c>
    </row>
    <row r="1157" spans="1:2">
      <c r="A1157" t="s">
        <v>1402</v>
      </c>
      <c r="B1157" s="93">
        <v>3.18</v>
      </c>
    </row>
    <row r="1158" spans="1:2">
      <c r="A1158" t="s">
        <v>1403</v>
      </c>
      <c r="B1158" s="93">
        <v>1.0843</v>
      </c>
    </row>
    <row r="1159" spans="1:2">
      <c r="A1159" t="s">
        <v>1404</v>
      </c>
      <c r="B1159" s="93">
        <v>8.0649999999999995</v>
      </c>
    </row>
    <row r="1160" spans="1:2">
      <c r="A1160" t="s">
        <v>1405</v>
      </c>
      <c r="B1160" s="93">
        <v>2.3439999999999999</v>
      </c>
    </row>
    <row r="1161" spans="1:2">
      <c r="A1161" t="s">
        <v>1406</v>
      </c>
      <c r="B1161" s="93">
        <v>0</v>
      </c>
    </row>
    <row r="1162" spans="1:2">
      <c r="A1162" t="s">
        <v>1407</v>
      </c>
      <c r="B1162" s="93">
        <v>0</v>
      </c>
    </row>
    <row r="1163" spans="1:2">
      <c r="A1163" t="s">
        <v>1408</v>
      </c>
      <c r="B1163" s="93">
        <v>139</v>
      </c>
    </row>
    <row r="1164" spans="1:2">
      <c r="A1164" t="s">
        <v>1409</v>
      </c>
      <c r="B1164" s="93">
        <v>0</v>
      </c>
    </row>
    <row r="1165" spans="1:2">
      <c r="A1165" t="s">
        <v>1410</v>
      </c>
      <c r="B1165" s="93">
        <v>0</v>
      </c>
    </row>
    <row r="1166" spans="1:2">
      <c r="A1166" t="s">
        <v>1411</v>
      </c>
      <c r="B1166" s="93">
        <v>0</v>
      </c>
    </row>
    <row r="1167" spans="1:2">
      <c r="A1167" t="s">
        <v>1412</v>
      </c>
      <c r="B1167" s="93">
        <v>0</v>
      </c>
    </row>
    <row r="1168" spans="1:2">
      <c r="A1168" t="s">
        <v>1413</v>
      </c>
      <c r="B1168" s="93">
        <v>0</v>
      </c>
    </row>
    <row r="1169" spans="1:2">
      <c r="A1169" t="s">
        <v>1414</v>
      </c>
      <c r="B1169" s="93">
        <v>173.69</v>
      </c>
    </row>
    <row r="1170" spans="1:2">
      <c r="A1170" t="s">
        <v>1415</v>
      </c>
      <c r="B1170" s="93">
        <v>0</v>
      </c>
    </row>
    <row r="1171" spans="1:2">
      <c r="A1171" t="s">
        <v>1416</v>
      </c>
      <c r="B1171" s="93">
        <v>0</v>
      </c>
    </row>
    <row r="1172" spans="1:2">
      <c r="A1172" t="s">
        <v>1417</v>
      </c>
      <c r="B1172" s="93">
        <v>0</v>
      </c>
    </row>
    <row r="1173" spans="1:2">
      <c r="A1173" t="s">
        <v>1418</v>
      </c>
      <c r="B1173" s="93">
        <v>208.37</v>
      </c>
    </row>
    <row r="1174" spans="1:2">
      <c r="A1174" t="s">
        <v>1419</v>
      </c>
      <c r="B1174" s="93">
        <v>0</v>
      </c>
    </row>
    <row r="1175" spans="1:2">
      <c r="A1175" t="s">
        <v>1420</v>
      </c>
      <c r="B1175" s="93">
        <v>3.3267000000000002</v>
      </c>
    </row>
    <row r="1176" spans="1:2">
      <c r="A1176" t="s">
        <v>1421</v>
      </c>
      <c r="B1176" s="93">
        <v>5.96</v>
      </c>
    </row>
    <row r="1177" spans="1:2">
      <c r="A1177" t="s">
        <v>1422</v>
      </c>
      <c r="B1177" s="93">
        <v>7.22</v>
      </c>
    </row>
    <row r="1178" spans="1:2">
      <c r="A1178" t="s">
        <v>1423</v>
      </c>
      <c r="B1178" s="93">
        <v>6.36</v>
      </c>
    </row>
    <row r="1179" spans="1:2">
      <c r="A1179" t="s">
        <v>1424</v>
      </c>
      <c r="B1179" s="93">
        <v>10.755000000000001</v>
      </c>
    </row>
    <row r="1180" spans="1:2">
      <c r="A1180" t="s">
        <v>1425</v>
      </c>
      <c r="B1180" s="93">
        <v>0</v>
      </c>
    </row>
    <row r="1181" spans="1:2">
      <c r="A1181" t="s">
        <v>1426</v>
      </c>
      <c r="B1181" s="93">
        <v>3.7530999999999999</v>
      </c>
    </row>
    <row r="1182" spans="1:2">
      <c r="A1182" t="s">
        <v>1427</v>
      </c>
      <c r="B1182" s="93">
        <v>6.06</v>
      </c>
    </row>
    <row r="1183" spans="1:2">
      <c r="A1183" t="s">
        <v>1428</v>
      </c>
      <c r="B1183" s="93">
        <v>11.48</v>
      </c>
    </row>
    <row r="1184" spans="1:2">
      <c r="A1184" t="s">
        <v>1429</v>
      </c>
      <c r="B1184" s="93">
        <v>14.766</v>
      </c>
    </row>
    <row r="1185" spans="1:2">
      <c r="A1185" t="s">
        <v>1430</v>
      </c>
      <c r="B1185" s="93">
        <v>20.486699999999999</v>
      </c>
    </row>
    <row r="1186" spans="1:2">
      <c r="A1186" t="s">
        <v>1431</v>
      </c>
      <c r="B1186" s="93">
        <v>30.89</v>
      </c>
    </row>
    <row r="1187" spans="1:2">
      <c r="A1187" t="s">
        <v>1432</v>
      </c>
      <c r="B1187" s="93">
        <v>0</v>
      </c>
    </row>
    <row r="1188" spans="1:2">
      <c r="A1188" t="s">
        <v>1433</v>
      </c>
      <c r="B1188" s="93">
        <v>2.0038</v>
      </c>
    </row>
    <row r="1189" spans="1:2">
      <c r="A1189" t="s">
        <v>1434</v>
      </c>
      <c r="B1189" s="93">
        <v>0</v>
      </c>
    </row>
    <row r="1190" spans="1:2">
      <c r="A1190" t="s">
        <v>1435</v>
      </c>
      <c r="B1190" s="93">
        <v>0</v>
      </c>
    </row>
    <row r="1191" spans="1:2">
      <c r="A1191" t="s">
        <v>1436</v>
      </c>
      <c r="B1191" s="93">
        <v>2.2999999999999998</v>
      </c>
    </row>
    <row r="1192" spans="1:2">
      <c r="A1192" t="s">
        <v>1437</v>
      </c>
      <c r="B1192" s="93">
        <v>0.91</v>
      </c>
    </row>
    <row r="1193" spans="1:2">
      <c r="A1193" t="s">
        <v>1438</v>
      </c>
      <c r="B1193" s="93">
        <v>1.0900000000000001</v>
      </c>
    </row>
    <row r="1194" spans="1:2">
      <c r="A1194" t="s">
        <v>1439</v>
      </c>
      <c r="B1194" s="93">
        <v>1.27</v>
      </c>
    </row>
    <row r="1195" spans="1:2">
      <c r="A1195" t="s">
        <v>1440</v>
      </c>
      <c r="B1195" s="93">
        <v>17.54</v>
      </c>
    </row>
    <row r="1196" spans="1:2">
      <c r="A1196" t="s">
        <v>1441</v>
      </c>
      <c r="B1196" s="93">
        <v>3.0550000000000002</v>
      </c>
    </row>
    <row r="1197" spans="1:2">
      <c r="A1197" t="s">
        <v>1442</v>
      </c>
      <c r="B1197" s="93">
        <v>4.1900000000000004</v>
      </c>
    </row>
    <row r="1198" spans="1:2">
      <c r="A1198" t="s">
        <v>1443</v>
      </c>
      <c r="B1198" s="93">
        <v>10.8</v>
      </c>
    </row>
    <row r="1199" spans="1:2">
      <c r="A1199" t="s">
        <v>1444</v>
      </c>
      <c r="B1199" s="93">
        <v>0</v>
      </c>
    </row>
    <row r="1200" spans="1:2">
      <c r="A1200" t="s">
        <v>1445</v>
      </c>
      <c r="B1200" s="93">
        <v>0</v>
      </c>
    </row>
    <row r="1201" spans="1:2">
      <c r="A1201" t="s">
        <v>1446</v>
      </c>
      <c r="B1201" s="93">
        <v>0</v>
      </c>
    </row>
    <row r="1202" spans="1:2">
      <c r="A1202" t="s">
        <v>1447</v>
      </c>
      <c r="B1202" s="93">
        <v>0</v>
      </c>
    </row>
    <row r="1203" spans="1:2">
      <c r="A1203" t="s">
        <v>1448</v>
      </c>
      <c r="B1203" s="93">
        <v>0</v>
      </c>
    </row>
    <row r="1204" spans="1:2">
      <c r="A1204" t="s">
        <v>1449</v>
      </c>
      <c r="B1204" s="93">
        <v>0</v>
      </c>
    </row>
    <row r="1205" spans="1:2">
      <c r="A1205" t="s">
        <v>1450</v>
      </c>
      <c r="B1205" s="93">
        <v>3.66</v>
      </c>
    </row>
    <row r="1206" spans="1:2">
      <c r="A1206" t="s">
        <v>1451</v>
      </c>
      <c r="B1206" s="93">
        <v>7.1</v>
      </c>
    </row>
    <row r="1207" spans="1:2">
      <c r="A1207" t="s">
        <v>1452</v>
      </c>
      <c r="B1207" s="93">
        <v>0</v>
      </c>
    </row>
    <row r="1208" spans="1:2">
      <c r="A1208" t="s">
        <v>1453</v>
      </c>
      <c r="B1208" s="93">
        <v>0</v>
      </c>
    </row>
    <row r="1209" spans="1:2">
      <c r="A1209" t="s">
        <v>1454</v>
      </c>
      <c r="B1209" s="93">
        <v>0</v>
      </c>
    </row>
    <row r="1210" spans="1:2">
      <c r="A1210" t="s">
        <v>1455</v>
      </c>
      <c r="B1210" s="93">
        <v>0</v>
      </c>
    </row>
    <row r="1211" spans="1:2">
      <c r="A1211" t="s">
        <v>1456</v>
      </c>
      <c r="B1211" s="93">
        <v>0</v>
      </c>
    </row>
    <row r="1212" spans="1:2">
      <c r="A1212" t="s">
        <v>1457</v>
      </c>
      <c r="B1212" s="93">
        <v>0</v>
      </c>
    </row>
    <row r="1213" spans="1:2">
      <c r="A1213" t="s">
        <v>1458</v>
      </c>
      <c r="B1213" s="93">
        <v>0</v>
      </c>
    </row>
    <row r="1214" spans="1:2">
      <c r="A1214" t="s">
        <v>1459</v>
      </c>
      <c r="B1214" s="93">
        <v>0</v>
      </c>
    </row>
    <row r="1215" spans="1:2">
      <c r="A1215" t="s">
        <v>1460</v>
      </c>
      <c r="B1215" s="93">
        <v>0</v>
      </c>
    </row>
    <row r="1216" spans="1:2">
      <c r="A1216" t="s">
        <v>1461</v>
      </c>
      <c r="B1216" s="93">
        <v>0</v>
      </c>
    </row>
    <row r="1217" spans="1:2">
      <c r="A1217" t="s">
        <v>1462</v>
      </c>
      <c r="B1217" s="93">
        <v>0</v>
      </c>
    </row>
    <row r="1218" spans="1:2">
      <c r="A1218" t="s">
        <v>1463</v>
      </c>
      <c r="B1218" s="93">
        <v>112.38</v>
      </c>
    </row>
    <row r="1219" spans="1:2">
      <c r="A1219" t="s">
        <v>1464</v>
      </c>
      <c r="B1219" s="93">
        <v>6.2332999999999998</v>
      </c>
    </row>
    <row r="1220" spans="1:2">
      <c r="A1220" t="s">
        <v>1465</v>
      </c>
      <c r="B1220" s="93">
        <v>26.975000000000001</v>
      </c>
    </row>
    <row r="1221" spans="1:2">
      <c r="A1221" t="s">
        <v>1466</v>
      </c>
      <c r="B1221" s="93">
        <v>0</v>
      </c>
    </row>
    <row r="1222" spans="1:2">
      <c r="A1222" t="s">
        <v>1467</v>
      </c>
      <c r="B1222" s="93">
        <v>0</v>
      </c>
    </row>
    <row r="1223" spans="1:2">
      <c r="A1223" t="s">
        <v>1468</v>
      </c>
      <c r="B1223" s="93">
        <v>0</v>
      </c>
    </row>
    <row r="1224" spans="1:2">
      <c r="A1224" t="s">
        <v>1469</v>
      </c>
      <c r="B1224" s="93">
        <v>4.4660000000000002</v>
      </c>
    </row>
    <row r="1225" spans="1:2">
      <c r="A1225" t="s">
        <v>1470</v>
      </c>
      <c r="B1225" s="93">
        <v>1.675</v>
      </c>
    </row>
    <row r="1226" spans="1:2">
      <c r="A1226" t="s">
        <v>1471</v>
      </c>
      <c r="B1226" s="93">
        <v>4.4589999999999996</v>
      </c>
    </row>
    <row r="1227" spans="1:2">
      <c r="A1227" t="s">
        <v>1472</v>
      </c>
      <c r="B1227" s="93">
        <v>6.6349999999999998</v>
      </c>
    </row>
    <row r="1228" spans="1:2">
      <c r="A1228" t="s">
        <v>1473</v>
      </c>
      <c r="B1228" s="93">
        <v>0</v>
      </c>
    </row>
    <row r="1229" spans="1:2">
      <c r="A1229" t="s">
        <v>1474</v>
      </c>
      <c r="B1229" s="93">
        <v>0</v>
      </c>
    </row>
    <row r="1230" spans="1:2">
      <c r="A1230" t="s">
        <v>1475</v>
      </c>
      <c r="B1230" s="93">
        <v>0</v>
      </c>
    </row>
    <row r="1231" spans="1:2">
      <c r="A1231" t="s">
        <v>1476</v>
      </c>
      <c r="B1231" s="93">
        <v>0</v>
      </c>
    </row>
    <row r="1232" spans="1:2">
      <c r="A1232" t="s">
        <v>1477</v>
      </c>
      <c r="B1232" s="93">
        <v>0</v>
      </c>
    </row>
    <row r="1233" spans="1:2">
      <c r="A1233" t="s">
        <v>1478</v>
      </c>
      <c r="B1233" s="93">
        <v>23.2</v>
      </c>
    </row>
    <row r="1234" spans="1:2">
      <c r="A1234" t="s">
        <v>1479</v>
      </c>
      <c r="B1234" s="93">
        <v>0</v>
      </c>
    </row>
    <row r="1235" spans="1:2">
      <c r="A1235" t="s">
        <v>1480</v>
      </c>
      <c r="B1235" s="93">
        <v>53.573300000000003</v>
      </c>
    </row>
    <row r="1236" spans="1:2">
      <c r="A1236" t="s">
        <v>1481</v>
      </c>
      <c r="B1236" s="93">
        <v>0</v>
      </c>
    </row>
    <row r="1237" spans="1:2">
      <c r="A1237" t="s">
        <v>1482</v>
      </c>
      <c r="B1237" s="93">
        <v>0</v>
      </c>
    </row>
    <row r="1238" spans="1:2">
      <c r="A1238" t="s">
        <v>1483</v>
      </c>
      <c r="B1238" s="93">
        <v>4.1100000000000003</v>
      </c>
    </row>
    <row r="1239" spans="1:2">
      <c r="A1239" t="s">
        <v>1484</v>
      </c>
      <c r="B1239" s="93">
        <v>14.1867</v>
      </c>
    </row>
    <row r="1240" spans="1:2">
      <c r="A1240" t="s">
        <v>1485</v>
      </c>
      <c r="B1240" s="93">
        <v>11.99</v>
      </c>
    </row>
    <row r="1241" spans="1:2">
      <c r="A1241" t="s">
        <v>1486</v>
      </c>
      <c r="B1241" s="93">
        <v>15.0076</v>
      </c>
    </row>
    <row r="1242" spans="1:2">
      <c r="A1242" t="s">
        <v>1487</v>
      </c>
      <c r="B1242" s="93">
        <v>0</v>
      </c>
    </row>
    <row r="1243" spans="1:2">
      <c r="A1243" t="s">
        <v>1488</v>
      </c>
      <c r="B1243" s="93">
        <v>0</v>
      </c>
    </row>
    <row r="1244" spans="1:2">
      <c r="A1244" t="s">
        <v>1489</v>
      </c>
      <c r="B1244" s="93">
        <v>25.2133</v>
      </c>
    </row>
    <row r="1245" spans="1:2">
      <c r="A1245" t="s">
        <v>1490</v>
      </c>
      <c r="B1245" s="93">
        <v>50.82</v>
      </c>
    </row>
    <row r="1246" spans="1:2">
      <c r="A1246" t="s">
        <v>1491</v>
      </c>
      <c r="B1246" s="93">
        <v>0</v>
      </c>
    </row>
    <row r="1247" spans="1:2">
      <c r="A1247" t="s">
        <v>1492</v>
      </c>
      <c r="B1247" s="93">
        <v>58.253300000000003</v>
      </c>
    </row>
    <row r="1248" spans="1:2">
      <c r="A1248" t="s">
        <v>1493</v>
      </c>
      <c r="B1248" s="93">
        <v>116.64</v>
      </c>
    </row>
    <row r="1249" spans="1:2">
      <c r="A1249" t="s">
        <v>1494</v>
      </c>
      <c r="B1249" s="93">
        <v>0</v>
      </c>
    </row>
    <row r="1250" spans="1:2">
      <c r="A1250" t="s">
        <v>1495</v>
      </c>
      <c r="B1250" s="93">
        <v>0</v>
      </c>
    </row>
    <row r="1251" spans="1:2">
      <c r="A1251" t="s">
        <v>1496</v>
      </c>
      <c r="B1251" s="93">
        <v>104.15560000000001</v>
      </c>
    </row>
    <row r="1252" spans="1:2">
      <c r="A1252" t="s">
        <v>1497</v>
      </c>
      <c r="B1252" s="93">
        <v>16.11</v>
      </c>
    </row>
    <row r="1253" spans="1:2">
      <c r="A1253" t="s">
        <v>1498</v>
      </c>
      <c r="B1253" s="93">
        <v>0</v>
      </c>
    </row>
    <row r="1254" spans="1:2">
      <c r="A1254" t="s">
        <v>1499</v>
      </c>
      <c r="B1254" s="93">
        <v>2.2349999999999999</v>
      </c>
    </row>
    <row r="1255" spans="1:2">
      <c r="A1255" t="s">
        <v>1500</v>
      </c>
      <c r="B1255" s="93">
        <v>5.01</v>
      </c>
    </row>
    <row r="1256" spans="1:2">
      <c r="A1256" t="s">
        <v>1501</v>
      </c>
      <c r="B1256" s="93">
        <v>28.327000000000002</v>
      </c>
    </row>
    <row r="1257" spans="1:2">
      <c r="A1257" t="s">
        <v>1502</v>
      </c>
      <c r="B1257" s="93">
        <v>2.2349999999999999</v>
      </c>
    </row>
    <row r="1258" spans="1:2">
      <c r="A1258" t="s">
        <v>1503</v>
      </c>
      <c r="B1258" s="93">
        <v>3.79</v>
      </c>
    </row>
    <row r="1259" spans="1:2">
      <c r="A1259" t="s">
        <v>1504</v>
      </c>
      <c r="B1259" s="93">
        <v>0.99199999999999999</v>
      </c>
    </row>
    <row r="1260" spans="1:2">
      <c r="A1260" t="s">
        <v>1505</v>
      </c>
      <c r="B1260" s="93">
        <v>14.515000000000001</v>
      </c>
    </row>
    <row r="1261" spans="1:2">
      <c r="A1261" t="s">
        <v>1506</v>
      </c>
      <c r="B1261" s="93">
        <v>2.665</v>
      </c>
    </row>
    <row r="1262" spans="1:2">
      <c r="A1262" t="s">
        <v>1507</v>
      </c>
      <c r="B1262" s="93">
        <v>17.109000000000002</v>
      </c>
    </row>
    <row r="1263" spans="1:2">
      <c r="A1263" t="s">
        <v>1508</v>
      </c>
      <c r="B1263" s="93">
        <v>0.92669999999999997</v>
      </c>
    </row>
    <row r="1264" spans="1:2">
      <c r="A1264" t="s">
        <v>1509</v>
      </c>
      <c r="B1264" s="93">
        <v>30.6</v>
      </c>
    </row>
    <row r="1265" spans="1:2">
      <c r="A1265" t="s">
        <v>1510</v>
      </c>
      <c r="B1265" s="93">
        <v>9.7100000000000009</v>
      </c>
    </row>
    <row r="1266" spans="1:2">
      <c r="A1266" t="s">
        <v>1511</v>
      </c>
      <c r="B1266" s="93">
        <v>0</v>
      </c>
    </row>
    <row r="1267" spans="1:2">
      <c r="A1267" t="s">
        <v>1512</v>
      </c>
      <c r="B1267" s="93">
        <v>0</v>
      </c>
    </row>
    <row r="1268" spans="1:2">
      <c r="A1268" t="s">
        <v>1513</v>
      </c>
      <c r="B1268" s="93">
        <v>0</v>
      </c>
    </row>
    <row r="1269" spans="1:2">
      <c r="A1269" t="s">
        <v>1514</v>
      </c>
      <c r="B1269" s="93">
        <v>4.7</v>
      </c>
    </row>
    <row r="1270" spans="1:2">
      <c r="A1270" t="s">
        <v>1515</v>
      </c>
      <c r="B1270" s="93">
        <v>7.2576000000000001</v>
      </c>
    </row>
    <row r="1271" spans="1:2">
      <c r="A1271" t="s">
        <v>1516</v>
      </c>
      <c r="B1271" s="93">
        <v>0</v>
      </c>
    </row>
    <row r="1272" spans="1:2">
      <c r="A1272" t="s">
        <v>1517</v>
      </c>
      <c r="B1272" s="93">
        <v>21.07</v>
      </c>
    </row>
    <row r="1273" spans="1:2">
      <c r="A1273" t="s">
        <v>1518</v>
      </c>
      <c r="B1273" s="93">
        <v>31.9</v>
      </c>
    </row>
    <row r="1274" spans="1:2">
      <c r="A1274" t="s">
        <v>1519</v>
      </c>
      <c r="B1274" s="93">
        <v>38.380000000000003</v>
      </c>
    </row>
    <row r="1275" spans="1:2">
      <c r="A1275" t="s">
        <v>1520</v>
      </c>
      <c r="B1275" s="93">
        <v>0</v>
      </c>
    </row>
    <row r="1276" spans="1:2">
      <c r="A1276" t="s">
        <v>1521</v>
      </c>
      <c r="B1276" s="93">
        <v>46.115000000000002</v>
      </c>
    </row>
    <row r="1277" spans="1:2">
      <c r="A1277" t="s">
        <v>1522</v>
      </c>
      <c r="B1277" s="93">
        <v>63.015000000000001</v>
      </c>
    </row>
    <row r="1278" spans="1:2">
      <c r="A1278" t="s">
        <v>1523</v>
      </c>
      <c r="B1278" s="93">
        <v>0</v>
      </c>
    </row>
    <row r="1279" spans="1:2">
      <c r="A1279" t="s">
        <v>1524</v>
      </c>
      <c r="B1279" s="93">
        <v>0</v>
      </c>
    </row>
    <row r="1280" spans="1:2">
      <c r="A1280" t="s">
        <v>1525</v>
      </c>
      <c r="B1280" s="93">
        <v>0</v>
      </c>
    </row>
    <row r="1281" spans="1:2">
      <c r="A1281" t="s">
        <v>1526</v>
      </c>
      <c r="B1281" s="93">
        <v>0</v>
      </c>
    </row>
    <row r="1282" spans="1:2">
      <c r="A1282" t="s">
        <v>1527</v>
      </c>
      <c r="B1282" s="93">
        <v>7.08</v>
      </c>
    </row>
    <row r="1283" spans="1:2">
      <c r="A1283" t="s">
        <v>1528</v>
      </c>
      <c r="B1283" s="93">
        <v>0</v>
      </c>
    </row>
    <row r="1284" spans="1:2">
      <c r="A1284" t="s">
        <v>1529</v>
      </c>
      <c r="B1284" s="93">
        <v>16.239999999999998</v>
      </c>
    </row>
    <row r="1285" spans="1:2">
      <c r="A1285" t="s">
        <v>1530</v>
      </c>
      <c r="B1285" s="93">
        <v>93.86</v>
      </c>
    </row>
    <row r="1286" spans="1:2">
      <c r="A1286" t="s">
        <v>1531</v>
      </c>
      <c r="B1286" s="93">
        <v>74.58</v>
      </c>
    </row>
    <row r="1287" spans="1:2">
      <c r="A1287" t="s">
        <v>1532</v>
      </c>
      <c r="B1287" s="93">
        <v>11.48</v>
      </c>
    </row>
    <row r="1288" spans="1:2">
      <c r="A1288" t="s">
        <v>1533</v>
      </c>
      <c r="B1288" s="93">
        <v>9.52</v>
      </c>
    </row>
    <row r="1289" spans="1:2">
      <c r="A1289" t="s">
        <v>1534</v>
      </c>
      <c r="B1289" s="93">
        <v>8.5299999999999994</v>
      </c>
    </row>
    <row r="1290" spans="1:2">
      <c r="A1290" t="s">
        <v>1535</v>
      </c>
      <c r="B1290" s="93">
        <v>5.77</v>
      </c>
    </row>
    <row r="1291" spans="1:2">
      <c r="A1291" t="s">
        <v>1536</v>
      </c>
      <c r="B1291" s="93">
        <v>0</v>
      </c>
    </row>
    <row r="1292" spans="1:2">
      <c r="A1292" t="s">
        <v>1537</v>
      </c>
      <c r="B1292" s="93">
        <v>0</v>
      </c>
    </row>
    <row r="1293" spans="1:2">
      <c r="A1293" t="s">
        <v>1538</v>
      </c>
      <c r="B1293" s="93">
        <v>0</v>
      </c>
    </row>
    <row r="1294" spans="1:2">
      <c r="A1294" t="s">
        <v>1539</v>
      </c>
      <c r="B1294" s="93">
        <v>9.15</v>
      </c>
    </row>
    <row r="1295" spans="1:2">
      <c r="A1295" t="s">
        <v>1540</v>
      </c>
      <c r="B1295" s="93">
        <v>2.8117000000000001</v>
      </c>
    </row>
    <row r="1296" spans="1:2">
      <c r="A1296" t="s">
        <v>1541</v>
      </c>
      <c r="B1296" s="93">
        <v>6.78</v>
      </c>
    </row>
    <row r="1297" spans="1:2">
      <c r="A1297" t="s">
        <v>1542</v>
      </c>
      <c r="B1297" s="93">
        <v>0</v>
      </c>
    </row>
    <row r="1298" spans="1:2">
      <c r="A1298" t="s">
        <v>1543</v>
      </c>
      <c r="B1298" s="93">
        <v>0</v>
      </c>
    </row>
    <row r="1299" spans="1:2">
      <c r="A1299" t="s">
        <v>1544</v>
      </c>
      <c r="B1299" s="93">
        <v>0</v>
      </c>
    </row>
    <row r="1300" spans="1:2">
      <c r="A1300" t="s">
        <v>1545</v>
      </c>
      <c r="B1300" s="93">
        <v>0.19</v>
      </c>
    </row>
    <row r="1301" spans="1:2">
      <c r="A1301" t="s">
        <v>1546</v>
      </c>
      <c r="B1301" s="93">
        <v>0.23499999999999999</v>
      </c>
    </row>
    <row r="1302" spans="1:2">
      <c r="A1302" t="s">
        <v>1547</v>
      </c>
      <c r="B1302" s="93">
        <v>0.2858</v>
      </c>
    </row>
    <row r="1303" spans="1:2">
      <c r="A1303" t="s">
        <v>1548</v>
      </c>
      <c r="B1303" s="93">
        <v>0</v>
      </c>
    </row>
    <row r="1304" spans="1:2">
      <c r="A1304" t="s">
        <v>1549</v>
      </c>
      <c r="B1304" s="93">
        <v>0.4667</v>
      </c>
    </row>
    <row r="1305" spans="1:2">
      <c r="A1305" t="s">
        <v>1550</v>
      </c>
      <c r="B1305" s="93">
        <v>0.57620000000000005</v>
      </c>
    </row>
    <row r="1306" spans="1:2">
      <c r="A1306" t="s">
        <v>1551</v>
      </c>
      <c r="B1306" s="93">
        <v>1.3795999999999999</v>
      </c>
    </row>
    <row r="1307" spans="1:2">
      <c r="A1307" t="s">
        <v>1552</v>
      </c>
      <c r="B1307" s="93">
        <v>1.2649999999999999</v>
      </c>
    </row>
    <row r="1308" spans="1:2">
      <c r="A1308" t="s">
        <v>1553</v>
      </c>
      <c r="B1308" s="93">
        <v>0</v>
      </c>
    </row>
    <row r="1309" spans="1:2">
      <c r="A1309" t="s">
        <v>1554</v>
      </c>
      <c r="B1309" s="93">
        <v>1.1825000000000001</v>
      </c>
    </row>
    <row r="1310" spans="1:2">
      <c r="A1310" t="s">
        <v>1555</v>
      </c>
      <c r="B1310" s="93">
        <v>0</v>
      </c>
    </row>
    <row r="1311" spans="1:2">
      <c r="A1311" t="s">
        <v>1556</v>
      </c>
      <c r="B1311" s="93">
        <v>0</v>
      </c>
    </row>
    <row r="1312" spans="1:2">
      <c r="A1312" t="s">
        <v>1557</v>
      </c>
      <c r="B1312" s="93">
        <v>0</v>
      </c>
    </row>
    <row r="1313" spans="1:2">
      <c r="A1313" t="s">
        <v>1558</v>
      </c>
      <c r="B1313" s="93">
        <v>0</v>
      </c>
    </row>
    <row r="1314" spans="1:2">
      <c r="A1314" t="s">
        <v>1559</v>
      </c>
      <c r="B1314" s="93">
        <v>4.8150000000000004</v>
      </c>
    </row>
    <row r="1315" spans="1:2">
      <c r="A1315" t="s">
        <v>1560</v>
      </c>
      <c r="B1315" s="93">
        <v>8.9774999999999991</v>
      </c>
    </row>
    <row r="1316" spans="1:2">
      <c r="A1316" t="s">
        <v>1561</v>
      </c>
      <c r="B1316" s="93">
        <v>1.94</v>
      </c>
    </row>
    <row r="1317" spans="1:2">
      <c r="A1317" t="s">
        <v>1562</v>
      </c>
      <c r="B1317" s="93">
        <v>0</v>
      </c>
    </row>
    <row r="1318" spans="1:2">
      <c r="A1318" t="s">
        <v>1563</v>
      </c>
      <c r="B1318" s="93">
        <v>0</v>
      </c>
    </row>
    <row r="1319" spans="1:2">
      <c r="A1319" t="s">
        <v>1564</v>
      </c>
      <c r="B1319" s="93">
        <v>15.625</v>
      </c>
    </row>
    <row r="1320" spans="1:2">
      <c r="A1320" t="s">
        <v>1565</v>
      </c>
      <c r="B1320" s="93">
        <v>0</v>
      </c>
    </row>
    <row r="1321" spans="1:2">
      <c r="A1321" t="s">
        <v>1566</v>
      </c>
      <c r="B1321" s="93">
        <v>327.33999999999997</v>
      </c>
    </row>
    <row r="1322" spans="1:2">
      <c r="A1322" t="s">
        <v>1567</v>
      </c>
      <c r="B1322" s="93">
        <v>130.1</v>
      </c>
    </row>
    <row r="1323" spans="1:2">
      <c r="A1323" t="s">
        <v>1568</v>
      </c>
      <c r="B1323" s="93">
        <v>65.62</v>
      </c>
    </row>
    <row r="1324" spans="1:2">
      <c r="A1324" t="s">
        <v>1569</v>
      </c>
      <c r="B1324" s="93">
        <v>94.94</v>
      </c>
    </row>
    <row r="1325" spans="1:2">
      <c r="A1325" t="s">
        <v>1570</v>
      </c>
      <c r="B1325" s="93">
        <v>71.599999999999994</v>
      </c>
    </row>
    <row r="1326" spans="1:2">
      <c r="A1326" t="s">
        <v>1571</v>
      </c>
      <c r="B1326" s="93">
        <v>125.4</v>
      </c>
    </row>
    <row r="1327" spans="1:2">
      <c r="A1327" t="s">
        <v>1572</v>
      </c>
      <c r="B1327" s="93">
        <v>66.180000000000007</v>
      </c>
    </row>
    <row r="1328" spans="1:2">
      <c r="A1328" t="s">
        <v>1573</v>
      </c>
      <c r="B1328" s="93">
        <v>1.9219999999999999</v>
      </c>
    </row>
    <row r="1329" spans="1:2">
      <c r="A1329" t="s">
        <v>1574</v>
      </c>
      <c r="B1329" s="93">
        <v>1.514</v>
      </c>
    </row>
    <row r="1330" spans="1:2">
      <c r="A1330" t="s">
        <v>1575</v>
      </c>
      <c r="B1330" s="93">
        <v>3.08</v>
      </c>
    </row>
    <row r="1331" spans="1:2">
      <c r="A1331" t="s">
        <v>1576</v>
      </c>
      <c r="B1331" s="93">
        <v>4.7030000000000003</v>
      </c>
    </row>
    <row r="1332" spans="1:2">
      <c r="A1332" t="s">
        <v>1577</v>
      </c>
      <c r="B1332" s="93">
        <v>3.6779999999999999</v>
      </c>
    </row>
    <row r="1333" spans="1:2">
      <c r="A1333" t="s">
        <v>1578</v>
      </c>
      <c r="B1333" s="93">
        <v>5.5090000000000003</v>
      </c>
    </row>
    <row r="1334" spans="1:2">
      <c r="A1334" t="s">
        <v>1579</v>
      </c>
      <c r="B1334" s="93">
        <v>0</v>
      </c>
    </row>
    <row r="1335" spans="1:2">
      <c r="A1335" t="s">
        <v>1580</v>
      </c>
      <c r="B1335" s="93">
        <v>0</v>
      </c>
    </row>
    <row r="1336" spans="1:2">
      <c r="A1336" t="s">
        <v>1581</v>
      </c>
      <c r="B1336" s="93">
        <v>0</v>
      </c>
    </row>
    <row r="1337" spans="1:2">
      <c r="A1337" t="s">
        <v>1582</v>
      </c>
      <c r="B1337" s="93">
        <v>0</v>
      </c>
    </row>
    <row r="1338" spans="1:2">
      <c r="A1338" t="s">
        <v>1583</v>
      </c>
      <c r="B1338" s="93">
        <v>0</v>
      </c>
    </row>
    <row r="1339" spans="1:2">
      <c r="A1339" t="s">
        <v>1584</v>
      </c>
      <c r="B1339" s="93">
        <v>0</v>
      </c>
    </row>
    <row r="1340" spans="1:2">
      <c r="A1340" t="s">
        <v>1585</v>
      </c>
      <c r="B1340" s="93">
        <v>0</v>
      </c>
    </row>
    <row r="1341" spans="1:2">
      <c r="A1341" t="s">
        <v>1586</v>
      </c>
      <c r="B1341" s="93">
        <v>183.57</v>
      </c>
    </row>
    <row r="1342" spans="1:2">
      <c r="A1342" t="s">
        <v>1587</v>
      </c>
      <c r="B1342" s="93">
        <v>0</v>
      </c>
    </row>
    <row r="1343" spans="1:2">
      <c r="A1343" t="s">
        <v>1588</v>
      </c>
      <c r="B1343" s="93">
        <v>0</v>
      </c>
    </row>
    <row r="1344" spans="1:2">
      <c r="A1344" t="s">
        <v>1589</v>
      </c>
      <c r="B1344" s="93">
        <v>0</v>
      </c>
    </row>
    <row r="1345" spans="1:2">
      <c r="A1345" t="s">
        <v>1590</v>
      </c>
      <c r="B1345" s="93">
        <v>0</v>
      </c>
    </row>
    <row r="1346" spans="1:2">
      <c r="A1346" t="s">
        <v>1591</v>
      </c>
      <c r="B1346" s="93">
        <v>0</v>
      </c>
    </row>
    <row r="1347" spans="1:2">
      <c r="A1347" t="s">
        <v>1592</v>
      </c>
      <c r="B1347" s="93">
        <v>19.010000000000002</v>
      </c>
    </row>
    <row r="1348" spans="1:2">
      <c r="A1348" t="s">
        <v>1593</v>
      </c>
      <c r="B1348" s="93">
        <v>0</v>
      </c>
    </row>
    <row r="1349" spans="1:2">
      <c r="A1349" t="s">
        <v>1594</v>
      </c>
      <c r="B1349" s="93">
        <v>4.3582999999999998</v>
      </c>
    </row>
    <row r="1350" spans="1:2">
      <c r="A1350" t="s">
        <v>1595</v>
      </c>
      <c r="B1350" s="93">
        <v>0</v>
      </c>
    </row>
    <row r="1351" spans="1:2">
      <c r="A1351" t="s">
        <v>1596</v>
      </c>
      <c r="B1351" s="93">
        <v>0</v>
      </c>
    </row>
    <row r="1352" spans="1:2">
      <c r="A1352" t="s">
        <v>1597</v>
      </c>
      <c r="B1352" s="93">
        <v>0</v>
      </c>
    </row>
    <row r="1353" spans="1:2">
      <c r="A1353" t="s">
        <v>1598</v>
      </c>
      <c r="B1353" s="93">
        <v>0</v>
      </c>
    </row>
    <row r="1354" spans="1:2">
      <c r="A1354" t="s">
        <v>1599</v>
      </c>
      <c r="B1354" s="93">
        <v>0.879</v>
      </c>
    </row>
    <row r="1355" spans="1:2">
      <c r="A1355" t="s">
        <v>1600</v>
      </c>
      <c r="B1355" s="93">
        <v>1.0209999999999999</v>
      </c>
    </row>
    <row r="1356" spans="1:2">
      <c r="A1356" t="s">
        <v>1601</v>
      </c>
      <c r="B1356" s="93">
        <v>1.79</v>
      </c>
    </row>
    <row r="1357" spans="1:2">
      <c r="A1357" t="s">
        <v>1602</v>
      </c>
      <c r="B1357" s="93">
        <v>1.8129999999999999</v>
      </c>
    </row>
    <row r="1358" spans="1:2">
      <c r="A1358" t="s">
        <v>1603</v>
      </c>
      <c r="B1358" s="93">
        <v>2.9020000000000001</v>
      </c>
    </row>
    <row r="1359" spans="1:2">
      <c r="A1359" t="s">
        <v>1604</v>
      </c>
      <c r="B1359" s="93">
        <v>3.6419999999999999</v>
      </c>
    </row>
    <row r="1360" spans="1:2">
      <c r="A1360" t="s">
        <v>1605</v>
      </c>
      <c r="B1360" s="93">
        <v>5.0246000000000004</v>
      </c>
    </row>
    <row r="1361" spans="1:2">
      <c r="A1361" t="s">
        <v>1606</v>
      </c>
      <c r="B1361" s="93">
        <v>16.914999999999999</v>
      </c>
    </row>
    <row r="1362" spans="1:2">
      <c r="A1362" t="s">
        <v>1607</v>
      </c>
      <c r="B1362" s="93">
        <v>27.56</v>
      </c>
    </row>
    <row r="1363" spans="1:2">
      <c r="A1363" t="s">
        <v>1608</v>
      </c>
      <c r="B1363" s="93">
        <v>6.49</v>
      </c>
    </row>
    <row r="1364" spans="1:2">
      <c r="A1364" t="s">
        <v>1609</v>
      </c>
      <c r="B1364" s="93">
        <v>59.25</v>
      </c>
    </row>
    <row r="1365" spans="1:2">
      <c r="A1365" t="s">
        <v>1610</v>
      </c>
      <c r="B1365" s="93">
        <v>59.25</v>
      </c>
    </row>
    <row r="1366" spans="1:2">
      <c r="A1366" t="s">
        <v>1611</v>
      </c>
      <c r="B1366" s="93">
        <v>11.2</v>
      </c>
    </row>
    <row r="1367" spans="1:2">
      <c r="A1367" t="s">
        <v>1612</v>
      </c>
      <c r="B1367" s="93">
        <v>11.8</v>
      </c>
    </row>
    <row r="1368" spans="1:2">
      <c r="A1368" t="s">
        <v>1613</v>
      </c>
      <c r="B1368" s="93">
        <v>0</v>
      </c>
    </row>
    <row r="1369" spans="1:2">
      <c r="A1369" t="s">
        <v>1614</v>
      </c>
      <c r="B1369" s="93">
        <v>82.212000000000003</v>
      </c>
    </row>
    <row r="1370" spans="1:2">
      <c r="A1370" t="s">
        <v>1615</v>
      </c>
      <c r="B1370" s="93">
        <v>6.83</v>
      </c>
    </row>
    <row r="1371" spans="1:2">
      <c r="A1371" t="s">
        <v>1616</v>
      </c>
      <c r="B1371" s="93">
        <v>0</v>
      </c>
    </row>
    <row r="1372" spans="1:2">
      <c r="A1372" t="s">
        <v>1617</v>
      </c>
      <c r="B1372" s="93">
        <v>43.2</v>
      </c>
    </row>
    <row r="1373" spans="1:2">
      <c r="A1373" t="s">
        <v>1618</v>
      </c>
      <c r="B1373" s="93">
        <v>87.77</v>
      </c>
    </row>
    <row r="1374" spans="1:2">
      <c r="A1374" t="s">
        <v>1619</v>
      </c>
      <c r="B1374" s="93">
        <v>13.0825</v>
      </c>
    </row>
    <row r="1375" spans="1:2">
      <c r="A1375" t="s">
        <v>1620</v>
      </c>
      <c r="B1375" s="93">
        <v>21.2</v>
      </c>
    </row>
    <row r="1376" spans="1:2">
      <c r="A1376" t="s">
        <v>1621</v>
      </c>
      <c r="B1376" s="93">
        <v>15.2075</v>
      </c>
    </row>
    <row r="1377" spans="1:2">
      <c r="A1377" t="s">
        <v>1622</v>
      </c>
      <c r="B1377" s="93">
        <v>15.21</v>
      </c>
    </row>
    <row r="1378" spans="1:2">
      <c r="A1378" t="s">
        <v>1623</v>
      </c>
      <c r="B1378" s="93">
        <v>86.97</v>
      </c>
    </row>
    <row r="1379" spans="1:2">
      <c r="A1379" t="s">
        <v>1624</v>
      </c>
      <c r="B1379" s="93">
        <v>98.1233</v>
      </c>
    </row>
    <row r="1380" spans="1:2">
      <c r="A1380" t="s">
        <v>1625</v>
      </c>
      <c r="B1380" s="93">
        <v>0</v>
      </c>
    </row>
    <row r="1381" spans="1:2">
      <c r="A1381" t="s">
        <v>1626</v>
      </c>
      <c r="B1381" s="93">
        <v>0</v>
      </c>
    </row>
    <row r="1382" spans="1:2">
      <c r="A1382" t="s">
        <v>1627</v>
      </c>
      <c r="B1382" s="93">
        <v>0</v>
      </c>
    </row>
    <row r="1383" spans="1:2">
      <c r="A1383" t="s">
        <v>1628</v>
      </c>
      <c r="B1383" s="93">
        <v>3.5575000000000001</v>
      </c>
    </row>
    <row r="1384" spans="1:2">
      <c r="A1384" t="s">
        <v>1629</v>
      </c>
      <c r="B1384" s="93">
        <v>0</v>
      </c>
    </row>
    <row r="1385" spans="1:2">
      <c r="A1385" t="s">
        <v>1630</v>
      </c>
      <c r="B1385" s="93">
        <v>0</v>
      </c>
    </row>
    <row r="1386" spans="1:2">
      <c r="A1386" t="s">
        <v>1631</v>
      </c>
      <c r="B1386" s="93">
        <v>0</v>
      </c>
    </row>
    <row r="1387" spans="1:2">
      <c r="A1387" t="s">
        <v>1632</v>
      </c>
      <c r="B1387" s="93">
        <v>0</v>
      </c>
    </row>
    <row r="1388" spans="1:2">
      <c r="A1388" t="s">
        <v>1633</v>
      </c>
      <c r="B1388" s="93">
        <v>0</v>
      </c>
    </row>
    <row r="1389" spans="1:2">
      <c r="A1389" t="s">
        <v>1634</v>
      </c>
      <c r="B1389" s="93">
        <v>0</v>
      </c>
    </row>
    <row r="1390" spans="1:2">
      <c r="A1390" t="s">
        <v>1635</v>
      </c>
      <c r="B1390" s="93">
        <v>3.5567000000000002</v>
      </c>
    </row>
    <row r="1391" spans="1:2">
      <c r="A1391" t="s">
        <v>1636</v>
      </c>
      <c r="B1391" s="93">
        <v>3.7574999999999998</v>
      </c>
    </row>
    <row r="1392" spans="1:2">
      <c r="A1392" t="s">
        <v>1637</v>
      </c>
      <c r="B1392" s="93">
        <v>3.58</v>
      </c>
    </row>
    <row r="1393" spans="1:2">
      <c r="A1393" t="s">
        <v>1638</v>
      </c>
      <c r="B1393" s="93">
        <v>6.3682999999999996</v>
      </c>
    </row>
    <row r="1394" spans="1:2">
      <c r="A1394" t="s">
        <v>1639</v>
      </c>
      <c r="B1394" s="93">
        <v>6.29</v>
      </c>
    </row>
    <row r="1395" spans="1:2">
      <c r="A1395" t="s">
        <v>1640</v>
      </c>
      <c r="B1395" s="93">
        <v>27.3</v>
      </c>
    </row>
    <row r="1396" spans="1:2">
      <c r="A1396" t="s">
        <v>1641</v>
      </c>
      <c r="B1396" s="93">
        <v>42.84</v>
      </c>
    </row>
    <row r="1397" spans="1:2">
      <c r="A1397" t="s">
        <v>1642</v>
      </c>
      <c r="B1397" s="93">
        <v>0</v>
      </c>
    </row>
    <row r="1398" spans="1:2">
      <c r="A1398" t="s">
        <v>1643</v>
      </c>
      <c r="B1398" s="93">
        <v>14.516</v>
      </c>
    </row>
    <row r="1399" spans="1:2">
      <c r="A1399" t="s">
        <v>1644</v>
      </c>
      <c r="B1399" s="93">
        <v>0.39500000000000002</v>
      </c>
    </row>
    <row r="1400" spans="1:2">
      <c r="A1400" t="s">
        <v>1645</v>
      </c>
      <c r="B1400" s="93">
        <v>0.67</v>
      </c>
    </row>
    <row r="1401" spans="1:2">
      <c r="A1401" t="s">
        <v>1646</v>
      </c>
      <c r="B1401" s="93">
        <v>5</v>
      </c>
    </row>
    <row r="1402" spans="1:2">
      <c r="A1402" t="s">
        <v>1647</v>
      </c>
      <c r="B1402" s="93">
        <v>8.3949999999999996</v>
      </c>
    </row>
    <row r="1403" spans="1:2">
      <c r="A1403" t="s">
        <v>1648</v>
      </c>
      <c r="B1403" s="93">
        <v>2.19</v>
      </c>
    </row>
    <row r="1404" spans="1:2">
      <c r="A1404" t="s">
        <v>1649</v>
      </c>
      <c r="B1404" s="93">
        <v>1.82</v>
      </c>
    </row>
    <row r="1405" spans="1:2">
      <c r="A1405" t="s">
        <v>1650</v>
      </c>
      <c r="B1405" s="93">
        <v>1.3825000000000001</v>
      </c>
    </row>
    <row r="1406" spans="1:2">
      <c r="A1406" t="s">
        <v>1651</v>
      </c>
      <c r="B1406" s="93">
        <v>9.3800000000000008</v>
      </c>
    </row>
    <row r="1407" spans="1:2">
      <c r="A1407" t="s">
        <v>1652</v>
      </c>
      <c r="B1407" s="93">
        <v>0</v>
      </c>
    </row>
    <row r="1408" spans="1:2">
      <c r="A1408" t="s">
        <v>1653</v>
      </c>
      <c r="B1408" s="93">
        <v>4.3600000000000003</v>
      </c>
    </row>
    <row r="1409" spans="1:2">
      <c r="A1409" t="s">
        <v>1654</v>
      </c>
      <c r="B1409" s="93">
        <v>93.42</v>
      </c>
    </row>
    <row r="1410" spans="1:2">
      <c r="A1410" t="s">
        <v>1655</v>
      </c>
      <c r="B1410" s="93">
        <v>0</v>
      </c>
    </row>
    <row r="1411" spans="1:2">
      <c r="A1411" t="s">
        <v>1656</v>
      </c>
      <c r="B1411" s="93">
        <v>0</v>
      </c>
    </row>
    <row r="1412" spans="1:2">
      <c r="A1412" t="s">
        <v>1657</v>
      </c>
      <c r="B1412" s="93">
        <v>22.564800000000002</v>
      </c>
    </row>
    <row r="1413" spans="1:2">
      <c r="A1413" t="s">
        <v>1658</v>
      </c>
      <c r="B1413" s="93">
        <v>19.059999999999999</v>
      </c>
    </row>
    <row r="1414" spans="1:2">
      <c r="A1414" t="s">
        <v>1659</v>
      </c>
      <c r="B1414" s="93">
        <v>15.975</v>
      </c>
    </row>
    <row r="1415" spans="1:2">
      <c r="A1415" t="s">
        <v>1660</v>
      </c>
      <c r="B1415" s="93">
        <v>18.97</v>
      </c>
    </row>
    <row r="1416" spans="1:2">
      <c r="A1416" t="s">
        <v>1661</v>
      </c>
      <c r="B1416" s="93">
        <v>21.015000000000001</v>
      </c>
    </row>
    <row r="1417" spans="1:2">
      <c r="A1417" t="s">
        <v>1662</v>
      </c>
      <c r="B1417" s="93">
        <v>26.7</v>
      </c>
    </row>
    <row r="1418" spans="1:2">
      <c r="A1418" t="s">
        <v>1663</v>
      </c>
      <c r="B1418" s="93">
        <v>10.635</v>
      </c>
    </row>
    <row r="1419" spans="1:2">
      <c r="A1419" t="s">
        <v>1664</v>
      </c>
      <c r="B1419" s="93">
        <v>0</v>
      </c>
    </row>
    <row r="1420" spans="1:2">
      <c r="A1420" t="s">
        <v>1665</v>
      </c>
      <c r="B1420" s="93">
        <v>46.77</v>
      </c>
    </row>
    <row r="1421" spans="1:2">
      <c r="A1421" t="s">
        <v>1666</v>
      </c>
      <c r="B1421" s="93">
        <v>0</v>
      </c>
    </row>
    <row r="1422" spans="1:2">
      <c r="A1422" t="s">
        <v>1667</v>
      </c>
      <c r="B1422" s="93">
        <v>260.72000000000003</v>
      </c>
    </row>
    <row r="1423" spans="1:2">
      <c r="A1423" t="s">
        <v>1668</v>
      </c>
      <c r="B1423" s="93">
        <v>12.1248</v>
      </c>
    </row>
    <row r="1424" spans="1:2">
      <c r="A1424" t="s">
        <v>1669</v>
      </c>
      <c r="B1424" s="93">
        <v>0</v>
      </c>
    </row>
    <row r="1425" spans="1:2">
      <c r="A1425" t="s">
        <v>1670</v>
      </c>
      <c r="B1425" s="93">
        <v>16.617599999999999</v>
      </c>
    </row>
    <row r="1426" spans="1:2">
      <c r="A1426" t="s">
        <v>1671</v>
      </c>
      <c r="B1426" s="93">
        <v>0</v>
      </c>
    </row>
    <row r="1427" spans="1:2">
      <c r="A1427" t="s">
        <v>1672</v>
      </c>
      <c r="B1427" s="93">
        <v>0</v>
      </c>
    </row>
    <row r="1428" spans="1:2">
      <c r="A1428" t="s">
        <v>1673</v>
      </c>
      <c r="B1428" s="93">
        <v>0</v>
      </c>
    </row>
    <row r="1429" spans="1:2">
      <c r="A1429" t="s">
        <v>1674</v>
      </c>
      <c r="B1429" s="93">
        <v>0</v>
      </c>
    </row>
    <row r="1430" spans="1:2">
      <c r="A1430" t="s">
        <v>1675</v>
      </c>
      <c r="B1430" s="93">
        <v>0</v>
      </c>
    </row>
    <row r="1431" spans="1:2">
      <c r="A1431" t="s">
        <v>1676</v>
      </c>
      <c r="B1431" s="93">
        <v>2.44</v>
      </c>
    </row>
    <row r="1432" spans="1:2">
      <c r="A1432" t="s">
        <v>1677</v>
      </c>
      <c r="B1432" s="93">
        <v>206.91</v>
      </c>
    </row>
    <row r="1433" spans="1:2">
      <c r="A1433" t="s">
        <v>1678</v>
      </c>
      <c r="B1433" s="93">
        <v>244.36</v>
      </c>
    </row>
    <row r="1434" spans="1:2">
      <c r="A1434" t="s">
        <v>1679</v>
      </c>
      <c r="B1434" s="93">
        <v>0</v>
      </c>
    </row>
    <row r="1435" spans="1:2">
      <c r="A1435" t="s">
        <v>1680</v>
      </c>
      <c r="B1435" s="93">
        <v>400</v>
      </c>
    </row>
    <row r="1436" spans="1:2">
      <c r="A1436" t="s">
        <v>1681</v>
      </c>
      <c r="B1436" s="93">
        <v>473.15</v>
      </c>
    </row>
    <row r="1437" spans="1:2">
      <c r="A1437" t="s">
        <v>1682</v>
      </c>
      <c r="B1437" s="93">
        <v>1065.9000000000001</v>
      </c>
    </row>
    <row r="1438" spans="1:2">
      <c r="A1438" t="s">
        <v>1683</v>
      </c>
      <c r="B1438" s="93">
        <v>933.33</v>
      </c>
    </row>
    <row r="1439" spans="1:2">
      <c r="A1439" t="s">
        <v>1684</v>
      </c>
      <c r="B1439" s="93">
        <v>76.5</v>
      </c>
    </row>
    <row r="1440" spans="1:2">
      <c r="A1440" t="s">
        <v>1685</v>
      </c>
      <c r="B1440" s="93">
        <v>47.643300000000004</v>
      </c>
    </row>
    <row r="1441" spans="1:2">
      <c r="A1441" t="s">
        <v>1686</v>
      </c>
      <c r="B1441" s="93">
        <v>0</v>
      </c>
    </row>
    <row r="1442" spans="1:2">
      <c r="A1442" t="s">
        <v>1687</v>
      </c>
      <c r="B1442" s="93">
        <v>69.569999999999993</v>
      </c>
    </row>
    <row r="1443" spans="1:2">
      <c r="A1443" t="s">
        <v>1688</v>
      </c>
      <c r="B1443" s="93">
        <v>0</v>
      </c>
    </row>
    <row r="1444" spans="1:2">
      <c r="A1444" t="s">
        <v>1689</v>
      </c>
      <c r="B1444" s="93">
        <v>0</v>
      </c>
    </row>
    <row r="1445" spans="1:2">
      <c r="A1445" t="s">
        <v>1690</v>
      </c>
      <c r="B1445" s="93">
        <v>0</v>
      </c>
    </row>
    <row r="1446" spans="1:2">
      <c r="A1446" t="s">
        <v>1691</v>
      </c>
      <c r="B1446" s="93">
        <v>0</v>
      </c>
    </row>
    <row r="1447" spans="1:2">
      <c r="A1447" t="s">
        <v>1692</v>
      </c>
      <c r="B1447" s="93">
        <v>37.32</v>
      </c>
    </row>
    <row r="1448" spans="1:2">
      <c r="A1448" t="s">
        <v>1693</v>
      </c>
      <c r="B1448" s="93">
        <v>139.15</v>
      </c>
    </row>
    <row r="1449" spans="1:2">
      <c r="A1449" t="s">
        <v>1694</v>
      </c>
      <c r="B1449" s="93">
        <v>0</v>
      </c>
    </row>
    <row r="1450" spans="1:2">
      <c r="A1450" t="s">
        <v>1695</v>
      </c>
      <c r="B1450" s="93">
        <v>0</v>
      </c>
    </row>
    <row r="1451" spans="1:2">
      <c r="A1451" t="s">
        <v>1696</v>
      </c>
      <c r="B1451" s="93">
        <v>83.6</v>
      </c>
    </row>
    <row r="1452" spans="1:2">
      <c r="A1452" t="s">
        <v>1697</v>
      </c>
      <c r="B1452" s="93">
        <v>81.03</v>
      </c>
    </row>
    <row r="1453" spans="1:2">
      <c r="A1453" t="s">
        <v>1698</v>
      </c>
      <c r="B1453" s="93">
        <v>137.49</v>
      </c>
    </row>
    <row r="1454" spans="1:2">
      <c r="A1454" t="s">
        <v>1699</v>
      </c>
      <c r="B1454" s="93">
        <v>32.64</v>
      </c>
    </row>
    <row r="1455" spans="1:2">
      <c r="A1455" t="s">
        <v>1700</v>
      </c>
      <c r="B1455" s="93">
        <v>0</v>
      </c>
    </row>
    <row r="1456" spans="1:2">
      <c r="A1456" t="s">
        <v>1701</v>
      </c>
      <c r="B1456" s="93">
        <v>15.8925</v>
      </c>
    </row>
    <row r="1457" spans="1:2">
      <c r="A1457" t="s">
        <v>1702</v>
      </c>
      <c r="B1457" s="93">
        <v>0</v>
      </c>
    </row>
    <row r="1458" spans="1:2">
      <c r="A1458" t="s">
        <v>1703</v>
      </c>
      <c r="B1458" s="93">
        <v>9.98</v>
      </c>
    </row>
    <row r="1459" spans="1:2">
      <c r="A1459" t="s">
        <v>1704</v>
      </c>
      <c r="B1459" s="93">
        <v>2.9558</v>
      </c>
    </row>
    <row r="1460" spans="1:2">
      <c r="A1460" t="s">
        <v>1705</v>
      </c>
      <c r="B1460" s="93">
        <v>0</v>
      </c>
    </row>
    <row r="1461" spans="1:2">
      <c r="A1461" t="s">
        <v>1706</v>
      </c>
      <c r="B1461" s="93">
        <v>0</v>
      </c>
    </row>
    <row r="1462" spans="1:2">
      <c r="A1462" t="s">
        <v>1707</v>
      </c>
      <c r="B1462" s="93">
        <v>2042.9</v>
      </c>
    </row>
    <row r="1463" spans="1:2">
      <c r="A1463" t="s">
        <v>1708</v>
      </c>
      <c r="B1463" s="93">
        <v>0</v>
      </c>
    </row>
    <row r="1464" spans="1:2">
      <c r="A1464" t="s">
        <v>1709</v>
      </c>
      <c r="B1464" s="93">
        <v>0</v>
      </c>
    </row>
    <row r="1465" spans="1:2">
      <c r="A1465" t="s">
        <v>1710</v>
      </c>
      <c r="B1465" s="93">
        <v>0</v>
      </c>
    </row>
    <row r="1466" spans="1:2">
      <c r="A1466" t="s">
        <v>1711</v>
      </c>
      <c r="B1466" s="93">
        <v>0</v>
      </c>
    </row>
    <row r="1467" spans="1:2">
      <c r="A1467" t="s">
        <v>1712</v>
      </c>
      <c r="B1467" s="93">
        <v>0.2046</v>
      </c>
    </row>
    <row r="1468" spans="1:2">
      <c r="A1468" t="s">
        <v>1713</v>
      </c>
      <c r="B1468" s="93">
        <v>0.36</v>
      </c>
    </row>
    <row r="1469" spans="1:2">
      <c r="A1469" t="s">
        <v>1714</v>
      </c>
      <c r="B1469" s="93">
        <v>0.56999999999999995</v>
      </c>
    </row>
    <row r="1470" spans="1:2">
      <c r="A1470" t="s">
        <v>1715</v>
      </c>
      <c r="B1470" s="93">
        <v>0.60250000000000004</v>
      </c>
    </row>
    <row r="1471" spans="1:2">
      <c r="A1471" t="s">
        <v>1716</v>
      </c>
      <c r="B1471" s="93">
        <v>0.67749999999999999</v>
      </c>
    </row>
    <row r="1472" spans="1:2">
      <c r="A1472" t="s">
        <v>1717</v>
      </c>
      <c r="B1472" s="93">
        <v>0.99670000000000003</v>
      </c>
    </row>
    <row r="1473" spans="1:2">
      <c r="A1473" t="s">
        <v>1718</v>
      </c>
      <c r="B1473" s="93">
        <v>1.655</v>
      </c>
    </row>
    <row r="1474" spans="1:2">
      <c r="A1474" t="s">
        <v>1719</v>
      </c>
      <c r="B1474" s="93">
        <v>2.4300000000000002</v>
      </c>
    </row>
    <row r="1475" spans="1:2">
      <c r="A1475" t="s">
        <v>1720</v>
      </c>
      <c r="B1475" s="93">
        <v>0</v>
      </c>
    </row>
    <row r="1476" spans="1:2">
      <c r="A1476" t="s">
        <v>1721</v>
      </c>
      <c r="B1476" s="93">
        <v>0</v>
      </c>
    </row>
    <row r="1477" spans="1:2">
      <c r="A1477" t="s">
        <v>1722</v>
      </c>
      <c r="B1477" s="93">
        <v>22.4</v>
      </c>
    </row>
    <row r="1478" spans="1:2">
      <c r="A1478" t="s">
        <v>1723</v>
      </c>
      <c r="B1478" s="93">
        <v>0</v>
      </c>
    </row>
    <row r="1479" spans="1:2">
      <c r="A1479" t="s">
        <v>1724</v>
      </c>
      <c r="B1479" s="93">
        <v>0</v>
      </c>
    </row>
    <row r="1480" spans="1:2">
      <c r="A1480" t="s">
        <v>1725</v>
      </c>
      <c r="B1480" s="93">
        <v>18.145</v>
      </c>
    </row>
    <row r="1481" spans="1:2">
      <c r="A1481" t="s">
        <v>1726</v>
      </c>
      <c r="B1481" s="93">
        <v>0</v>
      </c>
    </row>
    <row r="1482" spans="1:2">
      <c r="A1482" t="s">
        <v>1727</v>
      </c>
      <c r="B1482" s="93">
        <v>378.71</v>
      </c>
    </row>
    <row r="1483" spans="1:2">
      <c r="A1483" t="s">
        <v>1728</v>
      </c>
      <c r="B1483" s="93">
        <v>2.2082000000000002</v>
      </c>
    </row>
    <row r="1484" spans="1:2">
      <c r="A1484" t="s">
        <v>1729</v>
      </c>
      <c r="B1484" s="93">
        <v>1.887</v>
      </c>
    </row>
    <row r="1485" spans="1:2">
      <c r="A1485" t="s">
        <v>1730</v>
      </c>
      <c r="B1485" s="93">
        <v>0.86499999999999999</v>
      </c>
    </row>
    <row r="1486" spans="1:2">
      <c r="A1486" t="s">
        <v>1731</v>
      </c>
      <c r="B1486" s="93">
        <v>0.98950000000000005</v>
      </c>
    </row>
    <row r="1487" spans="1:2">
      <c r="A1487" t="s">
        <v>1732</v>
      </c>
      <c r="B1487" s="93">
        <v>1.0617000000000001</v>
      </c>
    </row>
    <row r="1488" spans="1:2">
      <c r="A1488" t="s">
        <v>1733</v>
      </c>
      <c r="B1488" s="93">
        <v>1.0232000000000001</v>
      </c>
    </row>
    <row r="1489" spans="1:2">
      <c r="A1489" t="s">
        <v>1734</v>
      </c>
      <c r="B1489" s="93">
        <v>1.4267000000000001</v>
      </c>
    </row>
    <row r="1490" spans="1:2">
      <c r="A1490" t="s">
        <v>1735</v>
      </c>
      <c r="B1490" s="93">
        <v>1.4787999999999999</v>
      </c>
    </row>
    <row r="1491" spans="1:2">
      <c r="A1491" t="s">
        <v>1736</v>
      </c>
      <c r="B1491" s="93">
        <v>1.7233000000000001</v>
      </c>
    </row>
    <row r="1492" spans="1:2">
      <c r="A1492" t="s">
        <v>1737</v>
      </c>
      <c r="B1492" s="93">
        <v>1.7883</v>
      </c>
    </row>
    <row r="1493" spans="1:2">
      <c r="A1493" t="s">
        <v>1738</v>
      </c>
      <c r="B1493" s="93">
        <v>2.2400000000000002</v>
      </c>
    </row>
    <row r="1494" spans="1:2">
      <c r="A1494" t="s">
        <v>1739</v>
      </c>
      <c r="B1494" s="93">
        <v>7.3259999999999996</v>
      </c>
    </row>
    <row r="1495" spans="1:2">
      <c r="A1495" t="s">
        <v>1740</v>
      </c>
      <c r="B1495" s="93">
        <v>4.0475000000000003</v>
      </c>
    </row>
    <row r="1496" spans="1:2">
      <c r="A1496" t="s">
        <v>1741</v>
      </c>
      <c r="B1496" s="93">
        <v>1.5</v>
      </c>
    </row>
    <row r="1497" spans="1:2">
      <c r="A1497" t="s">
        <v>1742</v>
      </c>
      <c r="B1497" s="93">
        <v>1.5636000000000001</v>
      </c>
    </row>
    <row r="1498" spans="1:2">
      <c r="A1498" t="s">
        <v>1743</v>
      </c>
      <c r="B1498" s="93">
        <v>12.44</v>
      </c>
    </row>
    <row r="1499" spans="1:2">
      <c r="A1499" t="s">
        <v>1744</v>
      </c>
      <c r="B1499" s="93">
        <v>9.3658000000000001</v>
      </c>
    </row>
    <row r="1500" spans="1:2">
      <c r="A1500" t="s">
        <v>1745</v>
      </c>
      <c r="B1500" s="93">
        <v>6.88</v>
      </c>
    </row>
    <row r="1501" spans="1:2">
      <c r="A1501" t="s">
        <v>1746</v>
      </c>
      <c r="B1501" s="93">
        <v>4.03</v>
      </c>
    </row>
    <row r="1502" spans="1:2">
      <c r="A1502" t="s">
        <v>1747</v>
      </c>
      <c r="B1502" s="93">
        <v>2.17</v>
      </c>
    </row>
    <row r="1503" spans="1:2">
      <c r="A1503" t="s">
        <v>1748</v>
      </c>
      <c r="B1503" s="93">
        <v>0</v>
      </c>
    </row>
    <row r="1504" spans="1:2">
      <c r="A1504" t="s">
        <v>1749</v>
      </c>
      <c r="B1504" s="93">
        <v>2.3079000000000001</v>
      </c>
    </row>
    <row r="1505" spans="1:2">
      <c r="A1505" t="s">
        <v>1750</v>
      </c>
      <c r="B1505" s="93">
        <v>0</v>
      </c>
    </row>
    <row r="1506" spans="1:2">
      <c r="A1506" t="s">
        <v>1751</v>
      </c>
      <c r="B1506" s="93">
        <v>0</v>
      </c>
    </row>
    <row r="1507" spans="1:2">
      <c r="A1507" t="s">
        <v>1752</v>
      </c>
      <c r="B1507" s="93">
        <v>0.34460000000000002</v>
      </c>
    </row>
    <row r="1508" spans="1:2">
      <c r="A1508" t="s">
        <v>1753</v>
      </c>
      <c r="B1508" s="93">
        <v>1.1039000000000001</v>
      </c>
    </row>
    <row r="1509" spans="1:2">
      <c r="A1509" t="s">
        <v>1754</v>
      </c>
      <c r="B1509" s="93">
        <v>0</v>
      </c>
    </row>
    <row r="1510" spans="1:2">
      <c r="A1510" t="s">
        <v>1755</v>
      </c>
      <c r="B1510" s="93">
        <v>0</v>
      </c>
    </row>
    <row r="1511" spans="1:2">
      <c r="A1511" t="s">
        <v>1756</v>
      </c>
      <c r="B1511" s="93">
        <v>0.498</v>
      </c>
    </row>
    <row r="1512" spans="1:2">
      <c r="A1512" t="s">
        <v>1757</v>
      </c>
      <c r="B1512" s="93">
        <v>2.3713000000000002</v>
      </c>
    </row>
    <row r="1513" spans="1:2">
      <c r="A1513" t="s">
        <v>1758</v>
      </c>
      <c r="B1513" s="93">
        <v>0</v>
      </c>
    </row>
    <row r="1514" spans="1:2">
      <c r="A1514" t="s">
        <v>1759</v>
      </c>
      <c r="B1514" s="93">
        <v>2.3713000000000002</v>
      </c>
    </row>
    <row r="1515" spans="1:2">
      <c r="A1515" t="s">
        <v>1760</v>
      </c>
      <c r="B1515" s="93">
        <v>0</v>
      </c>
    </row>
    <row r="1516" spans="1:2">
      <c r="A1516" t="s">
        <v>1761</v>
      </c>
      <c r="B1516" s="93">
        <v>0.4884</v>
      </c>
    </row>
    <row r="1517" spans="1:2">
      <c r="A1517" t="s">
        <v>1762</v>
      </c>
      <c r="B1517" s="93">
        <v>0.66200000000000003</v>
      </c>
    </row>
    <row r="1518" spans="1:2">
      <c r="A1518" t="s">
        <v>1763</v>
      </c>
      <c r="B1518" s="93">
        <v>0</v>
      </c>
    </row>
    <row r="1519" spans="1:2">
      <c r="A1519" t="s">
        <v>1764</v>
      </c>
      <c r="B1519" s="93">
        <v>0.68</v>
      </c>
    </row>
    <row r="1520" spans="1:2">
      <c r="A1520" t="s">
        <v>1765</v>
      </c>
      <c r="B1520" s="93">
        <v>0.82620000000000005</v>
      </c>
    </row>
    <row r="1521" spans="1:2">
      <c r="A1521" t="s">
        <v>1766</v>
      </c>
      <c r="B1521" s="93">
        <v>0.81030000000000002</v>
      </c>
    </row>
    <row r="1522" spans="1:2">
      <c r="A1522" t="s">
        <v>1767</v>
      </c>
      <c r="B1522" s="93">
        <v>0.68100000000000005</v>
      </c>
    </row>
    <row r="1523" spans="1:2">
      <c r="A1523" t="s">
        <v>1768</v>
      </c>
      <c r="B1523" s="93">
        <v>0.43259999999999998</v>
      </c>
    </row>
    <row r="1524" spans="1:2">
      <c r="A1524" t="s">
        <v>1769</v>
      </c>
      <c r="B1524" s="93">
        <v>0.22120000000000001</v>
      </c>
    </row>
    <row r="1525" spans="1:2">
      <c r="A1525" t="s">
        <v>1770</v>
      </c>
      <c r="B1525" s="93">
        <v>0.15210000000000001</v>
      </c>
    </row>
    <row r="1526" spans="1:2">
      <c r="A1526" t="s">
        <v>1771</v>
      </c>
      <c r="B1526" s="93">
        <v>9.2700000000000005E-2</v>
      </c>
    </row>
    <row r="1527" spans="1:2">
      <c r="A1527" t="s">
        <v>1772</v>
      </c>
      <c r="B1527" s="93">
        <v>8.3299999999999999E-2</v>
      </c>
    </row>
    <row r="1528" spans="1:2">
      <c r="A1528" t="s">
        <v>1773</v>
      </c>
      <c r="B1528" s="93">
        <v>0</v>
      </c>
    </row>
    <row r="1529" spans="1:2">
      <c r="A1529" t="s">
        <v>1774</v>
      </c>
      <c r="B1529" s="93">
        <v>8.5500000000000007E-2</v>
      </c>
    </row>
    <row r="1530" spans="1:2">
      <c r="A1530" t="s">
        <v>1775</v>
      </c>
      <c r="B1530" s="93">
        <v>1.5445</v>
      </c>
    </row>
    <row r="1531" spans="1:2">
      <c r="A1531" t="s">
        <v>1776</v>
      </c>
      <c r="B1531" s="93">
        <v>2.0154000000000001</v>
      </c>
    </row>
    <row r="1532" spans="1:2">
      <c r="A1532" t="s">
        <v>1777</v>
      </c>
      <c r="B1532" s="93">
        <v>2.0524</v>
      </c>
    </row>
    <row r="1533" spans="1:2">
      <c r="A1533" t="s">
        <v>1778</v>
      </c>
      <c r="B1533" s="93">
        <v>2.0665</v>
      </c>
    </row>
    <row r="1534" spans="1:2">
      <c r="A1534" t="s">
        <v>1779</v>
      </c>
      <c r="B1534" s="93">
        <v>1.0274000000000001</v>
      </c>
    </row>
    <row r="1535" spans="1:2">
      <c r="A1535" t="s">
        <v>1780</v>
      </c>
      <c r="B1535" s="93">
        <v>0.3624</v>
      </c>
    </row>
    <row r="1536" spans="1:2">
      <c r="A1536" t="s">
        <v>1781</v>
      </c>
      <c r="B1536" s="93">
        <v>0.73499999999999999</v>
      </c>
    </row>
    <row r="1537" spans="1:2">
      <c r="A1537" t="s">
        <v>1782</v>
      </c>
      <c r="B1537" s="93">
        <v>0</v>
      </c>
    </row>
    <row r="1538" spans="1:2">
      <c r="A1538" t="s">
        <v>1783</v>
      </c>
      <c r="B1538" s="93">
        <v>0</v>
      </c>
    </row>
    <row r="1539" spans="1:2">
      <c r="A1539" t="s">
        <v>1784</v>
      </c>
      <c r="B1539" s="93">
        <v>0</v>
      </c>
    </row>
    <row r="1540" spans="1:2">
      <c r="A1540" t="s">
        <v>1785</v>
      </c>
      <c r="B1540" s="93">
        <v>0</v>
      </c>
    </row>
    <row r="1541" spans="1:2">
      <c r="A1541" t="s">
        <v>1786</v>
      </c>
      <c r="B1541" s="93">
        <v>0</v>
      </c>
    </row>
    <row r="1542" spans="1:2">
      <c r="A1542" t="s">
        <v>1787</v>
      </c>
      <c r="B1542" s="93">
        <v>0.99</v>
      </c>
    </row>
    <row r="1543" spans="1:2">
      <c r="A1543" t="s">
        <v>1788</v>
      </c>
      <c r="B1543" s="93">
        <v>0</v>
      </c>
    </row>
    <row r="1544" spans="1:2">
      <c r="A1544" t="s">
        <v>1789</v>
      </c>
      <c r="B1544" s="93">
        <v>0</v>
      </c>
    </row>
    <row r="1545" spans="1:2">
      <c r="A1545" t="s">
        <v>1790</v>
      </c>
      <c r="B1545" s="93">
        <v>8.8400000000000006E-2</v>
      </c>
    </row>
    <row r="1546" spans="1:2">
      <c r="A1546" t="s">
        <v>1791</v>
      </c>
      <c r="B1546" s="93">
        <v>0</v>
      </c>
    </row>
    <row r="1547" spans="1:2">
      <c r="A1547" t="s">
        <v>1792</v>
      </c>
      <c r="B1547" s="93">
        <v>3.03</v>
      </c>
    </row>
    <row r="1548" spans="1:2">
      <c r="A1548" t="s">
        <v>1793</v>
      </c>
      <c r="B1548" s="93">
        <v>2.41</v>
      </c>
    </row>
    <row r="1549" spans="1:2">
      <c r="A1549" t="s">
        <v>1794</v>
      </c>
      <c r="B1549" s="93">
        <v>1.49</v>
      </c>
    </row>
    <row r="1550" spans="1:2">
      <c r="A1550" t="s">
        <v>1795</v>
      </c>
      <c r="B1550" s="93">
        <v>1.01</v>
      </c>
    </row>
    <row r="1551" spans="1:2">
      <c r="A1551" t="s">
        <v>1796</v>
      </c>
      <c r="B1551" s="93">
        <v>0.73</v>
      </c>
    </row>
    <row r="1552" spans="1:2">
      <c r="A1552" t="s">
        <v>1797</v>
      </c>
      <c r="B1552" s="93">
        <v>0</v>
      </c>
    </row>
    <row r="1553" spans="1:2">
      <c r="A1553" t="s">
        <v>1798</v>
      </c>
      <c r="B1553" s="93">
        <v>0</v>
      </c>
    </row>
    <row r="1554" spans="1:2">
      <c r="A1554" t="s">
        <v>1799</v>
      </c>
      <c r="B1554" s="93">
        <v>0</v>
      </c>
    </row>
    <row r="1555" spans="1:2">
      <c r="A1555" t="s">
        <v>1800</v>
      </c>
      <c r="B1555" s="93">
        <v>0</v>
      </c>
    </row>
    <row r="1556" spans="1:2">
      <c r="A1556" t="s">
        <v>1801</v>
      </c>
      <c r="B1556" s="93">
        <v>0.30030000000000001</v>
      </c>
    </row>
    <row r="1557" spans="1:2">
      <c r="A1557" t="s">
        <v>1802</v>
      </c>
      <c r="B1557" s="93">
        <v>0</v>
      </c>
    </row>
    <row r="1558" spans="1:2">
      <c r="A1558" t="s">
        <v>1803</v>
      </c>
      <c r="B1558" s="93">
        <v>0.26800000000000002</v>
      </c>
    </row>
    <row r="1559" spans="1:2">
      <c r="A1559" t="s">
        <v>1804</v>
      </c>
      <c r="B1559" s="93">
        <v>0</v>
      </c>
    </row>
    <row r="1560" spans="1:2">
      <c r="A1560" t="s">
        <v>65</v>
      </c>
      <c r="B1560" s="93">
        <v>7.6499999999999999E-2</v>
      </c>
    </row>
    <row r="1561" spans="1:2">
      <c r="A1561" t="s">
        <v>1805</v>
      </c>
      <c r="B1561" s="93">
        <v>26.72</v>
      </c>
    </row>
    <row r="1562" spans="1:2">
      <c r="A1562" t="s">
        <v>1806</v>
      </c>
      <c r="B1562" s="93">
        <v>25.39</v>
      </c>
    </row>
    <row r="1563" spans="1:2">
      <c r="A1563" t="s">
        <v>1807</v>
      </c>
      <c r="B1563" s="93">
        <v>34.15</v>
      </c>
    </row>
    <row r="1564" spans="1:2">
      <c r="A1564" t="s">
        <v>1808</v>
      </c>
      <c r="B1564" s="93">
        <v>60.62</v>
      </c>
    </row>
    <row r="1565" spans="1:2">
      <c r="A1565" t="s">
        <v>1809</v>
      </c>
      <c r="B1565" s="93">
        <v>95.73</v>
      </c>
    </row>
    <row r="1566" spans="1:2">
      <c r="A1566" t="s">
        <v>1810</v>
      </c>
      <c r="B1566" s="93">
        <v>36.54</v>
      </c>
    </row>
    <row r="1567" spans="1:2">
      <c r="A1567" t="s">
        <v>195</v>
      </c>
      <c r="B1567" s="93">
        <v>31.02</v>
      </c>
    </row>
    <row r="1568" spans="1:2">
      <c r="A1568" t="s">
        <v>1811</v>
      </c>
      <c r="B1568" s="93">
        <v>45.7</v>
      </c>
    </row>
    <row r="1569" spans="1:2">
      <c r="A1569" t="s">
        <v>179</v>
      </c>
      <c r="B1569" s="93">
        <v>67.900000000000006</v>
      </c>
    </row>
    <row r="1570" spans="1:2">
      <c r="A1570" t="s">
        <v>1812</v>
      </c>
      <c r="B1570" s="93">
        <v>105.52</v>
      </c>
    </row>
    <row r="1571" spans="1:2">
      <c r="A1571" t="s">
        <v>1813</v>
      </c>
      <c r="B1571" s="93">
        <v>1.3</v>
      </c>
    </row>
    <row r="1572" spans="1:2">
      <c r="A1572" t="s">
        <v>1814</v>
      </c>
      <c r="B1572" s="93">
        <v>1.05</v>
      </c>
    </row>
    <row r="1573" spans="1:2">
      <c r="A1573" t="s">
        <v>1815</v>
      </c>
      <c r="B1573" s="93">
        <v>1.83</v>
      </c>
    </row>
    <row r="1574" spans="1:2">
      <c r="A1574" t="s">
        <v>1816</v>
      </c>
      <c r="B1574" s="93">
        <v>2.23</v>
      </c>
    </row>
    <row r="1575" spans="1:2">
      <c r="A1575" t="s">
        <v>1817</v>
      </c>
      <c r="B1575" s="93">
        <v>3.22</v>
      </c>
    </row>
    <row r="1576" spans="1:2">
      <c r="A1576" t="s">
        <v>1818</v>
      </c>
      <c r="B1576" s="93">
        <v>3.97</v>
      </c>
    </row>
    <row r="1577" spans="1:2">
      <c r="A1577" t="s">
        <v>1819</v>
      </c>
      <c r="B1577" s="93">
        <v>0</v>
      </c>
    </row>
    <row r="1578" spans="1:2">
      <c r="A1578" t="s">
        <v>1820</v>
      </c>
      <c r="B1578" s="93">
        <v>2.73</v>
      </c>
    </row>
    <row r="1579" spans="1:2">
      <c r="A1579" t="s">
        <v>1821</v>
      </c>
      <c r="B1579" s="93">
        <v>0</v>
      </c>
    </row>
    <row r="1580" spans="1:2">
      <c r="A1580" t="s">
        <v>1822</v>
      </c>
      <c r="B1580" s="93">
        <v>0</v>
      </c>
    </row>
    <row r="1581" spans="1:2">
      <c r="A1581" t="s">
        <v>1823</v>
      </c>
      <c r="B1581" s="93">
        <v>46.57</v>
      </c>
    </row>
    <row r="1582" spans="1:2">
      <c r="A1582" t="s">
        <v>1824</v>
      </c>
      <c r="B1582" s="93">
        <v>60.63</v>
      </c>
    </row>
    <row r="1583" spans="1:2">
      <c r="A1583" t="s">
        <v>1825</v>
      </c>
      <c r="B1583" s="93">
        <v>95.34</v>
      </c>
    </row>
    <row r="1584" spans="1:2">
      <c r="A1584" t="s">
        <v>1826</v>
      </c>
      <c r="B1584" s="93">
        <v>0</v>
      </c>
    </row>
    <row r="1585" spans="1:2">
      <c r="A1585" t="s">
        <v>1827</v>
      </c>
      <c r="B1585" s="93">
        <v>0.89</v>
      </c>
    </row>
    <row r="1586" spans="1:2">
      <c r="A1586" t="s">
        <v>1828</v>
      </c>
      <c r="B1586" s="93">
        <v>1.0900000000000001</v>
      </c>
    </row>
    <row r="1587" spans="1:2">
      <c r="A1587" t="s">
        <v>1829</v>
      </c>
      <c r="B1587" s="93">
        <v>1.39</v>
      </c>
    </row>
    <row r="1588" spans="1:2">
      <c r="A1588" t="s">
        <v>1830</v>
      </c>
      <c r="B1588" s="93">
        <v>2.4</v>
      </c>
    </row>
    <row r="1589" spans="1:2">
      <c r="A1589" t="s">
        <v>1831</v>
      </c>
      <c r="B1589" s="93">
        <v>2.92</v>
      </c>
    </row>
    <row r="1590" spans="1:2">
      <c r="A1590" t="s">
        <v>1832</v>
      </c>
      <c r="B1590" s="93">
        <v>4.0599999999999996</v>
      </c>
    </row>
    <row r="1591" spans="1:2">
      <c r="A1591" t="s">
        <v>1833</v>
      </c>
      <c r="B1591" s="93">
        <v>5.05</v>
      </c>
    </row>
    <row r="1592" spans="1:2">
      <c r="A1592" t="s">
        <v>1834</v>
      </c>
      <c r="B1592" s="93">
        <v>0</v>
      </c>
    </row>
    <row r="1593" spans="1:2">
      <c r="A1593" t="s">
        <v>1835</v>
      </c>
      <c r="B1593" s="93">
        <v>529.78</v>
      </c>
    </row>
    <row r="1594" spans="1:2">
      <c r="A1594" t="s">
        <v>1836</v>
      </c>
      <c r="B1594" s="93">
        <v>0</v>
      </c>
    </row>
    <row r="1595" spans="1:2">
      <c r="A1595" t="s">
        <v>1837</v>
      </c>
      <c r="B1595" s="93">
        <v>0</v>
      </c>
    </row>
    <row r="1596" spans="1:2">
      <c r="A1596" t="s">
        <v>1838</v>
      </c>
      <c r="B1596" s="93">
        <v>2099.87</v>
      </c>
    </row>
    <row r="1597" spans="1:2">
      <c r="A1597" t="s">
        <v>1839</v>
      </c>
      <c r="B1597" s="93">
        <v>138</v>
      </c>
    </row>
    <row r="1598" spans="1:2">
      <c r="A1598" t="s">
        <v>1840</v>
      </c>
      <c r="B1598" s="93">
        <v>145</v>
      </c>
    </row>
    <row r="1599" spans="1:2">
      <c r="A1599" t="s">
        <v>1841</v>
      </c>
      <c r="B1599" s="93">
        <v>0</v>
      </c>
    </row>
    <row r="1600" spans="1:2">
      <c r="A1600" t="s">
        <v>1842</v>
      </c>
      <c r="B1600" s="93">
        <v>0</v>
      </c>
    </row>
    <row r="1601" spans="1:2">
      <c r="A1601" t="s">
        <v>1843</v>
      </c>
      <c r="B1601" s="93">
        <v>0.22</v>
      </c>
    </row>
    <row r="1602" spans="1:2">
      <c r="A1602" t="s">
        <v>138</v>
      </c>
      <c r="B1602" s="93">
        <v>2.09</v>
      </c>
    </row>
    <row r="1603" spans="1:2">
      <c r="A1603" t="s">
        <v>174</v>
      </c>
      <c r="B1603" s="93">
        <v>1.49</v>
      </c>
    </row>
    <row r="1604" spans="1:2">
      <c r="A1604" t="s">
        <v>1844</v>
      </c>
      <c r="B1604" s="93">
        <v>0.94</v>
      </c>
    </row>
    <row r="1605" spans="1:2">
      <c r="A1605" t="s">
        <v>192</v>
      </c>
      <c r="B1605" s="93">
        <v>0.64</v>
      </c>
    </row>
    <row r="1606" spans="1:2">
      <c r="A1606" t="s">
        <v>1845</v>
      </c>
      <c r="B1606" s="93">
        <v>477.5</v>
      </c>
    </row>
    <row r="1607" spans="1:2">
      <c r="A1607" t="s">
        <v>1846</v>
      </c>
      <c r="B1607" s="93">
        <v>1.43</v>
      </c>
    </row>
    <row r="1608" spans="1:2">
      <c r="A1608" t="s">
        <v>1847</v>
      </c>
      <c r="B1608" s="93">
        <v>1.46</v>
      </c>
    </row>
    <row r="1609" spans="1:2">
      <c r="A1609" t="s">
        <v>1848</v>
      </c>
      <c r="B1609" s="93">
        <v>2.14</v>
      </c>
    </row>
    <row r="1610" spans="1:2">
      <c r="A1610" t="s">
        <v>1849</v>
      </c>
      <c r="B1610" s="93">
        <v>2.89</v>
      </c>
    </row>
    <row r="1611" spans="1:2">
      <c r="A1611" t="s">
        <v>1850</v>
      </c>
      <c r="B1611" s="93">
        <v>3</v>
      </c>
    </row>
    <row r="1612" spans="1:2">
      <c r="A1612" t="s">
        <v>1851</v>
      </c>
      <c r="B1612" s="93">
        <v>3.48</v>
      </c>
    </row>
    <row r="1613" spans="1:2">
      <c r="A1613" t="s">
        <v>248</v>
      </c>
      <c r="B1613" s="93">
        <v>0.32</v>
      </c>
    </row>
    <row r="1614" spans="1:2">
      <c r="A1614" t="s">
        <v>1852</v>
      </c>
      <c r="B1614" s="93">
        <v>2.86</v>
      </c>
    </row>
    <row r="1615" spans="1:2">
      <c r="A1615" t="s">
        <v>1853</v>
      </c>
      <c r="B1615" s="93">
        <v>2.4258000000000002</v>
      </c>
    </row>
    <row r="1616" spans="1:2">
      <c r="A1616" t="s">
        <v>1854</v>
      </c>
      <c r="B1616" s="93">
        <v>0.97499999999999998</v>
      </c>
    </row>
    <row r="1617" spans="1:2">
      <c r="A1617" t="s">
        <v>1855</v>
      </c>
      <c r="B1617" s="93">
        <v>0</v>
      </c>
    </row>
    <row r="1618" spans="1:2">
      <c r="A1618" t="s">
        <v>76</v>
      </c>
      <c r="B1618" s="93">
        <v>23</v>
      </c>
    </row>
    <row r="1619" spans="1:2">
      <c r="A1619" t="s">
        <v>1856</v>
      </c>
      <c r="B1619" s="93">
        <v>26.1</v>
      </c>
    </row>
    <row r="1620" spans="1:2">
      <c r="A1620" t="s">
        <v>1857</v>
      </c>
      <c r="B1620" s="93">
        <v>27.56</v>
      </c>
    </row>
    <row r="1621" spans="1:2">
      <c r="A1621" t="s">
        <v>75</v>
      </c>
      <c r="B1621" s="93">
        <v>35.75</v>
      </c>
    </row>
    <row r="1622" spans="1:2">
      <c r="A1622" t="s">
        <v>1858</v>
      </c>
      <c r="B1622" s="93">
        <v>10.54</v>
      </c>
    </row>
    <row r="1623" spans="1:2">
      <c r="A1623" t="s">
        <v>1859</v>
      </c>
      <c r="B1623" s="93">
        <v>61</v>
      </c>
    </row>
    <row r="1624" spans="1:2">
      <c r="A1624" t="s">
        <v>105</v>
      </c>
      <c r="B1624" s="93">
        <v>23.68</v>
      </c>
    </row>
    <row r="1625" spans="1:2">
      <c r="A1625" t="s">
        <v>1860</v>
      </c>
      <c r="B1625" s="93">
        <v>12.13</v>
      </c>
    </row>
    <row r="1626" spans="1:2">
      <c r="A1626" t="s">
        <v>1861</v>
      </c>
      <c r="B1626" s="93">
        <v>42</v>
      </c>
    </row>
    <row r="1627" spans="1:2">
      <c r="A1627" t="s">
        <v>1862</v>
      </c>
      <c r="B1627" s="93">
        <v>0</v>
      </c>
    </row>
    <row r="1628" spans="1:2">
      <c r="A1628" t="s">
        <v>1863</v>
      </c>
      <c r="B1628" s="93">
        <v>0</v>
      </c>
    </row>
    <row r="1629" spans="1:2">
      <c r="A1629" t="s">
        <v>1864</v>
      </c>
      <c r="B1629" s="93">
        <v>0</v>
      </c>
    </row>
    <row r="1630" spans="1:2">
      <c r="A1630" t="s">
        <v>1865</v>
      </c>
      <c r="B1630" s="93">
        <v>0</v>
      </c>
    </row>
    <row r="1631" spans="1:2">
      <c r="A1631" t="s">
        <v>1866</v>
      </c>
      <c r="B1631" s="93">
        <v>0</v>
      </c>
    </row>
    <row r="1632" spans="1:2">
      <c r="A1632" t="s">
        <v>1867</v>
      </c>
      <c r="B1632" s="93">
        <v>0</v>
      </c>
    </row>
    <row r="1633" spans="1:2">
      <c r="A1633" t="s">
        <v>1868</v>
      </c>
      <c r="B1633" s="93">
        <v>0</v>
      </c>
    </row>
    <row r="1634" spans="1:2">
      <c r="A1634" t="s">
        <v>1869</v>
      </c>
      <c r="B1634" s="93">
        <v>0</v>
      </c>
    </row>
    <row r="1635" spans="1:2">
      <c r="A1635" t="s">
        <v>1870</v>
      </c>
      <c r="B1635" s="93">
        <v>0</v>
      </c>
    </row>
    <row r="1636" spans="1:2">
      <c r="A1636" t="s">
        <v>1871</v>
      </c>
      <c r="B1636" s="93">
        <v>147.19999999999999</v>
      </c>
    </row>
    <row r="1637" spans="1:2">
      <c r="A1637" t="s">
        <v>1872</v>
      </c>
      <c r="B1637" s="93">
        <v>0</v>
      </c>
    </row>
    <row r="1638" spans="1:2">
      <c r="A1638" t="s">
        <v>1873</v>
      </c>
      <c r="B1638" s="93">
        <v>0</v>
      </c>
    </row>
    <row r="1639" spans="1:2">
      <c r="A1639" t="s">
        <v>1874</v>
      </c>
      <c r="B1639" s="93">
        <v>0</v>
      </c>
    </row>
    <row r="1640" spans="1:2">
      <c r="A1640" t="s">
        <v>1875</v>
      </c>
      <c r="B1640" s="93">
        <v>70</v>
      </c>
    </row>
    <row r="1641" spans="1:2">
      <c r="A1641" t="s">
        <v>1876</v>
      </c>
      <c r="B1641" s="93">
        <v>118.58</v>
      </c>
    </row>
    <row r="1642" spans="1:2">
      <c r="A1642" t="s">
        <v>1877</v>
      </c>
      <c r="B1642" s="93">
        <v>159</v>
      </c>
    </row>
    <row r="1643" spans="1:2">
      <c r="A1643" t="s">
        <v>1878</v>
      </c>
      <c r="B1643" s="93">
        <v>258.24</v>
      </c>
    </row>
    <row r="1644" spans="1:2">
      <c r="A1644" t="s">
        <v>1879</v>
      </c>
      <c r="B1644" s="93">
        <v>309</v>
      </c>
    </row>
    <row r="1645" spans="1:2">
      <c r="A1645" t="s">
        <v>1880</v>
      </c>
      <c r="B1645" s="93">
        <v>245</v>
      </c>
    </row>
    <row r="1646" spans="1:2">
      <c r="A1646" t="s">
        <v>1881</v>
      </c>
      <c r="B1646" s="93">
        <v>240.85</v>
      </c>
    </row>
    <row r="1647" spans="1:2">
      <c r="A1647" t="s">
        <v>1882</v>
      </c>
      <c r="B1647" s="93">
        <v>258.75</v>
      </c>
    </row>
    <row r="1648" spans="1:2">
      <c r="A1648" t="s">
        <v>1883</v>
      </c>
      <c r="B1648" s="93">
        <v>365.5</v>
      </c>
    </row>
    <row r="1649" spans="1:2">
      <c r="A1649" t="s">
        <v>1884</v>
      </c>
      <c r="B1649" s="93">
        <v>528.5</v>
      </c>
    </row>
    <row r="1650" spans="1:2">
      <c r="A1650" t="s">
        <v>1885</v>
      </c>
      <c r="B1650" s="93">
        <v>10.65</v>
      </c>
    </row>
    <row r="1651" spans="1:2">
      <c r="A1651" t="s">
        <v>1886</v>
      </c>
      <c r="B1651" s="93">
        <v>13</v>
      </c>
    </row>
    <row r="1652" spans="1:2">
      <c r="A1652" t="s">
        <v>1887</v>
      </c>
      <c r="B1652" s="93">
        <v>352</v>
      </c>
    </row>
    <row r="1653" spans="1:2">
      <c r="A1653" t="s">
        <v>1888</v>
      </c>
      <c r="B1653" s="93">
        <v>711.9</v>
      </c>
    </row>
    <row r="1654" spans="1:2">
      <c r="A1654" t="s">
        <v>1889</v>
      </c>
      <c r="B1654" s="93">
        <v>325.22000000000003</v>
      </c>
    </row>
    <row r="1655" spans="1:2">
      <c r="A1655" t="s">
        <v>1890</v>
      </c>
      <c r="B1655" s="93">
        <v>629.76</v>
      </c>
    </row>
    <row r="1656" spans="1:2">
      <c r="A1656" t="s">
        <v>1891</v>
      </c>
      <c r="B1656" s="93">
        <v>721.8</v>
      </c>
    </row>
    <row r="1657" spans="1:2">
      <c r="A1657" t="s">
        <v>1892</v>
      </c>
      <c r="B1657" s="93">
        <v>1093.52</v>
      </c>
    </row>
    <row r="1658" spans="1:2">
      <c r="A1658" t="s">
        <v>1893</v>
      </c>
      <c r="B1658" s="93">
        <v>859.5</v>
      </c>
    </row>
    <row r="1659" spans="1:2">
      <c r="A1659" t="s">
        <v>1894</v>
      </c>
      <c r="B1659" s="93">
        <v>1079.68</v>
      </c>
    </row>
    <row r="1660" spans="1:2">
      <c r="A1660" t="s">
        <v>1895</v>
      </c>
      <c r="B1660" s="93">
        <v>0</v>
      </c>
    </row>
    <row r="1661" spans="1:2">
      <c r="A1661" t="s">
        <v>1896</v>
      </c>
      <c r="B1661" s="93">
        <v>1360.8</v>
      </c>
    </row>
    <row r="1662" spans="1:2">
      <c r="A1662" t="s">
        <v>1897</v>
      </c>
      <c r="B1662" s="93">
        <v>1255.9000000000001</v>
      </c>
    </row>
    <row r="1663" spans="1:2">
      <c r="A1663" t="s">
        <v>1898</v>
      </c>
      <c r="B1663" s="93">
        <v>0</v>
      </c>
    </row>
    <row r="1664" spans="1:2">
      <c r="A1664" t="s">
        <v>1899</v>
      </c>
      <c r="B1664" s="93">
        <v>443.84</v>
      </c>
    </row>
    <row r="1665" spans="1:2">
      <c r="A1665" t="s">
        <v>1900</v>
      </c>
      <c r="B1665" s="93">
        <v>451.87</v>
      </c>
    </row>
    <row r="1666" spans="1:2">
      <c r="A1666" t="s">
        <v>1901</v>
      </c>
      <c r="B1666" s="93">
        <v>646.04999999999995</v>
      </c>
    </row>
    <row r="1667" spans="1:2">
      <c r="A1667" t="s">
        <v>1902</v>
      </c>
      <c r="B1667" s="93">
        <v>1064.95</v>
      </c>
    </row>
    <row r="1668" spans="1:2">
      <c r="A1668" t="s">
        <v>1902</v>
      </c>
      <c r="B1668" s="93">
        <v>0</v>
      </c>
    </row>
    <row r="1669" spans="1:2">
      <c r="A1669" t="s">
        <v>1903</v>
      </c>
      <c r="B1669" s="93">
        <v>0</v>
      </c>
    </row>
    <row r="1670" spans="1:2">
      <c r="A1670" t="s">
        <v>1903</v>
      </c>
      <c r="B1670" s="93">
        <v>1564.03</v>
      </c>
    </row>
    <row r="1671" spans="1:2">
      <c r="A1671" t="s">
        <v>1904</v>
      </c>
      <c r="B1671" s="93">
        <v>1282.98</v>
      </c>
    </row>
    <row r="1672" spans="1:2">
      <c r="A1672" t="s">
        <v>1905</v>
      </c>
      <c r="B1672" s="93">
        <v>1176.03</v>
      </c>
    </row>
    <row r="1673" spans="1:2">
      <c r="A1673" t="s">
        <v>1906</v>
      </c>
      <c r="B1673" s="93">
        <v>1383.68</v>
      </c>
    </row>
    <row r="1674" spans="1:2">
      <c r="A1674" t="s">
        <v>1907</v>
      </c>
      <c r="B1674" s="93">
        <v>1774.13</v>
      </c>
    </row>
    <row r="1675" spans="1:2">
      <c r="A1675" t="s">
        <v>1908</v>
      </c>
      <c r="B1675" s="93">
        <v>0</v>
      </c>
    </row>
    <row r="1676" spans="1:2">
      <c r="A1676" t="s">
        <v>1909</v>
      </c>
      <c r="B1676" s="93">
        <v>0</v>
      </c>
    </row>
    <row r="1677" spans="1:2">
      <c r="A1677" t="s">
        <v>1910</v>
      </c>
      <c r="B1677" s="93">
        <v>14.7</v>
      </c>
    </row>
    <row r="1678" spans="1:2">
      <c r="A1678" t="s">
        <v>1911</v>
      </c>
      <c r="B1678" s="93">
        <v>28.4</v>
      </c>
    </row>
    <row r="1679" spans="1:2">
      <c r="A1679" t="s">
        <v>1912</v>
      </c>
      <c r="B1679" s="93">
        <v>100</v>
      </c>
    </row>
    <row r="1680" spans="1:2">
      <c r="A1680" t="s">
        <v>1913</v>
      </c>
      <c r="B1680" s="93">
        <v>647</v>
      </c>
    </row>
    <row r="1681" spans="1:2">
      <c r="A1681" t="s">
        <v>1914</v>
      </c>
      <c r="B1681" s="93">
        <v>28.75</v>
      </c>
    </row>
    <row r="1682" spans="1:2">
      <c r="A1682" t="s">
        <v>1915</v>
      </c>
      <c r="B1682" s="93">
        <v>21.36</v>
      </c>
    </row>
    <row r="1683" spans="1:2">
      <c r="A1683" t="s">
        <v>1916</v>
      </c>
      <c r="B1683" s="93">
        <v>13.65</v>
      </c>
    </row>
    <row r="1684" spans="1:2">
      <c r="A1684" t="s">
        <v>1917</v>
      </c>
      <c r="B1684" s="93">
        <v>13.85</v>
      </c>
    </row>
    <row r="1685" spans="1:2">
      <c r="A1685" t="s">
        <v>1918</v>
      </c>
      <c r="B1685" s="93">
        <v>34.44</v>
      </c>
    </row>
    <row r="1686" spans="1:2">
      <c r="A1686" t="s">
        <v>1919</v>
      </c>
      <c r="B1686" s="93">
        <v>34.44</v>
      </c>
    </row>
    <row r="1687" spans="1:2">
      <c r="A1687" t="s">
        <v>1920</v>
      </c>
      <c r="B1687" s="93">
        <v>22.43</v>
      </c>
    </row>
    <row r="1688" spans="1:2">
      <c r="A1688" t="s">
        <v>1921</v>
      </c>
      <c r="B1688" s="93">
        <v>0</v>
      </c>
    </row>
    <row r="1689" spans="1:2">
      <c r="A1689" t="s">
        <v>1922</v>
      </c>
      <c r="B1689" s="93">
        <v>0</v>
      </c>
    </row>
    <row r="1690" spans="1:2">
      <c r="A1690" t="s">
        <v>1923</v>
      </c>
      <c r="B1690" s="93">
        <v>159.99</v>
      </c>
    </row>
    <row r="1691" spans="1:2">
      <c r="A1691" t="s">
        <v>1924</v>
      </c>
      <c r="B1691" s="93">
        <v>239</v>
      </c>
    </row>
    <row r="1692" spans="1:2">
      <c r="A1692" t="s">
        <v>246</v>
      </c>
      <c r="B1692" s="93">
        <v>1.84</v>
      </c>
    </row>
    <row r="1693" spans="1:2">
      <c r="A1693" t="s">
        <v>1925</v>
      </c>
      <c r="B1693" s="93">
        <v>0</v>
      </c>
    </row>
    <row r="1694" spans="1:2">
      <c r="A1694" t="s">
        <v>1926</v>
      </c>
      <c r="B1694" s="93">
        <v>3.3</v>
      </c>
    </row>
    <row r="1695" spans="1:2">
      <c r="A1695" t="s">
        <v>1927</v>
      </c>
      <c r="B1695" s="93">
        <v>6.9132999999999996</v>
      </c>
    </row>
    <row r="1696" spans="1:2">
      <c r="A1696" t="s">
        <v>1928</v>
      </c>
      <c r="B1696" s="93">
        <v>0</v>
      </c>
    </row>
    <row r="1697" spans="1:2">
      <c r="A1697" t="s">
        <v>1929</v>
      </c>
      <c r="B1697" s="93">
        <v>7.96</v>
      </c>
    </row>
    <row r="1698" spans="1:2">
      <c r="A1698" t="s">
        <v>1930</v>
      </c>
      <c r="B1698" s="93">
        <v>8.5</v>
      </c>
    </row>
    <row r="1699" spans="1:2">
      <c r="A1699" t="s">
        <v>1931</v>
      </c>
      <c r="B1699" s="93">
        <v>8.39</v>
      </c>
    </row>
    <row r="1700" spans="1:2">
      <c r="A1700" t="s">
        <v>1932</v>
      </c>
      <c r="B1700" s="93">
        <v>0</v>
      </c>
    </row>
    <row r="1701" spans="1:2">
      <c r="A1701" t="s">
        <v>1933</v>
      </c>
      <c r="B1701" s="93">
        <v>0</v>
      </c>
    </row>
    <row r="1702" spans="1:2">
      <c r="A1702" t="s">
        <v>1934</v>
      </c>
      <c r="B1702" s="93">
        <v>5.99</v>
      </c>
    </row>
    <row r="1703" spans="1:2">
      <c r="A1703" t="s">
        <v>1935</v>
      </c>
      <c r="B1703" s="93">
        <v>12.25</v>
      </c>
    </row>
    <row r="1704" spans="1:2">
      <c r="A1704" t="s">
        <v>238</v>
      </c>
      <c r="B1704" s="93">
        <v>10.33</v>
      </c>
    </row>
    <row r="1705" spans="1:2">
      <c r="A1705" t="s">
        <v>1936</v>
      </c>
      <c r="B1705" s="93">
        <v>6.3678999999999997</v>
      </c>
    </row>
    <row r="1706" spans="1:2">
      <c r="A1706" t="s">
        <v>1937</v>
      </c>
      <c r="B1706" s="93">
        <v>0</v>
      </c>
    </row>
    <row r="1707" spans="1:2">
      <c r="A1707" t="s">
        <v>1938</v>
      </c>
      <c r="B1707" s="93">
        <v>0</v>
      </c>
    </row>
    <row r="1708" spans="1:2">
      <c r="A1708" t="s">
        <v>1939</v>
      </c>
      <c r="B1708" s="93">
        <v>0</v>
      </c>
    </row>
    <row r="1709" spans="1:2">
      <c r="A1709" t="s">
        <v>1940</v>
      </c>
      <c r="B1709" s="93">
        <v>45.29</v>
      </c>
    </row>
    <row r="1710" spans="1:2">
      <c r="A1710" t="s">
        <v>1941</v>
      </c>
      <c r="B1710" s="93">
        <v>23.8</v>
      </c>
    </row>
    <row r="1711" spans="1:2">
      <c r="A1711" t="s">
        <v>1942</v>
      </c>
      <c r="B1711" s="93">
        <v>41.84</v>
      </c>
    </row>
    <row r="1712" spans="1:2">
      <c r="A1712" t="s">
        <v>1943</v>
      </c>
      <c r="B1712" s="93">
        <v>22.8</v>
      </c>
    </row>
    <row r="1713" spans="1:2">
      <c r="A1713" t="s">
        <v>1944</v>
      </c>
      <c r="B1713" s="93">
        <v>27.07</v>
      </c>
    </row>
    <row r="1714" spans="1:2">
      <c r="A1714" t="s">
        <v>1945</v>
      </c>
      <c r="B1714" s="93">
        <v>24.69</v>
      </c>
    </row>
    <row r="1715" spans="1:2">
      <c r="A1715" t="s">
        <v>1946</v>
      </c>
      <c r="B1715" s="93">
        <v>0</v>
      </c>
    </row>
    <row r="1716" spans="1:2">
      <c r="A1716" t="s">
        <v>1947</v>
      </c>
      <c r="B1716" s="93">
        <v>0</v>
      </c>
    </row>
    <row r="1717" spans="1:2">
      <c r="A1717" t="s">
        <v>1948</v>
      </c>
      <c r="B1717" s="93">
        <v>42.85</v>
      </c>
    </row>
    <row r="1718" spans="1:2">
      <c r="A1718" t="s">
        <v>1949</v>
      </c>
      <c r="B1718" s="93">
        <v>90.07</v>
      </c>
    </row>
    <row r="1719" spans="1:2">
      <c r="A1719" t="s">
        <v>1950</v>
      </c>
      <c r="B1719" s="93">
        <v>0</v>
      </c>
    </row>
    <row r="1720" spans="1:2">
      <c r="A1720" t="s">
        <v>1951</v>
      </c>
      <c r="B1720" s="93">
        <v>13.8</v>
      </c>
    </row>
    <row r="1721" spans="1:2">
      <c r="A1721" t="s">
        <v>1952</v>
      </c>
      <c r="B1721" s="93">
        <v>15.54</v>
      </c>
    </row>
    <row r="1722" spans="1:2">
      <c r="A1722" t="s">
        <v>1953</v>
      </c>
      <c r="B1722" s="93">
        <v>19.38</v>
      </c>
    </row>
    <row r="1723" spans="1:2">
      <c r="A1723" t="s">
        <v>1954</v>
      </c>
      <c r="B1723" s="93">
        <v>0</v>
      </c>
    </row>
    <row r="1724" spans="1:2">
      <c r="A1724" t="s">
        <v>1955</v>
      </c>
      <c r="B1724" s="93">
        <v>24.75</v>
      </c>
    </row>
    <row r="1725" spans="1:2">
      <c r="A1725" t="s">
        <v>1956</v>
      </c>
      <c r="B1725" s="93">
        <v>59.174999999999997</v>
      </c>
    </row>
    <row r="1726" spans="1:2">
      <c r="A1726" t="s">
        <v>1957</v>
      </c>
      <c r="B1726" s="93">
        <v>0</v>
      </c>
    </row>
    <row r="1727" spans="1:2">
      <c r="A1727" t="s">
        <v>1958</v>
      </c>
      <c r="B1727" s="93">
        <v>0</v>
      </c>
    </row>
    <row r="1728" spans="1:2">
      <c r="A1728" t="s">
        <v>1959</v>
      </c>
      <c r="B1728" s="93">
        <v>16.12</v>
      </c>
    </row>
    <row r="1729" spans="1:2">
      <c r="A1729" t="s">
        <v>1960</v>
      </c>
      <c r="B1729" s="93">
        <v>16.739999999999998</v>
      </c>
    </row>
    <row r="1730" spans="1:2">
      <c r="A1730" t="s">
        <v>1961</v>
      </c>
      <c r="B1730" s="93">
        <v>21.88</v>
      </c>
    </row>
    <row r="1731" spans="1:2">
      <c r="A1731" t="s">
        <v>1962</v>
      </c>
      <c r="B1731" s="93">
        <v>0</v>
      </c>
    </row>
    <row r="1732" spans="1:2">
      <c r="A1732" t="s">
        <v>1963</v>
      </c>
      <c r="B1732" s="93">
        <v>1.97</v>
      </c>
    </row>
    <row r="1733" spans="1:2">
      <c r="A1733" t="s">
        <v>1964</v>
      </c>
      <c r="B1733" s="93">
        <v>2.23</v>
      </c>
    </row>
    <row r="1734" spans="1:2">
      <c r="A1734" t="s">
        <v>1965</v>
      </c>
      <c r="B1734" s="93">
        <v>3.37</v>
      </c>
    </row>
    <row r="1735" spans="1:2">
      <c r="A1735" t="s">
        <v>1966</v>
      </c>
      <c r="B1735" s="93">
        <v>5.16</v>
      </c>
    </row>
    <row r="1736" spans="1:2">
      <c r="A1736" t="s">
        <v>1967</v>
      </c>
      <c r="B1736" s="93">
        <v>8.98</v>
      </c>
    </row>
    <row r="1737" spans="1:2">
      <c r="A1737" t="s">
        <v>1968</v>
      </c>
      <c r="B1737" s="93">
        <v>11.73</v>
      </c>
    </row>
    <row r="1738" spans="1:2">
      <c r="A1738" t="s">
        <v>1969</v>
      </c>
      <c r="B1738" s="93">
        <v>0</v>
      </c>
    </row>
    <row r="1739" spans="1:2">
      <c r="A1739" t="s">
        <v>1970</v>
      </c>
      <c r="B1739" s="93">
        <v>3.87</v>
      </c>
    </row>
    <row r="1740" spans="1:2">
      <c r="A1740" t="s">
        <v>1971</v>
      </c>
      <c r="B1740" s="93">
        <v>6.73</v>
      </c>
    </row>
    <row r="1741" spans="1:2">
      <c r="A1741" t="s">
        <v>1972</v>
      </c>
      <c r="B1741" s="93">
        <v>8.99</v>
      </c>
    </row>
    <row r="1742" spans="1:2">
      <c r="A1742" t="s">
        <v>1973</v>
      </c>
      <c r="B1742" s="93">
        <v>0</v>
      </c>
    </row>
    <row r="1743" spans="1:2">
      <c r="A1743" t="s">
        <v>1974</v>
      </c>
      <c r="B1743" s="93">
        <v>20.41</v>
      </c>
    </row>
    <row r="1744" spans="1:2">
      <c r="A1744" t="s">
        <v>1975</v>
      </c>
      <c r="B1744" s="93">
        <v>1.95</v>
      </c>
    </row>
    <row r="1745" spans="1:2">
      <c r="A1745" t="s">
        <v>1976</v>
      </c>
      <c r="B1745" s="93">
        <v>2.58</v>
      </c>
    </row>
    <row r="1746" spans="1:2">
      <c r="A1746" t="s">
        <v>1977</v>
      </c>
      <c r="B1746" s="93">
        <v>4.03</v>
      </c>
    </row>
    <row r="1747" spans="1:2">
      <c r="A1747" t="s">
        <v>1978</v>
      </c>
      <c r="B1747" s="93">
        <v>6.13</v>
      </c>
    </row>
    <row r="1748" spans="1:2">
      <c r="A1748" t="s">
        <v>1979</v>
      </c>
      <c r="B1748" s="93">
        <v>8.27</v>
      </c>
    </row>
    <row r="1749" spans="1:2">
      <c r="A1749" t="s">
        <v>1980</v>
      </c>
      <c r="B1749" s="93">
        <v>12</v>
      </c>
    </row>
    <row r="1750" spans="1:2">
      <c r="A1750" t="s">
        <v>1981</v>
      </c>
      <c r="B1750" s="93">
        <v>2.56</v>
      </c>
    </row>
    <row r="1751" spans="1:2">
      <c r="A1751" t="s">
        <v>1982</v>
      </c>
      <c r="B1751" s="93">
        <v>3.23</v>
      </c>
    </row>
    <row r="1752" spans="1:2">
      <c r="A1752" t="s">
        <v>1983</v>
      </c>
      <c r="B1752" s="93">
        <v>4.9000000000000004</v>
      </c>
    </row>
    <row r="1753" spans="1:2">
      <c r="A1753" t="s">
        <v>1984</v>
      </c>
      <c r="B1753" s="93">
        <v>7.65</v>
      </c>
    </row>
    <row r="1754" spans="1:2">
      <c r="A1754" t="s">
        <v>1985</v>
      </c>
      <c r="B1754" s="93">
        <v>10.39</v>
      </c>
    </row>
    <row r="1755" spans="1:2">
      <c r="A1755" t="s">
        <v>1986</v>
      </c>
      <c r="B1755" s="93">
        <v>16.04</v>
      </c>
    </row>
    <row r="1756" spans="1:2">
      <c r="A1756" t="s">
        <v>1987</v>
      </c>
      <c r="B1756" s="93">
        <v>0</v>
      </c>
    </row>
    <row r="1757" spans="1:2">
      <c r="A1757" t="s">
        <v>1988</v>
      </c>
      <c r="B1757" s="93">
        <v>0</v>
      </c>
    </row>
    <row r="1758" spans="1:2">
      <c r="A1758" t="s">
        <v>1989</v>
      </c>
      <c r="B1758" s="93">
        <v>6.7</v>
      </c>
    </row>
    <row r="1759" spans="1:2">
      <c r="A1759" t="s">
        <v>1990</v>
      </c>
      <c r="B1759" s="93">
        <v>0</v>
      </c>
    </row>
    <row r="1760" spans="1:2">
      <c r="A1760" t="s">
        <v>1991</v>
      </c>
      <c r="B1760" s="93">
        <v>3.7989999999999999</v>
      </c>
    </row>
    <row r="1761" spans="1:2">
      <c r="A1761" t="s">
        <v>1992</v>
      </c>
      <c r="B1761" s="93">
        <v>0</v>
      </c>
    </row>
    <row r="1762" spans="1:2">
      <c r="A1762" t="s">
        <v>1993</v>
      </c>
      <c r="B1762" s="93">
        <v>4.17</v>
      </c>
    </row>
    <row r="1763" spans="1:2">
      <c r="A1763" t="s">
        <v>1994</v>
      </c>
      <c r="B1763" s="93">
        <v>7.03</v>
      </c>
    </row>
    <row r="1764" spans="1:2">
      <c r="A1764" t="s">
        <v>1995</v>
      </c>
      <c r="B1764" s="93">
        <v>11.24</v>
      </c>
    </row>
    <row r="1765" spans="1:2">
      <c r="A1765" t="s">
        <v>1996</v>
      </c>
      <c r="B1765" s="93">
        <v>14.09</v>
      </c>
    </row>
    <row r="1766" spans="1:2">
      <c r="A1766" t="s">
        <v>1997</v>
      </c>
      <c r="B1766" s="93">
        <v>22.84</v>
      </c>
    </row>
    <row r="1767" spans="1:2">
      <c r="A1767" t="s">
        <v>1998</v>
      </c>
      <c r="B1767" s="93">
        <v>0</v>
      </c>
    </row>
    <row r="1768" spans="1:2">
      <c r="A1768" t="s">
        <v>1999</v>
      </c>
      <c r="B1768" s="93">
        <v>3.99</v>
      </c>
    </row>
    <row r="1769" spans="1:2">
      <c r="A1769" t="s">
        <v>200</v>
      </c>
      <c r="B1769" s="93">
        <v>6.42</v>
      </c>
    </row>
    <row r="1770" spans="1:2">
      <c r="A1770" t="s">
        <v>2000</v>
      </c>
      <c r="B1770" s="93">
        <v>10.220000000000001</v>
      </c>
    </row>
    <row r="1771" spans="1:2">
      <c r="A1771" t="s">
        <v>2001</v>
      </c>
      <c r="B1771" s="93">
        <v>13.56</v>
      </c>
    </row>
    <row r="1772" spans="1:2">
      <c r="A1772" t="s">
        <v>2002</v>
      </c>
      <c r="B1772" s="93">
        <v>20.76</v>
      </c>
    </row>
    <row r="1773" spans="1:2">
      <c r="A1773" t="s">
        <v>2003</v>
      </c>
      <c r="B1773" s="93">
        <v>3.85</v>
      </c>
    </row>
    <row r="1774" spans="1:2">
      <c r="A1774" t="s">
        <v>2004</v>
      </c>
      <c r="B1774" s="93">
        <v>5.42</v>
      </c>
    </row>
    <row r="1775" spans="1:2">
      <c r="A1775" t="s">
        <v>2005</v>
      </c>
      <c r="B1775" s="93">
        <v>8.59</v>
      </c>
    </row>
    <row r="1776" spans="1:2">
      <c r="A1776" t="s">
        <v>2006</v>
      </c>
      <c r="B1776" s="93">
        <v>12.28</v>
      </c>
    </row>
    <row r="1777" spans="1:2">
      <c r="A1777" t="s">
        <v>2007</v>
      </c>
      <c r="B1777" s="93">
        <v>17.899999999999999</v>
      </c>
    </row>
    <row r="1778" spans="1:2">
      <c r="A1778" t="s">
        <v>2008</v>
      </c>
      <c r="B1778" s="93">
        <v>30.34</v>
      </c>
    </row>
    <row r="1779" spans="1:2">
      <c r="A1779" t="s">
        <v>2009</v>
      </c>
      <c r="B1779" s="93">
        <v>5.98</v>
      </c>
    </row>
    <row r="1780" spans="1:2">
      <c r="A1780" t="s">
        <v>2010</v>
      </c>
      <c r="B1780" s="93">
        <v>0</v>
      </c>
    </row>
    <row r="1781" spans="1:2">
      <c r="A1781" t="s">
        <v>2011</v>
      </c>
      <c r="B1781" s="93">
        <v>0</v>
      </c>
    </row>
    <row r="1782" spans="1:2">
      <c r="A1782" t="s">
        <v>2012</v>
      </c>
      <c r="B1782" s="93">
        <v>0</v>
      </c>
    </row>
    <row r="1783" spans="1:2">
      <c r="A1783" t="s">
        <v>2013</v>
      </c>
      <c r="B1783" s="93">
        <v>0</v>
      </c>
    </row>
    <row r="1784" spans="1:2">
      <c r="A1784" t="s">
        <v>2014</v>
      </c>
      <c r="B1784" s="93">
        <v>0</v>
      </c>
    </row>
    <row r="1785" spans="1:2">
      <c r="A1785" t="s">
        <v>2015</v>
      </c>
      <c r="B1785" s="93">
        <v>0</v>
      </c>
    </row>
    <row r="1786" spans="1:2">
      <c r="A1786" t="s">
        <v>2016</v>
      </c>
      <c r="B1786" s="93">
        <v>0</v>
      </c>
    </row>
    <row r="1787" spans="1:2">
      <c r="A1787" t="s">
        <v>2017</v>
      </c>
      <c r="B1787" s="93">
        <v>0</v>
      </c>
    </row>
    <row r="1788" spans="1:2">
      <c r="A1788" t="s">
        <v>2018</v>
      </c>
      <c r="B1788" s="93">
        <v>1.66</v>
      </c>
    </row>
    <row r="1789" spans="1:2">
      <c r="A1789" t="s">
        <v>2019</v>
      </c>
      <c r="B1789" s="93">
        <v>1.7</v>
      </c>
    </row>
    <row r="1790" spans="1:2">
      <c r="A1790" t="s">
        <v>2020</v>
      </c>
      <c r="B1790" s="93">
        <v>2</v>
      </c>
    </row>
    <row r="1791" spans="1:2">
      <c r="A1791" t="s">
        <v>2021</v>
      </c>
      <c r="B1791" s="93">
        <v>2.13</v>
      </c>
    </row>
    <row r="1792" spans="1:2">
      <c r="A1792" t="s">
        <v>2022</v>
      </c>
      <c r="B1792" s="93">
        <v>2.81</v>
      </c>
    </row>
    <row r="1793" spans="1:2">
      <c r="A1793" t="s">
        <v>2023</v>
      </c>
      <c r="B1793" s="93">
        <v>0</v>
      </c>
    </row>
    <row r="1794" spans="1:2">
      <c r="A1794" t="s">
        <v>2024</v>
      </c>
      <c r="B1794" s="93">
        <v>3.66</v>
      </c>
    </row>
    <row r="1795" spans="1:2">
      <c r="A1795" t="s">
        <v>2025</v>
      </c>
      <c r="B1795" s="93">
        <v>0</v>
      </c>
    </row>
    <row r="1796" spans="1:2">
      <c r="A1796" t="s">
        <v>2026</v>
      </c>
      <c r="B1796" s="93">
        <v>4.2</v>
      </c>
    </row>
    <row r="1797" spans="1:2">
      <c r="A1797" t="s">
        <v>2027</v>
      </c>
      <c r="B1797" s="93">
        <v>4.8</v>
      </c>
    </row>
    <row r="1798" spans="1:2">
      <c r="A1798" t="s">
        <v>2028</v>
      </c>
      <c r="B1798" s="93">
        <v>5.34</v>
      </c>
    </row>
    <row r="1799" spans="1:2">
      <c r="A1799" t="s">
        <v>2029</v>
      </c>
      <c r="B1799" s="93">
        <v>6.74</v>
      </c>
    </row>
    <row r="1800" spans="1:2">
      <c r="A1800" t="s">
        <v>2030</v>
      </c>
      <c r="B1800" s="93">
        <v>0</v>
      </c>
    </row>
    <row r="1801" spans="1:2">
      <c r="A1801" t="s">
        <v>2031</v>
      </c>
      <c r="B1801" s="93">
        <v>9.7899999999999991</v>
      </c>
    </row>
    <row r="1802" spans="1:2">
      <c r="A1802" t="s">
        <v>2032</v>
      </c>
      <c r="B1802" s="93">
        <v>16.12</v>
      </c>
    </row>
    <row r="1803" spans="1:2">
      <c r="A1803" t="s">
        <v>2033</v>
      </c>
      <c r="B1803" s="93">
        <v>2.4500000000000002</v>
      </c>
    </row>
    <row r="1804" spans="1:2">
      <c r="A1804" t="s">
        <v>2034</v>
      </c>
      <c r="B1804" s="93">
        <v>3.02</v>
      </c>
    </row>
    <row r="1805" spans="1:2">
      <c r="A1805" t="s">
        <v>2035</v>
      </c>
      <c r="B1805" s="93">
        <v>3.24</v>
      </c>
    </row>
    <row r="1806" spans="1:2">
      <c r="A1806" t="s">
        <v>2036</v>
      </c>
      <c r="B1806" s="93">
        <v>4.07</v>
      </c>
    </row>
    <row r="1807" spans="1:2">
      <c r="A1807" t="s">
        <v>2037</v>
      </c>
      <c r="B1807" s="93">
        <v>4.3099999999999996</v>
      </c>
    </row>
    <row r="1808" spans="1:2">
      <c r="A1808" t="s">
        <v>2038</v>
      </c>
      <c r="B1808" s="93">
        <v>5.24</v>
      </c>
    </row>
    <row r="1809" spans="1:2">
      <c r="A1809" t="s">
        <v>2039</v>
      </c>
      <c r="B1809" s="93">
        <v>5.65</v>
      </c>
    </row>
    <row r="1810" spans="1:2">
      <c r="A1810" t="s">
        <v>2040</v>
      </c>
      <c r="B1810" s="93">
        <v>6.25</v>
      </c>
    </row>
    <row r="1811" spans="1:2">
      <c r="A1811" t="s">
        <v>2041</v>
      </c>
      <c r="B1811" s="93">
        <v>6.84</v>
      </c>
    </row>
    <row r="1812" spans="1:2">
      <c r="A1812" t="s">
        <v>2042</v>
      </c>
      <c r="B1812" s="93">
        <v>7.46</v>
      </c>
    </row>
    <row r="1813" spans="1:2">
      <c r="A1813" t="s">
        <v>2043</v>
      </c>
      <c r="B1813" s="93">
        <v>10.4</v>
      </c>
    </row>
    <row r="1814" spans="1:2">
      <c r="A1814" t="s">
        <v>2044</v>
      </c>
      <c r="B1814" s="93">
        <v>12.86</v>
      </c>
    </row>
    <row r="1815" spans="1:2">
      <c r="A1815" t="s">
        <v>2045</v>
      </c>
      <c r="B1815" s="93">
        <v>15.34</v>
      </c>
    </row>
    <row r="1816" spans="1:2">
      <c r="A1816" t="s">
        <v>2046</v>
      </c>
      <c r="B1816" s="93">
        <v>24.17</v>
      </c>
    </row>
    <row r="1817" spans="1:2">
      <c r="A1817" t="s">
        <v>2047</v>
      </c>
      <c r="B1817" s="93">
        <v>7.45</v>
      </c>
    </row>
    <row r="1818" spans="1:2">
      <c r="A1818" t="s">
        <v>2048</v>
      </c>
      <c r="B1818" s="93">
        <v>0</v>
      </c>
    </row>
    <row r="1819" spans="1:2">
      <c r="A1819" t="s">
        <v>2049</v>
      </c>
      <c r="B1819" s="93">
        <v>0</v>
      </c>
    </row>
    <row r="1820" spans="1:2">
      <c r="A1820" t="s">
        <v>2050</v>
      </c>
      <c r="B1820" s="93">
        <v>0</v>
      </c>
    </row>
    <row r="1821" spans="1:2">
      <c r="A1821" t="s">
        <v>2051</v>
      </c>
      <c r="B1821" s="93">
        <v>0</v>
      </c>
    </row>
    <row r="1822" spans="1:2">
      <c r="A1822" t="s">
        <v>141</v>
      </c>
      <c r="B1822" s="93">
        <v>7.25</v>
      </c>
    </row>
    <row r="1823" spans="1:2">
      <c r="A1823" t="s">
        <v>2052</v>
      </c>
      <c r="B1823" s="93">
        <v>9.14</v>
      </c>
    </row>
    <row r="1824" spans="1:2">
      <c r="A1824" t="s">
        <v>2053</v>
      </c>
      <c r="B1824" s="93">
        <v>19.3</v>
      </c>
    </row>
    <row r="1825" spans="1:2">
      <c r="A1825" t="s">
        <v>2054</v>
      </c>
      <c r="B1825" s="93">
        <v>17.440000000000001</v>
      </c>
    </row>
    <row r="1826" spans="1:2">
      <c r="A1826" t="s">
        <v>2055</v>
      </c>
      <c r="B1826" s="93">
        <v>0</v>
      </c>
    </row>
    <row r="1827" spans="1:2">
      <c r="A1827" t="s">
        <v>2056</v>
      </c>
      <c r="B1827" s="93">
        <v>0</v>
      </c>
    </row>
    <row r="1828" spans="1:2">
      <c r="A1828" t="s">
        <v>2057</v>
      </c>
      <c r="B1828" s="93">
        <v>0</v>
      </c>
    </row>
    <row r="1829" spans="1:2">
      <c r="A1829" t="s">
        <v>2058</v>
      </c>
      <c r="B1829" s="93">
        <v>2.4300000000000002</v>
      </c>
    </row>
    <row r="1830" spans="1:2">
      <c r="A1830" t="s">
        <v>2059</v>
      </c>
      <c r="B1830" s="93">
        <v>3.08</v>
      </c>
    </row>
    <row r="1831" spans="1:2">
      <c r="A1831" t="s">
        <v>2060</v>
      </c>
      <c r="B1831" s="93">
        <v>0</v>
      </c>
    </row>
    <row r="1832" spans="1:2">
      <c r="A1832" t="s">
        <v>2061</v>
      </c>
      <c r="B1832" s="93">
        <v>11.26</v>
      </c>
    </row>
    <row r="1833" spans="1:2">
      <c r="A1833" t="s">
        <v>2062</v>
      </c>
      <c r="B1833" s="93">
        <v>11.39</v>
      </c>
    </row>
    <row r="1834" spans="1:2">
      <c r="A1834" t="s">
        <v>2063</v>
      </c>
      <c r="B1834" s="93">
        <v>0</v>
      </c>
    </row>
    <row r="1835" spans="1:2">
      <c r="A1835" t="s">
        <v>2064</v>
      </c>
      <c r="B1835" s="93">
        <v>9.58</v>
      </c>
    </row>
    <row r="1836" spans="1:2">
      <c r="A1836" t="s">
        <v>2065</v>
      </c>
      <c r="B1836" s="93">
        <v>0</v>
      </c>
    </row>
    <row r="1837" spans="1:2">
      <c r="A1837" t="s">
        <v>2066</v>
      </c>
      <c r="B1837" s="93">
        <v>5.12</v>
      </c>
    </row>
    <row r="1838" spans="1:2">
      <c r="A1838" t="s">
        <v>198</v>
      </c>
      <c r="B1838" s="93">
        <v>8.6999999999999993</v>
      </c>
    </row>
    <row r="1839" spans="1:2">
      <c r="A1839" t="s">
        <v>181</v>
      </c>
      <c r="B1839" s="93">
        <v>17.55</v>
      </c>
    </row>
    <row r="1840" spans="1:2">
      <c r="A1840" t="s">
        <v>2067</v>
      </c>
      <c r="B1840" s="93">
        <v>23.26</v>
      </c>
    </row>
    <row r="1841" spans="1:2">
      <c r="A1841" t="s">
        <v>2068</v>
      </c>
      <c r="B1841" s="93">
        <v>0</v>
      </c>
    </row>
    <row r="1842" spans="1:2">
      <c r="A1842" t="s">
        <v>2069</v>
      </c>
      <c r="B1842" s="93">
        <v>7.84</v>
      </c>
    </row>
    <row r="1843" spans="1:2">
      <c r="A1843" t="s">
        <v>2070</v>
      </c>
      <c r="B1843" s="93">
        <v>10.86</v>
      </c>
    </row>
    <row r="1844" spans="1:2">
      <c r="A1844" t="s">
        <v>2071</v>
      </c>
      <c r="B1844" s="93">
        <v>21.08</v>
      </c>
    </row>
    <row r="1845" spans="1:2">
      <c r="A1845" t="s">
        <v>2072</v>
      </c>
      <c r="B1845" s="93">
        <v>24.89</v>
      </c>
    </row>
    <row r="1846" spans="1:2">
      <c r="A1846" t="s">
        <v>2073</v>
      </c>
      <c r="B1846" s="93">
        <v>38.31</v>
      </c>
    </row>
    <row r="1847" spans="1:2">
      <c r="A1847" t="s">
        <v>2074</v>
      </c>
      <c r="B1847" s="93">
        <v>125.61</v>
      </c>
    </row>
    <row r="1848" spans="1:2">
      <c r="A1848" t="s">
        <v>2075</v>
      </c>
      <c r="B1848" s="93">
        <v>168.57</v>
      </c>
    </row>
    <row r="1849" spans="1:2">
      <c r="A1849" t="s">
        <v>2076</v>
      </c>
      <c r="B1849" s="93">
        <v>151.91</v>
      </c>
    </row>
    <row r="1850" spans="1:2">
      <c r="A1850" t="s">
        <v>2077</v>
      </c>
      <c r="B1850" s="93">
        <v>254.86</v>
      </c>
    </row>
    <row r="1851" spans="1:2">
      <c r="A1851" t="s">
        <v>2078</v>
      </c>
      <c r="B1851" s="93">
        <v>290.42329999999998</v>
      </c>
    </row>
    <row r="1852" spans="1:2">
      <c r="A1852" t="s">
        <v>2079</v>
      </c>
      <c r="B1852" s="93">
        <v>278.755</v>
      </c>
    </row>
    <row r="1853" spans="1:2">
      <c r="A1853" t="s">
        <v>2080</v>
      </c>
      <c r="B1853" s="93">
        <v>0</v>
      </c>
    </row>
    <row r="1854" spans="1:2">
      <c r="A1854" t="s">
        <v>2081</v>
      </c>
      <c r="B1854" s="93">
        <v>58.01</v>
      </c>
    </row>
    <row r="1855" spans="1:2">
      <c r="A1855" t="s">
        <v>2082</v>
      </c>
      <c r="B1855" s="93">
        <v>0</v>
      </c>
    </row>
    <row r="1856" spans="1:2">
      <c r="A1856" t="s">
        <v>2083</v>
      </c>
      <c r="B1856" s="93">
        <v>0</v>
      </c>
    </row>
    <row r="1857" spans="1:2">
      <c r="A1857" t="s">
        <v>2084</v>
      </c>
      <c r="B1857" s="93">
        <v>0</v>
      </c>
    </row>
    <row r="1858" spans="1:2">
      <c r="A1858" t="s">
        <v>2085</v>
      </c>
      <c r="B1858" s="93">
        <v>0</v>
      </c>
    </row>
    <row r="1859" spans="1:2">
      <c r="A1859" t="s">
        <v>2086</v>
      </c>
      <c r="B1859" s="93">
        <v>0</v>
      </c>
    </row>
    <row r="1860" spans="1:2">
      <c r="A1860" t="s">
        <v>2087</v>
      </c>
      <c r="B1860" s="93">
        <v>31.68</v>
      </c>
    </row>
    <row r="1861" spans="1:2">
      <c r="A1861" t="s">
        <v>2088</v>
      </c>
      <c r="B1861" s="93">
        <v>9.75</v>
      </c>
    </row>
    <row r="1862" spans="1:2">
      <c r="A1862" t="s">
        <v>2089</v>
      </c>
      <c r="B1862" s="93">
        <v>78.650000000000006</v>
      </c>
    </row>
    <row r="1863" spans="1:2">
      <c r="A1863" t="s">
        <v>2090</v>
      </c>
      <c r="B1863" s="93">
        <v>0</v>
      </c>
    </row>
    <row r="1864" spans="1:2">
      <c r="A1864" t="s">
        <v>2091</v>
      </c>
      <c r="B1864" s="93">
        <v>0</v>
      </c>
    </row>
    <row r="1865" spans="1:2">
      <c r="A1865" t="s">
        <v>2092</v>
      </c>
      <c r="B1865" s="93">
        <v>0</v>
      </c>
    </row>
    <row r="1866" spans="1:2">
      <c r="A1866" t="s">
        <v>2093</v>
      </c>
      <c r="B1866" s="93">
        <v>31.5</v>
      </c>
    </row>
    <row r="1867" spans="1:2">
      <c r="A1867" t="s">
        <v>2094</v>
      </c>
      <c r="B1867" s="93">
        <v>36.31</v>
      </c>
    </row>
    <row r="1868" spans="1:2">
      <c r="A1868" t="s">
        <v>2095</v>
      </c>
      <c r="B1868" s="93">
        <v>34.61</v>
      </c>
    </row>
    <row r="1869" spans="1:2">
      <c r="A1869" t="s">
        <v>2096</v>
      </c>
      <c r="B1869" s="93">
        <v>57.89</v>
      </c>
    </row>
    <row r="1870" spans="1:2">
      <c r="A1870" t="s">
        <v>2097</v>
      </c>
      <c r="B1870" s="93">
        <v>82.36</v>
      </c>
    </row>
    <row r="1871" spans="1:2">
      <c r="A1871" t="s">
        <v>2098</v>
      </c>
      <c r="B1871" s="93">
        <v>154.68</v>
      </c>
    </row>
    <row r="1872" spans="1:2">
      <c r="A1872" t="s">
        <v>2099</v>
      </c>
      <c r="B1872" s="93">
        <v>0</v>
      </c>
    </row>
    <row r="1873" spans="1:2">
      <c r="A1873" t="s">
        <v>2100</v>
      </c>
      <c r="B1873" s="93">
        <v>0</v>
      </c>
    </row>
    <row r="1874" spans="1:2">
      <c r="A1874" t="s">
        <v>2101</v>
      </c>
      <c r="B1874" s="93">
        <v>0</v>
      </c>
    </row>
    <row r="1875" spans="1:2">
      <c r="A1875" t="s">
        <v>2102</v>
      </c>
      <c r="B1875" s="93">
        <v>0</v>
      </c>
    </row>
    <row r="1876" spans="1:2">
      <c r="A1876" t="s">
        <v>2103</v>
      </c>
      <c r="B1876" s="93">
        <v>0</v>
      </c>
    </row>
    <row r="1877" spans="1:2">
      <c r="A1877" t="s">
        <v>2104</v>
      </c>
      <c r="B1877" s="93">
        <v>0</v>
      </c>
    </row>
    <row r="1878" spans="1:2">
      <c r="A1878" t="s">
        <v>2105</v>
      </c>
      <c r="B1878" s="93">
        <v>0</v>
      </c>
    </row>
    <row r="1879" spans="1:2">
      <c r="A1879" t="s">
        <v>2106</v>
      </c>
      <c r="B1879" s="93">
        <v>0</v>
      </c>
    </row>
    <row r="1880" spans="1:2">
      <c r="A1880" t="s">
        <v>2107</v>
      </c>
      <c r="B1880" s="93">
        <v>0</v>
      </c>
    </row>
    <row r="1881" spans="1:2">
      <c r="A1881" t="s">
        <v>2108</v>
      </c>
      <c r="B1881" s="93">
        <v>0</v>
      </c>
    </row>
    <row r="1882" spans="1:2">
      <c r="A1882" t="s">
        <v>2109</v>
      </c>
      <c r="B1882" s="93">
        <v>0</v>
      </c>
    </row>
    <row r="1883" spans="1:2">
      <c r="A1883" t="s">
        <v>2110</v>
      </c>
      <c r="B1883" s="93">
        <v>568.35</v>
      </c>
    </row>
    <row r="1884" spans="1:2">
      <c r="A1884" t="s">
        <v>2111</v>
      </c>
      <c r="B1884" s="93">
        <v>86.79</v>
      </c>
    </row>
    <row r="1885" spans="1:2">
      <c r="A1885" t="s">
        <v>2112</v>
      </c>
      <c r="B1885" s="93">
        <v>110.7</v>
      </c>
    </row>
    <row r="1886" spans="1:2">
      <c r="A1886" t="s">
        <v>2113</v>
      </c>
      <c r="B1886" s="93">
        <v>146.91999999999999</v>
      </c>
    </row>
    <row r="1887" spans="1:2">
      <c r="A1887" t="s">
        <v>2114</v>
      </c>
      <c r="B1887" s="93">
        <v>215.38</v>
      </c>
    </row>
    <row r="1888" spans="1:2">
      <c r="A1888" t="s">
        <v>2115</v>
      </c>
      <c r="B1888" s="93">
        <v>431.15</v>
      </c>
    </row>
    <row r="1889" spans="1:2">
      <c r="A1889" t="s">
        <v>2116</v>
      </c>
      <c r="B1889" s="93">
        <v>0</v>
      </c>
    </row>
    <row r="1890" spans="1:2">
      <c r="A1890" t="s">
        <v>2117</v>
      </c>
      <c r="B1890" s="93">
        <v>0</v>
      </c>
    </row>
    <row r="1891" spans="1:2">
      <c r="A1891" t="s">
        <v>2118</v>
      </c>
      <c r="B1891" s="93">
        <v>0</v>
      </c>
    </row>
    <row r="1892" spans="1:2">
      <c r="A1892" t="s">
        <v>2119</v>
      </c>
      <c r="B1892" s="93">
        <v>0</v>
      </c>
    </row>
    <row r="1893" spans="1:2">
      <c r="A1893" t="s">
        <v>2120</v>
      </c>
      <c r="B1893" s="93">
        <v>0</v>
      </c>
    </row>
    <row r="1894" spans="1:2">
      <c r="A1894" t="s">
        <v>2121</v>
      </c>
      <c r="B1894" s="93">
        <v>0</v>
      </c>
    </row>
    <row r="1895" spans="1:2">
      <c r="A1895" t="s">
        <v>2122</v>
      </c>
      <c r="B1895" s="93">
        <v>0</v>
      </c>
    </row>
    <row r="1896" spans="1:2">
      <c r="A1896" t="s">
        <v>2123</v>
      </c>
      <c r="B1896" s="93">
        <v>34.5</v>
      </c>
    </row>
    <row r="1897" spans="1:2">
      <c r="A1897" t="s">
        <v>2124</v>
      </c>
      <c r="B1897" s="93">
        <v>0</v>
      </c>
    </row>
    <row r="1898" spans="1:2">
      <c r="A1898" t="s">
        <v>2125</v>
      </c>
      <c r="B1898" s="93">
        <v>0</v>
      </c>
    </row>
    <row r="1899" spans="1:2">
      <c r="A1899" t="s">
        <v>2126</v>
      </c>
      <c r="B1899" s="93">
        <v>0</v>
      </c>
    </row>
    <row r="1900" spans="1:2">
      <c r="A1900" t="s">
        <v>2127</v>
      </c>
      <c r="B1900" s="93">
        <v>0</v>
      </c>
    </row>
    <row r="1901" spans="1:2">
      <c r="A1901" t="s">
        <v>2128</v>
      </c>
      <c r="B1901" s="93">
        <v>37.08</v>
      </c>
    </row>
    <row r="1902" spans="1:2">
      <c r="A1902" t="s">
        <v>2129</v>
      </c>
      <c r="B1902" s="93">
        <v>32.46</v>
      </c>
    </row>
    <row r="1903" spans="1:2">
      <c r="A1903" t="s">
        <v>2130</v>
      </c>
      <c r="B1903" s="93">
        <v>65.540000000000006</v>
      </c>
    </row>
    <row r="1904" spans="1:2">
      <c r="A1904" t="s">
        <v>2131</v>
      </c>
      <c r="B1904" s="93">
        <v>71.22</v>
      </c>
    </row>
    <row r="1905" spans="1:2">
      <c r="A1905" t="s">
        <v>2132</v>
      </c>
      <c r="B1905" s="93">
        <v>199.23</v>
      </c>
    </row>
    <row r="1906" spans="1:2">
      <c r="A1906" t="s">
        <v>2133</v>
      </c>
      <c r="B1906" s="93">
        <v>0</v>
      </c>
    </row>
    <row r="1907" spans="1:2">
      <c r="A1907" t="s">
        <v>2134</v>
      </c>
      <c r="B1907" s="93">
        <v>0</v>
      </c>
    </row>
    <row r="1908" spans="1:2">
      <c r="A1908" t="s">
        <v>2135</v>
      </c>
      <c r="B1908" s="93">
        <v>0</v>
      </c>
    </row>
    <row r="1909" spans="1:2">
      <c r="A1909" t="s">
        <v>2136</v>
      </c>
      <c r="B1909" s="93">
        <v>22.71</v>
      </c>
    </row>
    <row r="1910" spans="1:2">
      <c r="A1910" t="s">
        <v>2137</v>
      </c>
      <c r="B1910" s="93">
        <v>0</v>
      </c>
    </row>
    <row r="1911" spans="1:2">
      <c r="A1911" t="s">
        <v>2138</v>
      </c>
      <c r="B1911" s="93">
        <v>37.75</v>
      </c>
    </row>
    <row r="1912" spans="1:2">
      <c r="A1912" t="s">
        <v>2139</v>
      </c>
      <c r="B1912" s="93">
        <v>0</v>
      </c>
    </row>
    <row r="1913" spans="1:2">
      <c r="A1913" t="s">
        <v>2140</v>
      </c>
      <c r="B1913" s="93">
        <v>0</v>
      </c>
    </row>
    <row r="1914" spans="1:2">
      <c r="A1914" t="s">
        <v>2141</v>
      </c>
      <c r="B1914" s="93">
        <v>512.72</v>
      </c>
    </row>
    <row r="1915" spans="1:2">
      <c r="A1915" t="s">
        <v>2142</v>
      </c>
      <c r="B1915" s="93">
        <v>40.26</v>
      </c>
    </row>
    <row r="1916" spans="1:2">
      <c r="A1916" t="s">
        <v>2143</v>
      </c>
      <c r="B1916" s="93">
        <v>0</v>
      </c>
    </row>
    <row r="1917" spans="1:2">
      <c r="A1917" t="s">
        <v>2144</v>
      </c>
      <c r="B1917" s="93">
        <v>86.34</v>
      </c>
    </row>
    <row r="1918" spans="1:2">
      <c r="A1918" t="s">
        <v>2145</v>
      </c>
      <c r="B1918" s="93">
        <v>0</v>
      </c>
    </row>
    <row r="1919" spans="1:2">
      <c r="A1919" t="s">
        <v>2146</v>
      </c>
      <c r="B1919" s="93">
        <v>46.5</v>
      </c>
    </row>
    <row r="1920" spans="1:2">
      <c r="A1920" t="s">
        <v>2147</v>
      </c>
      <c r="B1920" s="93">
        <v>0</v>
      </c>
    </row>
    <row r="1921" spans="1:2">
      <c r="A1921" t="s">
        <v>2148</v>
      </c>
      <c r="B1921" s="93">
        <v>0</v>
      </c>
    </row>
    <row r="1922" spans="1:2">
      <c r="A1922" t="s">
        <v>2149</v>
      </c>
      <c r="B1922" s="93">
        <v>0</v>
      </c>
    </row>
    <row r="1923" spans="1:2">
      <c r="A1923" t="s">
        <v>2150</v>
      </c>
      <c r="B1923" s="93">
        <v>38.14</v>
      </c>
    </row>
    <row r="1924" spans="1:2">
      <c r="A1924" t="s">
        <v>2151</v>
      </c>
      <c r="B1924" s="93">
        <v>0</v>
      </c>
    </row>
    <row r="1925" spans="1:2">
      <c r="A1925" t="s">
        <v>2152</v>
      </c>
      <c r="B1925" s="93">
        <v>63.35</v>
      </c>
    </row>
    <row r="1926" spans="1:2">
      <c r="A1926" t="s">
        <v>2153</v>
      </c>
      <c r="B1926" s="93">
        <v>93.784999999999997</v>
      </c>
    </row>
    <row r="1927" spans="1:2">
      <c r="A1927" t="s">
        <v>2154</v>
      </c>
      <c r="B1927" s="93">
        <v>0</v>
      </c>
    </row>
    <row r="1928" spans="1:2">
      <c r="A1928" t="s">
        <v>2155</v>
      </c>
      <c r="B1928" s="93">
        <v>0</v>
      </c>
    </row>
    <row r="1929" spans="1:2">
      <c r="A1929" t="s">
        <v>2156</v>
      </c>
      <c r="B1929" s="93">
        <v>0</v>
      </c>
    </row>
    <row r="1930" spans="1:2">
      <c r="A1930" t="s">
        <v>2157</v>
      </c>
      <c r="B1930" s="93">
        <v>0</v>
      </c>
    </row>
    <row r="1931" spans="1:2">
      <c r="A1931" t="s">
        <v>2158</v>
      </c>
      <c r="B1931" s="93">
        <v>50.51</v>
      </c>
    </row>
    <row r="1932" spans="1:2">
      <c r="A1932" t="s">
        <v>2159</v>
      </c>
      <c r="B1932" s="93">
        <v>56.63</v>
      </c>
    </row>
    <row r="1933" spans="1:2">
      <c r="A1933" t="s">
        <v>2160</v>
      </c>
      <c r="B1933" s="93">
        <v>119.94</v>
      </c>
    </row>
    <row r="1934" spans="1:2">
      <c r="A1934" t="s">
        <v>2161</v>
      </c>
      <c r="B1934" s="93">
        <v>231.81</v>
      </c>
    </row>
    <row r="1935" spans="1:2">
      <c r="A1935" t="s">
        <v>2162</v>
      </c>
      <c r="B1935" s="93">
        <v>0</v>
      </c>
    </row>
    <row r="1936" spans="1:2">
      <c r="A1936" t="s">
        <v>2163</v>
      </c>
      <c r="B1936" s="93">
        <v>0</v>
      </c>
    </row>
    <row r="1937" spans="1:2">
      <c r="A1937" t="s">
        <v>2164</v>
      </c>
      <c r="B1937" s="93">
        <v>106</v>
      </c>
    </row>
    <row r="1938" spans="1:2">
      <c r="A1938" t="s">
        <v>2165</v>
      </c>
      <c r="B1938" s="93">
        <v>361.78570000000002</v>
      </c>
    </row>
    <row r="1939" spans="1:2">
      <c r="A1939" t="s">
        <v>2166</v>
      </c>
      <c r="B1939" s="93">
        <v>338.83</v>
      </c>
    </row>
    <row r="1940" spans="1:2">
      <c r="A1940" t="s">
        <v>2167</v>
      </c>
      <c r="B1940" s="93">
        <v>0</v>
      </c>
    </row>
    <row r="1941" spans="1:2">
      <c r="A1941" t="s">
        <v>2168</v>
      </c>
      <c r="B1941" s="93">
        <v>575.86</v>
      </c>
    </row>
    <row r="1942" spans="1:2">
      <c r="A1942" t="s">
        <v>2169</v>
      </c>
      <c r="B1942" s="93">
        <v>0</v>
      </c>
    </row>
    <row r="1943" spans="1:2">
      <c r="A1943" t="s">
        <v>2170</v>
      </c>
      <c r="B1943" s="93">
        <v>705.63</v>
      </c>
    </row>
    <row r="1944" spans="1:2">
      <c r="A1944" t="s">
        <v>2171</v>
      </c>
      <c r="B1944" s="93">
        <v>0</v>
      </c>
    </row>
    <row r="1945" spans="1:2">
      <c r="A1945" t="s">
        <v>2172</v>
      </c>
      <c r="B1945" s="93">
        <v>0</v>
      </c>
    </row>
    <row r="1946" spans="1:2">
      <c r="A1946" t="s">
        <v>2173</v>
      </c>
      <c r="B1946" s="93">
        <v>0</v>
      </c>
    </row>
    <row r="1947" spans="1:2">
      <c r="A1947" t="s">
        <v>2174</v>
      </c>
      <c r="B1947" s="93">
        <v>0</v>
      </c>
    </row>
    <row r="1948" spans="1:2">
      <c r="A1948" t="s">
        <v>2175</v>
      </c>
      <c r="B1948" s="93">
        <v>49.58</v>
      </c>
    </row>
    <row r="1949" spans="1:2">
      <c r="A1949" t="s">
        <v>2176</v>
      </c>
      <c r="B1949" s="93">
        <v>0</v>
      </c>
    </row>
    <row r="1950" spans="1:2">
      <c r="A1950" t="s">
        <v>2177</v>
      </c>
      <c r="B1950" s="93">
        <v>152.28</v>
      </c>
    </row>
    <row r="1951" spans="1:2">
      <c r="A1951" t="s">
        <v>2178</v>
      </c>
      <c r="B1951" s="93">
        <v>0</v>
      </c>
    </row>
    <row r="1952" spans="1:2">
      <c r="A1952" t="s">
        <v>2179</v>
      </c>
      <c r="B1952" s="93">
        <v>0</v>
      </c>
    </row>
    <row r="1953" spans="1:2">
      <c r="A1953" t="s">
        <v>2180</v>
      </c>
      <c r="B1953" s="93">
        <v>291.5</v>
      </c>
    </row>
    <row r="1954" spans="1:2">
      <c r="A1954" t="s">
        <v>2181</v>
      </c>
      <c r="B1954" s="93">
        <v>0</v>
      </c>
    </row>
    <row r="1955" spans="1:2">
      <c r="A1955" t="s">
        <v>2182</v>
      </c>
      <c r="B1955" s="93">
        <v>417.46</v>
      </c>
    </row>
    <row r="1956" spans="1:2">
      <c r="A1956" t="s">
        <v>2183</v>
      </c>
      <c r="B1956" s="93">
        <v>0</v>
      </c>
    </row>
    <row r="1957" spans="1:2">
      <c r="A1957" t="s">
        <v>2184</v>
      </c>
      <c r="B1957" s="93">
        <v>0</v>
      </c>
    </row>
    <row r="1958" spans="1:2">
      <c r="A1958" t="s">
        <v>2185</v>
      </c>
      <c r="B1958" s="93">
        <v>0</v>
      </c>
    </row>
    <row r="1959" spans="1:2">
      <c r="A1959" t="s">
        <v>2186</v>
      </c>
      <c r="B1959" s="93">
        <v>183.57</v>
      </c>
    </row>
    <row r="1960" spans="1:2">
      <c r="A1960" t="s">
        <v>2187</v>
      </c>
      <c r="B1960" s="93">
        <v>0</v>
      </c>
    </row>
    <row r="1961" spans="1:2">
      <c r="A1961" t="s">
        <v>2188</v>
      </c>
      <c r="B1961" s="93">
        <v>531</v>
      </c>
    </row>
    <row r="1962" spans="1:2">
      <c r="A1962" t="s">
        <v>2189</v>
      </c>
      <c r="B1962" s="93">
        <v>0</v>
      </c>
    </row>
    <row r="1963" spans="1:2">
      <c r="A1963" t="s">
        <v>2190</v>
      </c>
      <c r="B1963" s="93">
        <v>338.37</v>
      </c>
    </row>
    <row r="1964" spans="1:2">
      <c r="A1964" t="s">
        <v>2191</v>
      </c>
      <c r="B1964" s="93">
        <v>416.93</v>
      </c>
    </row>
    <row r="1965" spans="1:2">
      <c r="A1965" t="s">
        <v>2192</v>
      </c>
      <c r="B1965" s="93">
        <v>403.61</v>
      </c>
    </row>
    <row r="1966" spans="1:2">
      <c r="A1966" t="s">
        <v>2193</v>
      </c>
      <c r="B1966" s="93">
        <v>673.78</v>
      </c>
    </row>
    <row r="1967" spans="1:2">
      <c r="A1967" t="s">
        <v>2194</v>
      </c>
      <c r="B1967" s="93">
        <v>906.83</v>
      </c>
    </row>
    <row r="1968" spans="1:2">
      <c r="A1968" t="s">
        <v>2195</v>
      </c>
      <c r="B1968" s="93">
        <v>47.1</v>
      </c>
    </row>
    <row r="1969" spans="1:2">
      <c r="A1969" t="s">
        <v>2196</v>
      </c>
      <c r="B1969" s="93">
        <v>49.502000000000002</v>
      </c>
    </row>
    <row r="1970" spans="1:2">
      <c r="A1970" t="s">
        <v>2197</v>
      </c>
      <c r="B1970" s="93">
        <v>0</v>
      </c>
    </row>
    <row r="1971" spans="1:2">
      <c r="A1971" t="s">
        <v>2198</v>
      </c>
      <c r="B1971" s="93">
        <v>0</v>
      </c>
    </row>
    <row r="1972" spans="1:2">
      <c r="A1972" t="s">
        <v>2199</v>
      </c>
      <c r="B1972" s="93">
        <v>0</v>
      </c>
    </row>
    <row r="1973" spans="1:2">
      <c r="A1973" t="s">
        <v>2200</v>
      </c>
      <c r="B1973" s="93">
        <v>0</v>
      </c>
    </row>
    <row r="1974" spans="1:2">
      <c r="A1974" t="s">
        <v>2201</v>
      </c>
      <c r="B1974" s="93">
        <v>102</v>
      </c>
    </row>
    <row r="1975" spans="1:2">
      <c r="A1975" t="s">
        <v>2202</v>
      </c>
      <c r="B1975" s="93">
        <v>155.94</v>
      </c>
    </row>
    <row r="1976" spans="1:2">
      <c r="A1976" t="s">
        <v>2203</v>
      </c>
      <c r="B1976" s="93">
        <v>114.78</v>
      </c>
    </row>
    <row r="1977" spans="1:2">
      <c r="A1977" t="s">
        <v>2204</v>
      </c>
      <c r="B1977" s="93">
        <v>100</v>
      </c>
    </row>
    <row r="1978" spans="1:2">
      <c r="A1978" t="s">
        <v>119</v>
      </c>
      <c r="B1978" s="93">
        <v>305.94</v>
      </c>
    </row>
    <row r="1979" spans="1:2">
      <c r="A1979" t="s">
        <v>2205</v>
      </c>
      <c r="B1979" s="93">
        <v>430</v>
      </c>
    </row>
    <row r="1980" spans="1:2">
      <c r="A1980" t="s">
        <v>2206</v>
      </c>
      <c r="B1980" s="93">
        <v>440</v>
      </c>
    </row>
    <row r="1981" spans="1:2">
      <c r="A1981" t="s">
        <v>2207</v>
      </c>
      <c r="B1981" s="93">
        <v>630</v>
      </c>
    </row>
    <row r="1982" spans="1:2">
      <c r="A1982" t="s">
        <v>2208</v>
      </c>
      <c r="B1982" s="93">
        <v>724.79</v>
      </c>
    </row>
    <row r="1983" spans="1:2">
      <c r="A1983" t="s">
        <v>2209</v>
      </c>
      <c r="B1983" s="93">
        <v>1032.3900000000001</v>
      </c>
    </row>
    <row r="1984" spans="1:2">
      <c r="A1984" t="s">
        <v>2210</v>
      </c>
      <c r="B1984" s="93">
        <v>10.39</v>
      </c>
    </row>
    <row r="1985" spans="1:2">
      <c r="A1985" t="s">
        <v>2211</v>
      </c>
      <c r="B1985" s="93">
        <v>24.97</v>
      </c>
    </row>
    <row r="1986" spans="1:2">
      <c r="A1986" t="s">
        <v>2212</v>
      </c>
      <c r="B1986" s="93">
        <v>10.130800000000001</v>
      </c>
    </row>
    <row r="1987" spans="1:2">
      <c r="A1987" t="s">
        <v>2213</v>
      </c>
      <c r="B1987" s="93">
        <v>0</v>
      </c>
    </row>
    <row r="1988" spans="1:2">
      <c r="A1988" t="s">
        <v>67</v>
      </c>
      <c r="B1988" s="93">
        <v>27.93</v>
      </c>
    </row>
    <row r="1989" spans="1:2">
      <c r="A1989" t="s">
        <v>2214</v>
      </c>
      <c r="B1989" s="93">
        <v>120.51</v>
      </c>
    </row>
    <row r="1990" spans="1:2">
      <c r="A1990" t="s">
        <v>2215</v>
      </c>
      <c r="B1990" s="93">
        <v>180.67</v>
      </c>
    </row>
    <row r="1991" spans="1:2">
      <c r="A1991" t="s">
        <v>2216</v>
      </c>
      <c r="B1991" s="93">
        <v>0</v>
      </c>
    </row>
    <row r="1992" spans="1:2">
      <c r="A1992" t="s">
        <v>2217</v>
      </c>
      <c r="B1992" s="93">
        <v>120.5</v>
      </c>
    </row>
    <row r="1993" spans="1:2">
      <c r="A1993" t="s">
        <v>2218</v>
      </c>
      <c r="B1993" s="93">
        <v>0</v>
      </c>
    </row>
    <row r="1994" spans="1:2">
      <c r="A1994" t="s">
        <v>2219</v>
      </c>
      <c r="B1994" s="93">
        <v>14.22</v>
      </c>
    </row>
    <row r="1995" spans="1:2">
      <c r="A1995" t="s">
        <v>2220</v>
      </c>
      <c r="B1995" s="93">
        <v>52.29</v>
      </c>
    </row>
    <row r="1996" spans="1:2">
      <c r="A1996" t="s">
        <v>2221</v>
      </c>
      <c r="B1996" s="93">
        <v>21.71</v>
      </c>
    </row>
    <row r="1997" spans="1:2">
      <c r="A1997" t="s">
        <v>101</v>
      </c>
      <c r="B1997" s="93">
        <v>111.11</v>
      </c>
    </row>
    <row r="1998" spans="1:2">
      <c r="A1998" t="s">
        <v>2222</v>
      </c>
      <c r="B1998" s="93">
        <v>50.95</v>
      </c>
    </row>
    <row r="1999" spans="1:2">
      <c r="A1999" t="s">
        <v>2223</v>
      </c>
      <c r="B1999" s="93">
        <v>37.630000000000003</v>
      </c>
    </row>
    <row r="2000" spans="1:2">
      <c r="A2000" t="s">
        <v>2224</v>
      </c>
      <c r="B2000" s="93">
        <v>1.73</v>
      </c>
    </row>
    <row r="2001" spans="1:2">
      <c r="A2001" t="s">
        <v>2225</v>
      </c>
      <c r="B2001" s="93">
        <v>1.96</v>
      </c>
    </row>
    <row r="2002" spans="1:2">
      <c r="A2002" t="s">
        <v>2226</v>
      </c>
      <c r="B2002" s="93">
        <v>19.43</v>
      </c>
    </row>
    <row r="2003" spans="1:2">
      <c r="A2003" t="s">
        <v>2227</v>
      </c>
      <c r="B2003" s="93">
        <v>20.55</v>
      </c>
    </row>
    <row r="2004" spans="1:2">
      <c r="A2004" t="s">
        <v>2228</v>
      </c>
      <c r="B2004" s="93">
        <v>0</v>
      </c>
    </row>
    <row r="2005" spans="1:2">
      <c r="A2005" t="s">
        <v>2229</v>
      </c>
      <c r="B2005" s="93">
        <v>63.902999999999999</v>
      </c>
    </row>
    <row r="2006" spans="1:2">
      <c r="A2006" t="s">
        <v>2230</v>
      </c>
      <c r="B2006" s="93">
        <v>63.9</v>
      </c>
    </row>
    <row r="2007" spans="1:2">
      <c r="A2007" t="s">
        <v>2231</v>
      </c>
      <c r="B2007" s="93">
        <v>72.5</v>
      </c>
    </row>
    <row r="2008" spans="1:2">
      <c r="A2008" t="s">
        <v>2232</v>
      </c>
      <c r="B2008" s="93">
        <v>58</v>
      </c>
    </row>
    <row r="2009" spans="1:2">
      <c r="A2009" t="s">
        <v>2233</v>
      </c>
      <c r="B2009" s="93">
        <v>145</v>
      </c>
    </row>
    <row r="2010" spans="1:2">
      <c r="A2010" t="s">
        <v>2234</v>
      </c>
      <c r="B2010" s="93">
        <v>75.698800000000006</v>
      </c>
    </row>
    <row r="2011" spans="1:2">
      <c r="A2011" t="s">
        <v>2235</v>
      </c>
      <c r="B2011" s="93">
        <v>73.33</v>
      </c>
    </row>
    <row r="2012" spans="1:2">
      <c r="A2012" t="s">
        <v>2236</v>
      </c>
      <c r="B2012" s="93">
        <v>72.046000000000006</v>
      </c>
    </row>
    <row r="2013" spans="1:2">
      <c r="A2013" t="s">
        <v>2237</v>
      </c>
      <c r="B2013" s="93">
        <v>139.47</v>
      </c>
    </row>
    <row r="2014" spans="1:2">
      <c r="A2014" t="s">
        <v>2238</v>
      </c>
      <c r="B2014" s="93">
        <v>140.72999999999999</v>
      </c>
    </row>
    <row r="2015" spans="1:2">
      <c r="A2015" t="s">
        <v>2239</v>
      </c>
      <c r="B2015" s="93">
        <v>144.32</v>
      </c>
    </row>
    <row r="2016" spans="1:2">
      <c r="A2016" t="s">
        <v>2240</v>
      </c>
      <c r="B2016" s="93">
        <v>144.94</v>
      </c>
    </row>
    <row r="2017" spans="1:2">
      <c r="A2017" t="s">
        <v>2241</v>
      </c>
      <c r="B2017" s="93">
        <v>0</v>
      </c>
    </row>
    <row r="2018" spans="1:2">
      <c r="A2018" t="s">
        <v>2242</v>
      </c>
      <c r="B2018" s="93">
        <v>0</v>
      </c>
    </row>
    <row r="2019" spans="1:2">
      <c r="A2019" t="s">
        <v>2243</v>
      </c>
      <c r="B2019" s="93">
        <v>238.16</v>
      </c>
    </row>
    <row r="2020" spans="1:2">
      <c r="A2020" t="s">
        <v>2244</v>
      </c>
      <c r="B2020" s="93">
        <v>0</v>
      </c>
    </row>
    <row r="2021" spans="1:2">
      <c r="A2021" t="s">
        <v>2245</v>
      </c>
      <c r="B2021" s="93">
        <v>177.88</v>
      </c>
    </row>
    <row r="2022" spans="1:2">
      <c r="A2022" t="s">
        <v>2245</v>
      </c>
      <c r="B2022" s="93">
        <v>0</v>
      </c>
    </row>
    <row r="2023" spans="1:2">
      <c r="A2023" t="s">
        <v>2246</v>
      </c>
      <c r="B2023" s="93">
        <v>0</v>
      </c>
    </row>
    <row r="2024" spans="1:2">
      <c r="A2024" t="s">
        <v>2247</v>
      </c>
      <c r="B2024" s="93">
        <v>0</v>
      </c>
    </row>
    <row r="2025" spans="1:2">
      <c r="A2025" t="s">
        <v>2248</v>
      </c>
      <c r="B2025" s="93">
        <v>753.37</v>
      </c>
    </row>
    <row r="2026" spans="1:2">
      <c r="A2026" t="s">
        <v>2249</v>
      </c>
      <c r="B2026" s="93">
        <v>0</v>
      </c>
    </row>
    <row r="2027" spans="1:2">
      <c r="A2027" t="s">
        <v>2250</v>
      </c>
      <c r="B2027" s="93">
        <v>350</v>
      </c>
    </row>
    <row r="2028" spans="1:2">
      <c r="A2028" t="s">
        <v>2251</v>
      </c>
      <c r="B2028" s="93">
        <v>0</v>
      </c>
    </row>
    <row r="2029" spans="1:2">
      <c r="A2029" t="s">
        <v>2252</v>
      </c>
      <c r="B2029" s="93">
        <v>160</v>
      </c>
    </row>
    <row r="2030" spans="1:2">
      <c r="A2030" t="s">
        <v>2253</v>
      </c>
      <c r="B2030" s="93">
        <v>0</v>
      </c>
    </row>
    <row r="2031" spans="1:2">
      <c r="A2031" t="s">
        <v>2254</v>
      </c>
      <c r="B2031" s="93">
        <v>7.5549999999999997</v>
      </c>
    </row>
    <row r="2032" spans="1:2">
      <c r="A2032" t="s">
        <v>2255</v>
      </c>
      <c r="B2032" s="93">
        <v>0</v>
      </c>
    </row>
    <row r="2033" spans="1:2">
      <c r="A2033" t="s">
        <v>2256</v>
      </c>
      <c r="B2033" s="93">
        <v>0.73380000000000001</v>
      </c>
    </row>
    <row r="2034" spans="1:2">
      <c r="A2034" t="s">
        <v>106</v>
      </c>
      <c r="B2034" s="93">
        <v>1.1406000000000001</v>
      </c>
    </row>
    <row r="2035" spans="1:2">
      <c r="A2035" t="s">
        <v>2257</v>
      </c>
      <c r="B2035" s="93">
        <v>0</v>
      </c>
    </row>
    <row r="2036" spans="1:2">
      <c r="A2036" t="s">
        <v>2257</v>
      </c>
      <c r="B2036" s="93">
        <v>49.22</v>
      </c>
    </row>
    <row r="2037" spans="1:2">
      <c r="A2037" t="s">
        <v>2258</v>
      </c>
      <c r="B2037" s="93">
        <v>0</v>
      </c>
    </row>
    <row r="2038" spans="1:2">
      <c r="A2038" t="s">
        <v>2259</v>
      </c>
      <c r="B2038" s="93">
        <v>0</v>
      </c>
    </row>
    <row r="2039" spans="1:2">
      <c r="A2039" t="s">
        <v>2260</v>
      </c>
      <c r="B2039" s="93">
        <v>0</v>
      </c>
    </row>
    <row r="2040" spans="1:2">
      <c r="A2040" t="s">
        <v>2261</v>
      </c>
      <c r="B2040" s="93">
        <v>0</v>
      </c>
    </row>
    <row r="2041" spans="1:2">
      <c r="A2041" t="s">
        <v>2262</v>
      </c>
      <c r="B2041" s="93">
        <v>0</v>
      </c>
    </row>
    <row r="2042" spans="1:2">
      <c r="A2042" t="s">
        <v>2263</v>
      </c>
      <c r="B2042" s="93">
        <v>0</v>
      </c>
    </row>
    <row r="2043" spans="1:2">
      <c r="A2043" t="s">
        <v>2264</v>
      </c>
      <c r="B2043" s="93">
        <v>0</v>
      </c>
    </row>
    <row r="2044" spans="1:2">
      <c r="A2044" t="s">
        <v>2265</v>
      </c>
      <c r="B2044" s="93">
        <v>47.725000000000001</v>
      </c>
    </row>
    <row r="2045" spans="1:2">
      <c r="A2045" t="s">
        <v>2266</v>
      </c>
      <c r="B2045" s="93">
        <v>19.618500000000001</v>
      </c>
    </row>
    <row r="2046" spans="1:2">
      <c r="A2046" t="s">
        <v>2267</v>
      </c>
      <c r="B2046" s="93">
        <v>11.132</v>
      </c>
    </row>
    <row r="2047" spans="1:2">
      <c r="A2047" t="s">
        <v>82</v>
      </c>
      <c r="B2047" s="93">
        <v>5.1071</v>
      </c>
    </row>
    <row r="2048" spans="1:2">
      <c r="A2048" t="s">
        <v>2268</v>
      </c>
      <c r="B2048" s="93">
        <v>0</v>
      </c>
    </row>
    <row r="2049" spans="1:2">
      <c r="A2049" t="s">
        <v>2269</v>
      </c>
      <c r="B2049" s="93">
        <v>0</v>
      </c>
    </row>
    <row r="2050" spans="1:2">
      <c r="A2050" t="s">
        <v>2270</v>
      </c>
      <c r="B2050" s="93">
        <v>5.21</v>
      </c>
    </row>
    <row r="2051" spans="1:2">
      <c r="A2051" t="s">
        <v>2271</v>
      </c>
      <c r="B2051" s="93">
        <v>1.89</v>
      </c>
    </row>
  </sheetData>
  <autoFilter ref="A2:B2051" xr:uid="{00000000-0009-0000-0000-000006000000}"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62505656ABD241B667861069F4492A" ma:contentTypeVersion="19" ma:contentTypeDescription="" ma:contentTypeScope="" ma:versionID="c35642e2c9129a75d17f60a67bad7e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Pending</CaseStatus>
    <OpenedDate xmlns="dc463f71-b30c-4ab2-9473-d307f9d35888">2025-03-13T07:00:00+00:00</OpenedDate>
    <SignificantOrder xmlns="dc463f71-b30c-4ab2-9473-d307f9d35888">false</SignificantOrder>
    <Date1 xmlns="dc463f71-b30c-4ab2-9473-d307f9d35888">2025-03-13T07:00:00+00:00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250172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6B2AAF-148F-49CE-B194-2913EEA31764}"/>
</file>

<file path=customXml/itemProps2.xml><?xml version="1.0" encoding="utf-8"?>
<ds:datastoreItem xmlns:ds="http://schemas.openxmlformats.org/officeDocument/2006/customXml" ds:itemID="{106BB4FB-A6E6-4A7A-93EC-898FCFD328DC}"/>
</file>

<file path=customXml/itemProps3.xml><?xml version="1.0" encoding="utf-8"?>
<ds:datastoreItem xmlns:ds="http://schemas.openxmlformats.org/officeDocument/2006/customXml" ds:itemID="{ABA2BEAB-CB7B-42FE-B2EA-926843F09808}"/>
</file>

<file path=customXml/itemProps4.xml><?xml version="1.0" encoding="utf-8"?>
<ds:datastoreItem xmlns:ds="http://schemas.openxmlformats.org/officeDocument/2006/customXml" ds:itemID="{05CB1121-2776-4FF6-A122-E2FE7A1B1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Booth, Avery (UTC)</cp:lastModifiedBy>
  <cp:lastPrinted>2024-08-20T20:53:43Z</cp:lastPrinted>
  <dcterms:created xsi:type="dcterms:W3CDTF">2012-09-12T18:24:33Z</dcterms:created>
  <dcterms:modified xsi:type="dcterms:W3CDTF">2025-03-17T16:38:07Z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0x0101006E56B4D1795A2E4DB2F0B01679ED314A009662505656ABD241B667861069F4492A</vt:lpwstr>
  </property>
</Properties>
</file>