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1080" windowWidth="17352" windowHeight="1044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<sst xmlns="http://schemas.openxmlformats.org/spreadsheetml/2006/main" count="180" uniqueCount="42">
  <si>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</si>
  <si>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</si>
  <si>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</si>
  <si>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</si>
  <si>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</si>
  <si>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</si>
  <si>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</si>
  <si>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</si>
  <si>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</si>
  <si>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</si>
  <si>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</si>
  <si>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</si>
  <si>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</si>
  <si>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</si>
  <si>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</si>
  <si>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</si>
  <si>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</si>
  <si>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</si>
  <si>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</si>
  <si>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</si>
  <si>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</si>
  <si>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</si>
  <si>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</si>
  <si>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</si>
  <si>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</si>
  <si>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</si>
  <si>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</si>
  <si>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</si>
  <si>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</si>
  <si>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</si>
  <si>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</si>
  <si>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</si>
  <si>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</si>
  <si>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</si>
  <si>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</si>
  <si>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</si>
  <si>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</si>
  <si>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</si>
  <si>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</si>
  <si>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</si>
  <si>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</si>
  <si>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6/30/2018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</si>
</sst>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2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/>
    <xf numFmtId="0" fontId="7" fillId="2" borderId="2" applyNumberFormat="0" applyFont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0" fontId="29" fillId="21" borderId="5" applyNumberFormat="0" applyAlignment="0" applyProtection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5" applyNumberFormat="0" applyAlignment="0" applyProtection="0"/>
    <xf numFmtId="0" fontId="37" fillId="0" borderId="10" applyNumberFormat="0" applyFill="0" applyAlignment="0" applyProtection="0"/>
    <xf numFmtId="0" fontId="38" fillId="23" borderId="0" applyNumberFormat="0" applyBorder="0" applyAlignment="0" applyProtection="0"/>
    <xf numFmtId="0" fontId="6" fillId="0" borderId="0"/>
    <xf numFmtId="0" fontId="39" fillId="21" borderId="11" applyNumberFormat="0" applyAlignment="0" applyProtection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36" fillId="8" borderId="5" applyNumberFormat="0" applyAlignment="0" applyProtection="0"/>
    <xf numFmtId="0" fontId="5" fillId="0" borderId="0"/>
    <xf numFmtId="0" fontId="47" fillId="0" borderId="0"/>
    <xf numFmtId="43" fontId="47" fillId="0" borderId="0" applyFont="0" applyFill="0" applyBorder="0" applyAlignment="0" applyProtection="0"/>
    <xf numFmtId="0" fontId="7" fillId="0" borderId="0"/>
    <xf numFmtId="0" fontId="5" fillId="0" borderId="0"/>
    <xf numFmtId="169" fontId="7" fillId="0" borderId="0" applyFont="0" applyFill="0" applyBorder="0" applyAlignment="0" applyProtection="0"/>
    <xf numFmtId="38" fontId="22" fillId="24" borderId="0" applyNumberFormat="0" applyBorder="0" applyAlignment="0" applyProtection="0"/>
    <xf numFmtId="10" fontId="22" fillId="25" borderId="13" applyNumberFormat="0" applyBorder="0" applyAlignment="0" applyProtection="0"/>
    <xf numFmtId="170" fontId="48" fillId="0" borderId="0"/>
    <xf numFmtId="10" fontId="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7" fillId="0" borderId="0"/>
    <xf numFmtId="0" fontId="36" fillId="8" borderId="5" applyNumberFormat="0" applyAlignment="0" applyProtection="0"/>
    <xf numFmtId="43" fontId="7" fillId="0" borderId="0" applyFont="0" applyFill="0" applyBorder="0" applyAlignment="0" applyProtection="0"/>
    <xf numFmtId="0" fontId="36" fillId="8" borderId="5" applyNumberFormat="0" applyAlignment="0" applyProtection="0"/>
    <xf numFmtId="0" fontId="6" fillId="0" borderId="0"/>
    <xf numFmtId="0" fontId="7" fillId="2" borderId="2" applyNumberFormat="0" applyFont="0" applyAlignment="0" applyProtection="0"/>
    <xf numFmtId="0" fontId="46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36" fillId="8" borderId="5" applyNumberFormat="0" applyAlignment="0" applyProtection="0"/>
    <xf numFmtId="0" fontId="4" fillId="0" borderId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50" fillId="0" borderId="0"/>
    <xf numFmtId="0" fontId="36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36" fillId="8" borderId="5" applyNumberFormat="0" applyAlignment="0" applyProtection="0"/>
    <xf numFmtId="0" fontId="2" fillId="0" borderId="0"/>
    <xf numFmtId="0" fontId="36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1" fillId="0" borderId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36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</cellStyleXfs>
  <cellXfs count="115">
    <xf numFmtId="0" fontId="0" fillId="0" borderId="0" xfId="0"/>
    <xf numFmtId="15" fontId="8" fillId="0" borderId="0" xfId="0" quotePrefix="1" applyNumberFormat="1" applyFont="1" applyFill="1"/>
    <xf numFmtId="0" fontId="8" fillId="0" borderId="0" xfId="0" applyFont="1" applyFill="1"/>
    <xf numFmtId="0" fontId="9" fillId="0" borderId="0" xfId="0" applyFont="1" applyFill="1"/>
    <xf numFmtId="0" fontId="9" fillId="0" borderId="0" xfId="0" applyFont="1"/>
    <xf numFmtId="0" fontId="10" fillId="0" borderId="0" xfId="0" applyFont="1" applyAlignment="1">
      <alignment horizontal="center"/>
    </xf>
    <xf numFmtId="14" fontId="11" fillId="0" borderId="0" xfId="0" quotePrefix="1" applyNumberFormat="1" applyFont="1" applyAlignment="1">
      <alignment horizontal="left"/>
    </xf>
    <xf numFmtId="164" fontId="10" fillId="0" borderId="0" xfId="0" quotePrefix="1" applyNumberFormat="1" applyFont="1" applyAlignment="1">
      <alignment horizontal="center"/>
    </xf>
    <xf numFmtId="14" fontId="12" fillId="0" borderId="0" xfId="0" quotePrefix="1" applyNumberFormat="1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/>
    <xf numFmtId="0" fontId="13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 applyFill="1"/>
    <xf numFmtId="0" fontId="13" fillId="0" borderId="0" xfId="0" applyFont="1" applyFill="1"/>
    <xf numFmtId="37" fontId="13" fillId="0" borderId="0" xfId="0" applyNumberFormat="1" applyFont="1" applyFill="1" applyAlignment="1">
      <alignment horizontal="center"/>
    </xf>
    <xf numFmtId="37" fontId="17" fillId="0" borderId="0" xfId="0" applyNumberFormat="1" applyFont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41" fontId="18" fillId="0" borderId="0" xfId="1" applyNumberFormat="1" applyFont="1" applyFill="1"/>
    <xf numFmtId="165" fontId="19" fillId="0" borderId="0" xfId="0" applyNumberFormat="1" applyFont="1" applyFill="1" applyProtection="1">
      <protection locked="0"/>
    </xf>
    <xf numFmtId="0" fontId="20" fillId="0" borderId="0" xfId="0" applyFont="1" applyFill="1" applyAlignment="1">
      <alignment horizontal="center"/>
    </xf>
    <xf numFmtId="41" fontId="18" fillId="0" borderId="1" xfId="1" applyNumberFormat="1" applyFont="1" applyFill="1" applyBorder="1"/>
    <xf numFmtId="165" fontId="19" fillId="0" borderId="1" xfId="0" applyNumberFormat="1" applyFont="1" applyFill="1" applyBorder="1" applyProtection="1">
      <protection locked="0"/>
    </xf>
    <xf numFmtId="0" fontId="21" fillId="0" borderId="0" xfId="0" applyFont="1"/>
    <xf numFmtId="37" fontId="18" fillId="0" borderId="0" xfId="0" applyNumberFormat="1" applyFont="1" applyFill="1"/>
    <xf numFmtId="37" fontId="7" fillId="0" borderId="0" xfId="0" applyNumberFormat="1" applyFont="1"/>
    <xf numFmtId="0" fontId="18" fillId="0" borderId="1" xfId="0" applyFont="1" applyFill="1" applyBorder="1"/>
    <xf numFmtId="0" fontId="14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41" fontId="18" fillId="0" borderId="0" xfId="1" applyNumberFormat="1" applyFont="1"/>
    <xf numFmtId="37" fontId="18" fillId="0" borderId="0" xfId="0" applyNumberFormat="1" applyFont="1"/>
    <xf numFmtId="165" fontId="19" fillId="0" borderId="0" xfId="0" applyNumberFormat="1" applyFont="1" applyProtection="1">
      <protection locked="0"/>
    </xf>
    <xf numFmtId="0" fontId="22" fillId="0" borderId="0" xfId="0" applyFont="1"/>
    <xf numFmtId="0" fontId="18" fillId="0" borderId="1" xfId="0" applyFont="1" applyFill="1" applyBorder="1" applyAlignment="1">
      <alignment horizontal="center"/>
    </xf>
    <xf numFmtId="37" fontId="18" fillId="0" borderId="1" xfId="0" applyNumberFormat="1" applyFont="1" applyFill="1" applyBorder="1"/>
    <xf numFmtId="0" fontId="13" fillId="0" borderId="0" xfId="0" applyFont="1" applyFill="1" applyAlignment="1">
      <alignment horizontal="center"/>
    </xf>
    <xf numFmtId="0" fontId="24" fillId="0" borderId="0" xfId="0" applyFont="1"/>
    <xf numFmtId="0" fontId="24" fillId="0" borderId="1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0" fillId="0" borderId="0" xfId="0" applyFont="1"/>
    <xf numFmtId="0" fontId="25" fillId="0" borderId="0" xfId="0" applyFont="1"/>
    <xf numFmtId="0" fontId="24" fillId="0" borderId="3" xfId="0" applyFont="1" applyBorder="1"/>
    <xf numFmtId="41" fontId="18" fillId="0" borderId="1" xfId="1" applyNumberFormat="1" applyFont="1" applyFill="1" applyBorder="1"/>
    <xf numFmtId="165" fontId="19" fillId="0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4" fillId="0" borderId="0" xfId="0" applyFont="1" applyAlignme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37" fontId="13" fillId="0" borderId="0" xfId="0" applyNumberFormat="1" applyFont="1" applyAlignment="1">
      <alignment horizontal="center"/>
    </xf>
    <xf numFmtId="166" fontId="19" fillId="0" borderId="0" xfId="0" applyNumberFormat="1" applyFont="1" applyAlignment="1" applyProtection="1">
      <alignment horizontal="right"/>
      <protection locked="0"/>
    </xf>
    <xf numFmtId="41" fontId="18" fillId="0" borderId="1" xfId="1" applyNumberFormat="1" applyFont="1" applyBorder="1"/>
    <xf numFmtId="165" fontId="19" fillId="0" borderId="1" xfId="0" applyNumberFormat="1" applyFont="1" applyBorder="1" applyProtection="1">
      <protection locked="0"/>
    </xf>
    <xf numFmtId="166" fontId="19" fillId="0" borderId="1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 applyAlignment="1" applyProtection="1">
      <alignment horizontal="right"/>
      <protection locked="0"/>
    </xf>
    <xf numFmtId="166" fontId="18" fillId="0" borderId="0" xfId="0" applyNumberFormat="1" applyFont="1" applyBorder="1"/>
    <xf numFmtId="0" fontId="18" fillId="0" borderId="0" xfId="0" applyFont="1" applyBorder="1"/>
    <xf numFmtId="0" fontId="14" fillId="0" borderId="0" xfId="0" applyFont="1" applyFill="1" applyAlignment="1"/>
    <xf numFmtId="167" fontId="24" fillId="0" borderId="0" xfId="0" applyNumberFormat="1" applyFont="1"/>
    <xf numFmtId="167" fontId="24" fillId="0" borderId="0" xfId="0" applyNumberFormat="1" applyFont="1" applyFill="1"/>
    <xf numFmtId="0" fontId="43" fillId="0" borderId="0" xfId="0" applyFont="1"/>
    <xf numFmtId="0" fontId="24" fillId="0" borderId="0" xfId="0" applyFont="1" applyBorder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0" xfId="1" applyNumberFormat="1" applyFont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41" fontId="18" fillId="0" borderId="0" xfId="1" applyNumberFormat="1" applyFont="1" applyFill="1"/>
    <xf numFmtId="41" fontId="18" fillId="0" borderId="1" xfId="1" applyNumberFormat="1" applyFont="1" applyFill="1" applyBorder="1"/>
    <xf numFmtId="0" fontId="13" fillId="0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168" fontId="10" fillId="0" borderId="0" xfId="0" quotePrefix="1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</cellXfs>
  <cellStyles count="223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8" xfId="9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5" xfId="55"/>
    <cellStyle name="Normal 15 2" xfId="111"/>
    <cellStyle name="Normal 15 3" xfId="142"/>
    <cellStyle name="Normal 15 4" xfId="173"/>
    <cellStyle name="Normal 15 5" xfId="195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T20" sqref="T20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5"/>
      <c r="L2" s="6"/>
      <c r="M2" s="6"/>
      <c r="N2" s="6"/>
    </row>
    <row r="3" spans="1:14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5"/>
    </row>
    <row r="4" spans="1:14" ht="21" x14ac:dyDescent="0.4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7" t="s">
        <v>3</v>
      </c>
      <c r="C11" s="107"/>
      <c r="D11" s="107"/>
      <c r="E11" s="107"/>
      <c r="F11" s="107"/>
      <c r="G11" s="107"/>
      <c r="H11" s="107"/>
      <c r="I11" s="107"/>
      <c r="J11" s="107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3" t="s">
        <v>6</v>
      </c>
      <c r="I12" s="103"/>
      <c r="J12" s="103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70">
        <v>1009698</v>
      </c>
      <c r="E14" s="70">
        <v>1008940</v>
      </c>
      <c r="F14" s="21">
        <f>D14-E14</f>
        <v>758</v>
      </c>
      <c r="G14" s="22">
        <f>F14/E14</f>
        <v>7.5128352528396134E-4</v>
      </c>
      <c r="H14" s="89">
        <v>997073</v>
      </c>
      <c r="I14" s="21">
        <f t="shared" ref="I14:I19" si="0">+D14-H14</f>
        <v>12625</v>
      </c>
      <c r="J14" s="22">
        <f>+I14/H14</f>
        <v>1.2662061855049731E-2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70">
        <v>128979</v>
      </c>
      <c r="E15" s="70">
        <v>129118</v>
      </c>
      <c r="F15" s="21">
        <f t="shared" ref="F15:F19" si="1">D15-E15</f>
        <v>-139</v>
      </c>
      <c r="G15" s="22">
        <f t="shared" ref="G15:G20" si="2">F15/E15</f>
        <v>-1.0765346427299061E-3</v>
      </c>
      <c r="H15" s="89">
        <v>126648</v>
      </c>
      <c r="I15" s="21">
        <f t="shared" si="0"/>
        <v>2331</v>
      </c>
      <c r="J15" s="22">
        <f t="shared" ref="J15:J18" si="3">+I15/H15</f>
        <v>1.8405343945423536E-2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70">
        <v>3366</v>
      </c>
      <c r="E16" s="70">
        <v>3351</v>
      </c>
      <c r="F16" s="21">
        <f t="shared" si="1"/>
        <v>15</v>
      </c>
      <c r="G16" s="22">
        <f t="shared" si="2"/>
        <v>4.4762757385854966E-3</v>
      </c>
      <c r="H16" s="89">
        <v>3391</v>
      </c>
      <c r="I16" s="21">
        <f t="shared" si="0"/>
        <v>-25</v>
      </c>
      <c r="J16" s="22">
        <f t="shared" si="3"/>
        <v>-7.3724565025066356E-3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70">
        <v>6992</v>
      </c>
      <c r="E17" s="70">
        <v>7066</v>
      </c>
      <c r="F17" s="21">
        <f t="shared" si="1"/>
        <v>-74</v>
      </c>
      <c r="G17" s="22">
        <f t="shared" si="2"/>
        <v>-1.0472686102462497E-2</v>
      </c>
      <c r="H17" s="89">
        <v>6708</v>
      </c>
      <c r="I17" s="21">
        <f t="shared" si="0"/>
        <v>284</v>
      </c>
      <c r="J17" s="22">
        <f t="shared" si="3"/>
        <v>4.2337507453786526E-2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70">
        <v>8</v>
      </c>
      <c r="E18" s="70">
        <v>8</v>
      </c>
      <c r="F18" s="21">
        <f t="shared" si="1"/>
        <v>0</v>
      </c>
      <c r="G18" s="22">
        <f t="shared" si="2"/>
        <v>0</v>
      </c>
      <c r="H18" s="89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69">
        <v>16</v>
      </c>
      <c r="E19" s="69">
        <v>16</v>
      </c>
      <c r="F19" s="24">
        <f t="shared" si="1"/>
        <v>0</v>
      </c>
      <c r="G19" s="25">
        <f t="shared" si="2"/>
        <v>0</v>
      </c>
      <c r="H19" s="90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1149059</v>
      </c>
      <c r="E20" s="27">
        <f>SUM(E14:E19)</f>
        <v>1148499</v>
      </c>
      <c r="F20" s="27">
        <f>SUM(F14:F19)</f>
        <v>560</v>
      </c>
      <c r="G20" s="22">
        <f t="shared" si="2"/>
        <v>4.8759293651975315E-4</v>
      </c>
      <c r="H20" s="27">
        <f>SUM(H14:H19)</f>
        <v>1133844</v>
      </c>
      <c r="I20" s="27">
        <f>SUM(I14:I19)</f>
        <v>15215</v>
      </c>
      <c r="J20" s="22">
        <f>+I20/H20</f>
        <v>1.341895357738807E-2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x14ac:dyDescent="0.3">
      <c r="A22" s="46">
        <v>9</v>
      </c>
      <c r="B22" s="109" t="s">
        <v>23</v>
      </c>
      <c r="C22" s="109"/>
      <c r="D22" s="109"/>
      <c r="E22" s="109"/>
      <c r="F22" s="109"/>
      <c r="G22" s="109"/>
      <c r="H22" s="109"/>
      <c r="I22" s="109"/>
      <c r="J22" s="109"/>
      <c r="K22" s="30"/>
    </row>
    <row r="23" spans="1:11" s="14" customFormat="1" ht="17.399999999999999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3" t="s">
        <v>6</v>
      </c>
      <c r="I23" s="103"/>
      <c r="J23" s="103"/>
      <c r="K23" s="26"/>
    </row>
    <row r="24" spans="1:11" s="14" customFormat="1" ht="17.399999999999999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x14ac:dyDescent="0.3">
      <c r="A25" s="46">
        <v>12</v>
      </c>
      <c r="B25" s="19" t="s">
        <v>13</v>
      </c>
      <c r="C25" s="20"/>
      <c r="D25" s="91">
        <v>1008592</v>
      </c>
      <c r="E25" s="91">
        <v>1008275</v>
      </c>
      <c r="F25" s="21">
        <f>D25-E25</f>
        <v>317</v>
      </c>
      <c r="G25" s="22">
        <f>F25/E25</f>
        <v>3.1439835362376338E-4</v>
      </c>
      <c r="H25" s="93">
        <v>996464</v>
      </c>
      <c r="I25" s="21">
        <f t="shared" ref="I25:I30" si="4">+D25-H25</f>
        <v>12128</v>
      </c>
      <c r="J25" s="22">
        <f t="shared" ref="J25:J30" si="5">+I25/H25</f>
        <v>1.2171036786075564E-2</v>
      </c>
      <c r="K25" s="26"/>
    </row>
    <row r="26" spans="1:11" ht="17.399999999999999" x14ac:dyDescent="0.3">
      <c r="A26" s="46">
        <v>13</v>
      </c>
      <c r="B26" s="19" t="s">
        <v>38</v>
      </c>
      <c r="C26" s="20"/>
      <c r="D26" s="91">
        <v>128763</v>
      </c>
      <c r="E26" s="91">
        <v>128835</v>
      </c>
      <c r="F26" s="21">
        <f t="shared" ref="F26:F30" si="6">D26-E26</f>
        <v>-72</v>
      </c>
      <c r="G26" s="22">
        <f t="shared" ref="G26:G31" si="7">F26/E26</f>
        <v>-5.5885434858539992E-4</v>
      </c>
      <c r="H26" s="93">
        <v>126467</v>
      </c>
      <c r="I26" s="21">
        <f t="shared" si="4"/>
        <v>2296</v>
      </c>
      <c r="J26" s="22">
        <f t="shared" si="5"/>
        <v>1.8154933698118877E-2</v>
      </c>
      <c r="K26" s="26"/>
    </row>
    <row r="27" spans="1:11" ht="17.399999999999999" x14ac:dyDescent="0.3">
      <c r="A27" s="46">
        <v>14</v>
      </c>
      <c r="B27" s="19" t="s">
        <v>39</v>
      </c>
      <c r="C27" s="20"/>
      <c r="D27" s="91">
        <v>3364</v>
      </c>
      <c r="E27" s="91">
        <v>3353</v>
      </c>
      <c r="F27" s="21">
        <f t="shared" si="6"/>
        <v>11</v>
      </c>
      <c r="G27" s="22">
        <f t="shared" si="7"/>
        <v>3.2806441992245749E-3</v>
      </c>
      <c r="H27" s="93">
        <v>3407</v>
      </c>
      <c r="I27" s="21">
        <f t="shared" si="4"/>
        <v>-43</v>
      </c>
      <c r="J27" s="22">
        <f t="shared" si="5"/>
        <v>-1.2621074258878779E-2</v>
      </c>
    </row>
    <row r="28" spans="1:11" ht="17.399999999999999" x14ac:dyDescent="0.3">
      <c r="A28" s="46">
        <v>15</v>
      </c>
      <c r="B28" s="19" t="s">
        <v>18</v>
      </c>
      <c r="C28" s="20"/>
      <c r="D28" s="91">
        <v>6960</v>
      </c>
      <c r="E28" s="91">
        <v>7048</v>
      </c>
      <c r="F28" s="21">
        <f t="shared" si="6"/>
        <v>-88</v>
      </c>
      <c r="G28" s="22">
        <f t="shared" si="7"/>
        <v>-1.2485811577752554E-2</v>
      </c>
      <c r="H28" s="93">
        <v>6678</v>
      </c>
      <c r="I28" s="21">
        <f t="shared" si="4"/>
        <v>282</v>
      </c>
      <c r="J28" s="22">
        <f t="shared" si="5"/>
        <v>4.2228212039532795E-2</v>
      </c>
    </row>
    <row r="29" spans="1:11" ht="17.399999999999999" x14ac:dyDescent="0.3">
      <c r="A29" s="46">
        <v>16</v>
      </c>
      <c r="B29" s="19" t="s">
        <v>40</v>
      </c>
      <c r="C29" s="23"/>
      <c r="D29" s="91">
        <v>8</v>
      </c>
      <c r="E29" s="91">
        <v>8</v>
      </c>
      <c r="F29" s="21">
        <f t="shared" si="6"/>
        <v>0</v>
      </c>
      <c r="G29" s="22">
        <f t="shared" si="7"/>
        <v>0</v>
      </c>
      <c r="H29" s="93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x14ac:dyDescent="0.3">
      <c r="A30" s="46">
        <v>17</v>
      </c>
      <c r="B30" s="19" t="s">
        <v>19</v>
      </c>
      <c r="C30" s="23"/>
      <c r="D30" s="92">
        <v>16</v>
      </c>
      <c r="E30" s="92">
        <v>16</v>
      </c>
      <c r="F30" s="24">
        <f t="shared" si="6"/>
        <v>0</v>
      </c>
      <c r="G30" s="25">
        <f t="shared" si="7"/>
        <v>0</v>
      </c>
      <c r="H30" s="94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x14ac:dyDescent="0.3">
      <c r="A31" s="46">
        <v>18</v>
      </c>
      <c r="B31" s="19" t="s">
        <v>20</v>
      </c>
      <c r="C31" s="20"/>
      <c r="D31" s="21">
        <f>SUM(D25:D30)</f>
        <v>1147703</v>
      </c>
      <c r="E31" s="21">
        <f>SUM(E25:E30)</f>
        <v>1147535</v>
      </c>
      <c r="F31" s="27">
        <f>SUM(F25:F30)</f>
        <v>168</v>
      </c>
      <c r="G31" s="22">
        <f t="shared" si="7"/>
        <v>1.4640076337540904E-4</v>
      </c>
      <c r="H31" s="27">
        <f>SUM(H25:H30)</f>
        <v>1133040</v>
      </c>
      <c r="I31" s="27">
        <f>SUM(I25:I30)</f>
        <v>14663</v>
      </c>
      <c r="J31" s="22">
        <f>+I31/H31</f>
        <v>1.2941290687001342E-2</v>
      </c>
      <c r="K31" s="28"/>
    </row>
    <row r="32" spans="1:11" ht="17.399999999999999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20</v>
      </c>
      <c r="B33" s="108" t="s">
        <v>22</v>
      </c>
      <c r="C33" s="109"/>
      <c r="D33" s="109"/>
      <c r="E33" s="109"/>
      <c r="F33" s="109"/>
      <c r="G33" s="109"/>
      <c r="H33" s="109"/>
      <c r="I33" s="109"/>
      <c r="J33" s="109"/>
      <c r="K33" s="30"/>
    </row>
    <row r="34" spans="1:11" s="14" customFormat="1" ht="17.399999999999999" x14ac:dyDescent="0.3">
      <c r="A34" s="46">
        <v>21</v>
      </c>
      <c r="B34" s="15"/>
      <c r="C34" s="15"/>
      <c r="D34" s="15"/>
      <c r="E34" s="15"/>
      <c r="F34" s="16" t="s">
        <v>5</v>
      </c>
      <c r="G34" s="15"/>
      <c r="H34" s="103" t="s">
        <v>6</v>
      </c>
      <c r="I34" s="103"/>
      <c r="J34" s="103"/>
      <c r="K34" s="26"/>
    </row>
    <row r="35" spans="1:11" s="14" customFormat="1" ht="17.399999999999999" x14ac:dyDescent="0.3">
      <c r="A35" s="46">
        <v>22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23</v>
      </c>
      <c r="B36" s="19" t="s">
        <v>13</v>
      </c>
      <c r="C36" s="20"/>
      <c r="D36" s="95">
        <v>1007319</v>
      </c>
      <c r="E36" s="95">
        <v>1007143</v>
      </c>
      <c r="F36" s="21">
        <f>D36-E36</f>
        <v>176</v>
      </c>
      <c r="G36" s="22">
        <f>F36/E36</f>
        <v>1.7475174826216337E-4</v>
      </c>
      <c r="H36" s="97">
        <v>995527</v>
      </c>
      <c r="I36" s="21">
        <f t="shared" ref="I36:I41" si="8">+D36-H36</f>
        <v>11792</v>
      </c>
      <c r="J36" s="22">
        <f t="shared" ref="J36:J41" si="9">+I36/H36</f>
        <v>1.1844982607202015E-2</v>
      </c>
      <c r="K36" s="26"/>
    </row>
    <row r="37" spans="1:11" ht="17.399999999999999" x14ac:dyDescent="0.3">
      <c r="A37" s="46">
        <v>24</v>
      </c>
      <c r="B37" s="19" t="s">
        <v>38</v>
      </c>
      <c r="C37" s="20"/>
      <c r="D37" s="95">
        <v>128424</v>
      </c>
      <c r="E37" s="95">
        <v>128465</v>
      </c>
      <c r="F37" s="21">
        <f t="shared" ref="F37:F41" si="10">D37-E37</f>
        <v>-41</v>
      </c>
      <c r="G37" s="22">
        <f t="shared" ref="G37:G42" si="11">F37/E37</f>
        <v>-3.1915307671350173E-4</v>
      </c>
      <c r="H37" s="97">
        <v>126221</v>
      </c>
      <c r="I37" s="21">
        <f t="shared" si="8"/>
        <v>2203</v>
      </c>
      <c r="J37" s="22">
        <f t="shared" si="9"/>
        <v>1.7453514074520088E-2</v>
      </c>
      <c r="K37" s="26"/>
    </row>
    <row r="38" spans="1:11" ht="17.399999999999999" x14ac:dyDescent="0.3">
      <c r="A38" s="46">
        <v>25</v>
      </c>
      <c r="B38" s="19" t="s">
        <v>39</v>
      </c>
      <c r="C38" s="20"/>
      <c r="D38" s="95">
        <v>3369</v>
      </c>
      <c r="E38" s="95">
        <v>3357</v>
      </c>
      <c r="F38" s="21">
        <f t="shared" si="10"/>
        <v>12</v>
      </c>
      <c r="G38" s="22">
        <f t="shared" si="11"/>
        <v>3.5746201966041107E-3</v>
      </c>
      <c r="H38" s="97">
        <v>3411</v>
      </c>
      <c r="I38" s="21">
        <f t="shared" si="8"/>
        <v>-42</v>
      </c>
      <c r="J38" s="22">
        <f t="shared" si="9"/>
        <v>-1.2313104661389622E-2</v>
      </c>
    </row>
    <row r="39" spans="1:11" ht="17.399999999999999" x14ac:dyDescent="0.3">
      <c r="A39" s="46">
        <v>26</v>
      </c>
      <c r="B39" s="19" t="s">
        <v>18</v>
      </c>
      <c r="C39" s="20"/>
      <c r="D39" s="95">
        <v>6917</v>
      </c>
      <c r="E39" s="95">
        <v>7018</v>
      </c>
      <c r="F39" s="21">
        <f t="shared" si="10"/>
        <v>-101</v>
      </c>
      <c r="G39" s="22">
        <f t="shared" si="11"/>
        <v>-1.4391564548304361E-2</v>
      </c>
      <c r="H39" s="97">
        <v>6651</v>
      </c>
      <c r="I39" s="21">
        <f t="shared" si="8"/>
        <v>266</v>
      </c>
      <c r="J39" s="22">
        <f t="shared" si="9"/>
        <v>3.9993985866786951E-2</v>
      </c>
    </row>
    <row r="40" spans="1:11" ht="17.399999999999999" x14ac:dyDescent="0.3">
      <c r="A40" s="46">
        <v>27</v>
      </c>
      <c r="B40" s="19" t="s">
        <v>40</v>
      </c>
      <c r="C40" s="23"/>
      <c r="D40" s="95">
        <v>8</v>
      </c>
      <c r="E40" s="95">
        <v>8</v>
      </c>
      <c r="F40" s="21">
        <f t="shared" si="10"/>
        <v>0</v>
      </c>
      <c r="G40" s="22">
        <f t="shared" si="11"/>
        <v>0</v>
      </c>
      <c r="H40" s="97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28</v>
      </c>
      <c r="B41" s="19" t="s">
        <v>19</v>
      </c>
      <c r="C41" s="23"/>
      <c r="D41" s="96">
        <v>16</v>
      </c>
      <c r="E41" s="96">
        <v>16</v>
      </c>
      <c r="F41" s="47">
        <f t="shared" si="10"/>
        <v>0</v>
      </c>
      <c r="G41" s="48">
        <f t="shared" si="11"/>
        <v>0</v>
      </c>
      <c r="H41" s="98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29</v>
      </c>
      <c r="B42" s="19" t="s">
        <v>20</v>
      </c>
      <c r="C42" s="20"/>
      <c r="D42" s="21">
        <f>SUM(D36:D41)</f>
        <v>1146053</v>
      </c>
      <c r="E42" s="21">
        <f>SUM(E36:E41)</f>
        <v>1146007</v>
      </c>
      <c r="F42" s="27">
        <f>SUM(F36:F41)</f>
        <v>46</v>
      </c>
      <c r="G42" s="22">
        <f t="shared" si="11"/>
        <v>4.0139370876443166E-5</v>
      </c>
      <c r="H42" s="27">
        <f>SUM(H36:H41)</f>
        <v>1131834</v>
      </c>
      <c r="I42" s="27">
        <f>SUM(I36:I41)</f>
        <v>14219</v>
      </c>
      <c r="J42" s="22">
        <f>+I42/H42</f>
        <v>1.2562796311119829E-2</v>
      </c>
      <c r="K42" s="28"/>
    </row>
    <row r="43" spans="1:11" ht="17.399999999999999" x14ac:dyDescent="0.3">
      <c r="A43" s="46">
        <v>30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31</v>
      </c>
      <c r="B44" s="108" t="s">
        <v>21</v>
      </c>
      <c r="C44" s="109"/>
      <c r="D44" s="109"/>
      <c r="E44" s="109"/>
      <c r="F44" s="109"/>
      <c r="G44" s="109"/>
      <c r="H44" s="109"/>
      <c r="I44" s="109"/>
      <c r="J44" s="109"/>
      <c r="K44" s="28"/>
    </row>
    <row r="45" spans="1:11" ht="17.399999999999999" x14ac:dyDescent="0.3">
      <c r="A45" s="46">
        <v>32</v>
      </c>
      <c r="B45" s="15"/>
      <c r="C45" s="15"/>
      <c r="D45" s="15"/>
      <c r="E45" s="15"/>
      <c r="F45" s="16" t="s">
        <v>5</v>
      </c>
      <c r="G45" s="15"/>
      <c r="H45" s="103" t="s">
        <v>6</v>
      </c>
      <c r="I45" s="103"/>
      <c r="J45" s="103"/>
      <c r="K45" s="28"/>
    </row>
    <row r="46" spans="1:11" ht="17.399999999999999" x14ac:dyDescent="0.3">
      <c r="A46" s="46">
        <v>33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34</v>
      </c>
      <c r="B47" s="19" t="s">
        <v>13</v>
      </c>
      <c r="C47" s="20"/>
      <c r="D47" s="99">
        <v>1003974</v>
      </c>
      <c r="E47" s="99">
        <v>1001636</v>
      </c>
      <c r="F47" s="21">
        <f>D47-E47</f>
        <v>2338</v>
      </c>
      <c r="G47" s="22">
        <f>F47/E47</f>
        <v>2.3341812794268578E-3</v>
      </c>
      <c r="H47" s="101">
        <v>992188</v>
      </c>
      <c r="I47" s="21">
        <f t="shared" ref="I47:I52" si="12">+D47-H47</f>
        <v>11786</v>
      </c>
      <c r="J47" s="22">
        <f t="shared" ref="J47:J52" si="13">+I47/H47</f>
        <v>1.1878797163440799E-2</v>
      </c>
      <c r="K47" s="28"/>
    </row>
    <row r="48" spans="1:11" ht="17.399999999999999" x14ac:dyDescent="0.3">
      <c r="A48" s="46">
        <v>35</v>
      </c>
      <c r="B48" s="19" t="s">
        <v>38</v>
      </c>
      <c r="C48" s="20"/>
      <c r="D48" s="99">
        <v>127931</v>
      </c>
      <c r="E48" s="99">
        <v>128085</v>
      </c>
      <c r="F48" s="21">
        <f t="shared" ref="F48:F52" si="14">D48-E48</f>
        <v>-154</v>
      </c>
      <c r="G48" s="22">
        <f t="shared" ref="G48:G53" si="15">F48/E48</f>
        <v>-1.2023265800054652E-3</v>
      </c>
      <c r="H48" s="101">
        <v>125984</v>
      </c>
      <c r="I48" s="21">
        <f t="shared" si="12"/>
        <v>1947</v>
      </c>
      <c r="J48" s="22">
        <f t="shared" si="13"/>
        <v>1.5454343408686818E-2</v>
      </c>
    </row>
    <row r="49" spans="1:10" ht="17.399999999999999" x14ac:dyDescent="0.3">
      <c r="A49" s="46">
        <v>36</v>
      </c>
      <c r="B49" s="19" t="s">
        <v>39</v>
      </c>
      <c r="C49" s="20"/>
      <c r="D49" s="99">
        <v>3378</v>
      </c>
      <c r="E49" s="99">
        <v>3366</v>
      </c>
      <c r="F49" s="21">
        <f t="shared" si="14"/>
        <v>12</v>
      </c>
      <c r="G49" s="22">
        <f t="shared" si="15"/>
        <v>3.5650623885918001E-3</v>
      </c>
      <c r="H49" s="101">
        <v>3420</v>
      </c>
      <c r="I49" s="21">
        <f t="shared" si="12"/>
        <v>-42</v>
      </c>
      <c r="J49" s="22">
        <f t="shared" si="13"/>
        <v>-1.2280701754385965E-2</v>
      </c>
    </row>
    <row r="50" spans="1:10" ht="17.399999999999999" x14ac:dyDescent="0.3">
      <c r="A50" s="46">
        <v>37</v>
      </c>
      <c r="B50" s="19" t="s">
        <v>18</v>
      </c>
      <c r="C50" s="20"/>
      <c r="D50" s="99">
        <v>6848</v>
      </c>
      <c r="E50" s="99">
        <v>6564</v>
      </c>
      <c r="F50" s="21">
        <f t="shared" si="14"/>
        <v>284</v>
      </c>
      <c r="G50" s="22">
        <f t="shared" si="15"/>
        <v>4.3266301035953685E-2</v>
      </c>
      <c r="H50" s="101">
        <v>6581</v>
      </c>
      <c r="I50" s="21">
        <f t="shared" si="12"/>
        <v>267</v>
      </c>
      <c r="J50" s="22">
        <f t="shared" si="13"/>
        <v>4.0571341741376693E-2</v>
      </c>
    </row>
    <row r="51" spans="1:10" ht="17.399999999999999" x14ac:dyDescent="0.3">
      <c r="A51" s="46">
        <v>38</v>
      </c>
      <c r="B51" s="19" t="s">
        <v>40</v>
      </c>
      <c r="C51" s="23"/>
      <c r="D51" s="99">
        <v>8</v>
      </c>
      <c r="E51" s="99">
        <v>8</v>
      </c>
      <c r="F51" s="21">
        <f t="shared" si="14"/>
        <v>0</v>
      </c>
      <c r="G51" s="22">
        <f t="shared" si="15"/>
        <v>0</v>
      </c>
      <c r="H51" s="101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39</v>
      </c>
      <c r="B52" s="19" t="s">
        <v>19</v>
      </c>
      <c r="C52" s="23"/>
      <c r="D52" s="100">
        <v>16</v>
      </c>
      <c r="E52" s="100">
        <v>16</v>
      </c>
      <c r="F52" s="47">
        <f t="shared" si="14"/>
        <v>0</v>
      </c>
      <c r="G52" s="48">
        <f t="shared" si="15"/>
        <v>0</v>
      </c>
      <c r="H52" s="102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40</v>
      </c>
      <c r="B53" s="19" t="s">
        <v>20</v>
      </c>
      <c r="C53" s="20"/>
      <c r="D53" s="21">
        <f>SUM(D47:D52)</f>
        <v>1142155</v>
      </c>
      <c r="E53" s="21">
        <f t="shared" ref="E53:F53" si="16">SUM(E47:E52)</f>
        <v>1139675</v>
      </c>
      <c r="F53" s="27">
        <f t="shared" si="16"/>
        <v>2480</v>
      </c>
      <c r="G53" s="22">
        <f t="shared" si="15"/>
        <v>2.1760589641783841E-3</v>
      </c>
      <c r="H53" s="27">
        <f>SUM(H47:H52)</f>
        <v>1128197</v>
      </c>
      <c r="I53" s="27">
        <f>SUM(I47:I52)</f>
        <v>13958</v>
      </c>
      <c r="J53" s="22">
        <f>+I53/H53</f>
        <v>1.2371952770659734E-2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N26" sqref="N26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49"/>
    </row>
    <row r="3" spans="1:11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49"/>
    </row>
    <row r="4" spans="1:11" ht="21" x14ac:dyDescent="0.4">
      <c r="B4" s="105" t="str">
        <f>'Elect. Customer Counts Pg 10a '!B4:J4</f>
        <v>6/30/2018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1" t="s">
        <v>36</v>
      </c>
      <c r="C6" s="111"/>
      <c r="D6" s="111"/>
      <c r="E6" s="111"/>
      <c r="F6" s="111"/>
      <c r="G6" s="111"/>
      <c r="H6" s="111"/>
      <c r="I6" s="111"/>
      <c r="J6" s="111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2" t="s">
        <v>3</v>
      </c>
      <c r="C11" s="112"/>
      <c r="D11" s="112"/>
      <c r="E11" s="112"/>
      <c r="F11" s="112"/>
      <c r="G11" s="112"/>
      <c r="H11" s="112"/>
      <c r="I11" s="112"/>
      <c r="J11" s="112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10" t="s">
        <v>6</v>
      </c>
      <c r="I12" s="110"/>
      <c r="J12" s="110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72">
        <v>771263</v>
      </c>
      <c r="E14" s="71">
        <v>769986</v>
      </c>
      <c r="F14" s="33">
        <f t="shared" ref="F14:F20" si="0">D14-E14</f>
        <v>1277</v>
      </c>
      <c r="G14" s="35">
        <f t="shared" ref="G14:G20" si="1">F14/E14</f>
        <v>1.6584717124726942E-3</v>
      </c>
      <c r="H14" s="75">
        <v>760084</v>
      </c>
      <c r="I14" s="33">
        <f t="shared" ref="I14:I19" si="2">+D14-H14</f>
        <v>11179</v>
      </c>
      <c r="J14" s="57">
        <f t="shared" ref="J14:J20" si="3">+I14/H14</f>
        <v>1.4707584951136979E-2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72">
        <v>55654</v>
      </c>
      <c r="E15" s="71">
        <v>56307</v>
      </c>
      <c r="F15" s="33">
        <f t="shared" si="0"/>
        <v>-653</v>
      </c>
      <c r="G15" s="35">
        <f t="shared" si="1"/>
        <v>-1.1597137123270641E-2</v>
      </c>
      <c r="H15" s="75">
        <v>55305</v>
      </c>
      <c r="I15" s="33">
        <f t="shared" si="2"/>
        <v>349</v>
      </c>
      <c r="J15" s="57">
        <f t="shared" si="3"/>
        <v>6.3104601753910137E-3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72">
        <v>384</v>
      </c>
      <c r="E16" s="71">
        <v>250</v>
      </c>
      <c r="F16" s="33">
        <f t="shared" si="0"/>
        <v>134</v>
      </c>
      <c r="G16" s="35">
        <f t="shared" si="1"/>
        <v>0.53600000000000003</v>
      </c>
      <c r="H16" s="75">
        <v>390</v>
      </c>
      <c r="I16" s="33">
        <f t="shared" si="2"/>
        <v>-6</v>
      </c>
      <c r="J16" s="57">
        <f t="shared" si="3"/>
        <v>-1.5384615384615385E-2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72">
        <v>2307</v>
      </c>
      <c r="E17" s="71">
        <v>2313</v>
      </c>
      <c r="F17" s="33">
        <f t="shared" si="0"/>
        <v>-6</v>
      </c>
      <c r="G17" s="35">
        <f t="shared" si="1"/>
        <v>-2.5940337224383916E-3</v>
      </c>
      <c r="H17" s="75">
        <v>2323</v>
      </c>
      <c r="I17" s="33">
        <f t="shared" si="2"/>
        <v>-16</v>
      </c>
      <c r="J17" s="57">
        <f t="shared" si="3"/>
        <v>-6.8876452862677573E-3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72">
        <v>10</v>
      </c>
      <c r="E18" s="71">
        <v>11</v>
      </c>
      <c r="F18" s="33">
        <f t="shared" si="0"/>
        <v>-1</v>
      </c>
      <c r="G18" s="35">
        <f t="shared" si="1"/>
        <v>-9.0909090909090912E-2</v>
      </c>
      <c r="H18" s="75">
        <v>11</v>
      </c>
      <c r="I18" s="33">
        <f t="shared" si="2"/>
        <v>-1</v>
      </c>
      <c r="J18" s="57">
        <f t="shared" si="3"/>
        <v>-9.0909090909090912E-2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74">
        <v>237</v>
      </c>
      <c r="E19" s="73">
        <v>238</v>
      </c>
      <c r="F19" s="58">
        <f t="shared" si="0"/>
        <v>-1</v>
      </c>
      <c r="G19" s="59">
        <f t="shared" si="1"/>
        <v>-4.2016806722689074E-3</v>
      </c>
      <c r="H19" s="76">
        <v>224</v>
      </c>
      <c r="I19" s="58">
        <f t="shared" si="2"/>
        <v>13</v>
      </c>
      <c r="J19" s="60">
        <f t="shared" si="3"/>
        <v>5.8035714285714288E-2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829855</v>
      </c>
      <c r="E20" s="27">
        <f>SUM(E14:E19)</f>
        <v>829105</v>
      </c>
      <c r="F20" s="34">
        <f t="shared" si="0"/>
        <v>750</v>
      </c>
      <c r="G20" s="35">
        <f t="shared" si="1"/>
        <v>9.0458988909727955E-4</v>
      </c>
      <c r="H20" s="27">
        <f>SUM(H14:H19)</f>
        <v>818337</v>
      </c>
      <c r="I20" s="34">
        <f>SUM(I14:I19)</f>
        <v>11518</v>
      </c>
      <c r="J20" s="57">
        <f t="shared" si="3"/>
        <v>1.407488601884065E-2</v>
      </c>
      <c r="K20" s="57"/>
    </row>
    <row r="21" spans="1:11" ht="17.399999999999999" x14ac:dyDescent="0.3">
      <c r="A21" s="46">
        <v>8</v>
      </c>
      <c r="B21" s="114" t="s">
        <v>23</v>
      </c>
      <c r="C21" s="114"/>
      <c r="D21" s="114"/>
      <c r="E21" s="114"/>
      <c r="F21" s="114"/>
      <c r="G21" s="114"/>
      <c r="H21" s="114"/>
      <c r="I21" s="114"/>
      <c r="J21" s="114"/>
      <c r="K21" s="62"/>
    </row>
    <row r="22" spans="1:11" ht="17.399999999999999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0" t="s">
        <v>6</v>
      </c>
      <c r="I22" s="110"/>
      <c r="J22" s="110"/>
      <c r="K22" s="62"/>
    </row>
    <row r="23" spans="1:11" ht="17.399999999999999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x14ac:dyDescent="0.3">
      <c r="A24" s="46">
        <v>11</v>
      </c>
      <c r="B24" s="31" t="s">
        <v>13</v>
      </c>
      <c r="C24" s="63"/>
      <c r="D24" s="77">
        <v>770836</v>
      </c>
      <c r="E24" s="77">
        <v>769854</v>
      </c>
      <c r="F24" s="33">
        <f t="shared" ref="F24:F30" si="4">D24-E24</f>
        <v>982</v>
      </c>
      <c r="G24" s="35">
        <f t="shared" ref="G24:G30" si="5">F24/E24</f>
        <v>1.2755665359925389E-3</v>
      </c>
      <c r="H24" s="79">
        <v>759726</v>
      </c>
      <c r="I24" s="33">
        <f t="shared" ref="I24:I29" si="6">+D24-H24</f>
        <v>11110</v>
      </c>
      <c r="J24" s="57">
        <f t="shared" ref="J24:J30" si="7">+I24/H24</f>
        <v>1.4623693278892654E-2</v>
      </c>
      <c r="K24" s="62"/>
    </row>
    <row r="25" spans="1:11" ht="17.399999999999999" x14ac:dyDescent="0.3">
      <c r="A25" s="46">
        <v>12</v>
      </c>
      <c r="B25" s="31" t="s">
        <v>14</v>
      </c>
      <c r="C25" s="63"/>
      <c r="D25" s="77">
        <v>55710</v>
      </c>
      <c r="E25" s="77">
        <v>56294</v>
      </c>
      <c r="F25" s="33">
        <f t="shared" si="4"/>
        <v>-584</v>
      </c>
      <c r="G25" s="35">
        <f t="shared" si="5"/>
        <v>-1.0374107364905674E-2</v>
      </c>
      <c r="H25" s="79">
        <v>55359</v>
      </c>
      <c r="I25" s="33">
        <f t="shared" si="6"/>
        <v>351</v>
      </c>
      <c r="J25" s="57">
        <f t="shared" si="7"/>
        <v>6.3404324500081289E-3</v>
      </c>
      <c r="K25" s="62"/>
    </row>
    <row r="26" spans="1:11" ht="17.399999999999999" x14ac:dyDescent="0.3">
      <c r="A26" s="46">
        <v>13</v>
      </c>
      <c r="B26" s="31" t="s">
        <v>15</v>
      </c>
      <c r="C26" s="63"/>
      <c r="D26" s="77">
        <v>385</v>
      </c>
      <c r="E26" s="77">
        <v>251</v>
      </c>
      <c r="F26" s="33">
        <f t="shared" si="4"/>
        <v>134</v>
      </c>
      <c r="G26" s="35">
        <f t="shared" si="5"/>
        <v>0.53386454183266929</v>
      </c>
      <c r="H26" s="79">
        <v>389</v>
      </c>
      <c r="I26" s="33">
        <f t="shared" si="6"/>
        <v>-4</v>
      </c>
      <c r="J26" s="57">
        <f t="shared" si="7"/>
        <v>-1.0282776349614395E-2</v>
      </c>
      <c r="K26" s="62"/>
    </row>
    <row r="27" spans="1:11" ht="17.399999999999999" x14ac:dyDescent="0.3">
      <c r="A27" s="46">
        <v>14</v>
      </c>
      <c r="B27" s="31" t="s">
        <v>16</v>
      </c>
      <c r="C27" s="63"/>
      <c r="D27" s="77">
        <v>2313</v>
      </c>
      <c r="E27" s="77">
        <v>2318</v>
      </c>
      <c r="F27" s="33">
        <f t="shared" si="4"/>
        <v>-5</v>
      </c>
      <c r="G27" s="35">
        <f t="shared" si="5"/>
        <v>-2.1570319240724763E-3</v>
      </c>
      <c r="H27" s="79">
        <v>2336</v>
      </c>
      <c r="I27" s="33">
        <f t="shared" si="6"/>
        <v>-23</v>
      </c>
      <c r="J27" s="57">
        <f t="shared" si="7"/>
        <v>-9.8458904109589036E-3</v>
      </c>
      <c r="K27" s="62"/>
    </row>
    <row r="28" spans="1:11" ht="17.399999999999999" x14ac:dyDescent="0.3">
      <c r="A28" s="46">
        <v>15</v>
      </c>
      <c r="B28" s="31" t="s">
        <v>17</v>
      </c>
      <c r="C28" s="63"/>
      <c r="D28" s="77">
        <v>10</v>
      </c>
      <c r="E28" s="77">
        <v>11</v>
      </c>
      <c r="F28" s="33">
        <f t="shared" si="4"/>
        <v>-1</v>
      </c>
      <c r="G28" s="35">
        <f t="shared" si="5"/>
        <v>-9.0909090909090912E-2</v>
      </c>
      <c r="H28" s="79">
        <v>11</v>
      </c>
      <c r="I28" s="33">
        <f t="shared" si="6"/>
        <v>-1</v>
      </c>
      <c r="J28" s="57">
        <f t="shared" si="7"/>
        <v>-9.0909090909090912E-2</v>
      </c>
      <c r="K28" s="62"/>
    </row>
    <row r="29" spans="1:11" ht="17.399999999999999" x14ac:dyDescent="0.3">
      <c r="A29" s="46">
        <v>16</v>
      </c>
      <c r="B29" s="31" t="s">
        <v>37</v>
      </c>
      <c r="C29" s="63"/>
      <c r="D29" s="78">
        <v>233</v>
      </c>
      <c r="E29" s="78">
        <v>237</v>
      </c>
      <c r="F29" s="58">
        <f t="shared" si="4"/>
        <v>-4</v>
      </c>
      <c r="G29" s="59">
        <f t="shared" si="5"/>
        <v>-1.6877637130801686E-2</v>
      </c>
      <c r="H29" s="80">
        <v>225</v>
      </c>
      <c r="I29" s="58">
        <f t="shared" si="6"/>
        <v>8</v>
      </c>
      <c r="J29" s="60">
        <f t="shared" si="7"/>
        <v>3.5555555555555556E-2</v>
      </c>
      <c r="K29" s="62"/>
    </row>
    <row r="30" spans="1:11" ht="17.399999999999999" x14ac:dyDescent="0.3">
      <c r="A30" s="46">
        <v>17</v>
      </c>
      <c r="B30" s="31" t="s">
        <v>20</v>
      </c>
      <c r="C30" s="63"/>
      <c r="D30" s="34">
        <f>SUM(D24:D29)</f>
        <v>829487</v>
      </c>
      <c r="E30" s="27">
        <f>SUM(E24:E29)</f>
        <v>828965</v>
      </c>
      <c r="F30" s="34">
        <f t="shared" si="4"/>
        <v>522</v>
      </c>
      <c r="G30" s="35">
        <f t="shared" si="5"/>
        <v>6.2970089207626373E-4</v>
      </c>
      <c r="H30" s="27">
        <f>SUM(H24:H29)</f>
        <v>818046</v>
      </c>
      <c r="I30" s="34">
        <f>SUM(I24:I29)</f>
        <v>11441</v>
      </c>
      <c r="J30" s="57">
        <f t="shared" si="7"/>
        <v>1.3985766081613992E-2</v>
      </c>
      <c r="K30" s="62"/>
    </row>
    <row r="31" spans="1:11" ht="17.399999999999999" x14ac:dyDescent="0.3">
      <c r="A31" s="46">
        <v>18</v>
      </c>
      <c r="B31" s="113" t="s">
        <v>22</v>
      </c>
      <c r="C31" s="113"/>
      <c r="D31" s="113"/>
      <c r="E31" s="113"/>
      <c r="F31" s="113"/>
      <c r="G31" s="113"/>
      <c r="H31" s="113"/>
      <c r="I31" s="113"/>
      <c r="J31" s="113"/>
      <c r="K31" s="62"/>
    </row>
    <row r="32" spans="1:11" ht="17.399999999999999" x14ac:dyDescent="0.3">
      <c r="A32" s="46">
        <v>19</v>
      </c>
      <c r="B32" s="52"/>
      <c r="C32" s="52"/>
      <c r="D32" s="52"/>
      <c r="E32" s="15"/>
      <c r="F32" s="53" t="s">
        <v>5</v>
      </c>
      <c r="G32" s="54"/>
      <c r="H32" s="110" t="s">
        <v>6</v>
      </c>
      <c r="I32" s="110"/>
      <c r="J32" s="110"/>
      <c r="K32" s="62"/>
    </row>
    <row r="33" spans="1:11" ht="17.399999999999999" x14ac:dyDescent="0.3">
      <c r="A33" s="46">
        <v>20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21</v>
      </c>
      <c r="B34" s="31" t="s">
        <v>13</v>
      </c>
      <c r="C34" s="63"/>
      <c r="D34" s="81">
        <v>769942</v>
      </c>
      <c r="E34" s="81">
        <v>769126</v>
      </c>
      <c r="F34" s="33">
        <f t="shared" ref="F34:F40" si="8">D34-E34</f>
        <v>816</v>
      </c>
      <c r="G34" s="35">
        <f t="shared" ref="G34:G40" si="9">F34/E34</f>
        <v>1.0609445006409873E-3</v>
      </c>
      <c r="H34" s="83">
        <v>758888</v>
      </c>
      <c r="I34" s="33">
        <f t="shared" ref="I34:I39" si="10">+D34-H34</f>
        <v>11054</v>
      </c>
      <c r="J34" s="57">
        <f t="shared" ref="J34:J40" si="11">+I34/H34</f>
        <v>1.4566049272092851E-2</v>
      </c>
      <c r="K34" s="62"/>
    </row>
    <row r="35" spans="1:11" ht="17.399999999999999" x14ac:dyDescent="0.3">
      <c r="A35" s="46">
        <v>22</v>
      </c>
      <c r="B35" s="31" t="s">
        <v>14</v>
      </c>
      <c r="C35" s="63"/>
      <c r="D35" s="81">
        <v>55716</v>
      </c>
      <c r="E35" s="81">
        <v>56243</v>
      </c>
      <c r="F35" s="33">
        <f t="shared" si="8"/>
        <v>-527</v>
      </c>
      <c r="G35" s="35">
        <f t="shared" si="9"/>
        <v>-9.3700549401703331E-3</v>
      </c>
      <c r="H35" s="83">
        <v>55399</v>
      </c>
      <c r="I35" s="33">
        <f t="shared" si="10"/>
        <v>317</v>
      </c>
      <c r="J35" s="57">
        <f t="shared" si="11"/>
        <v>5.7221249481037564E-3</v>
      </c>
      <c r="K35" s="62"/>
    </row>
    <row r="36" spans="1:11" ht="17.399999999999999" x14ac:dyDescent="0.3">
      <c r="A36" s="46">
        <v>23</v>
      </c>
      <c r="B36" s="31" t="s">
        <v>15</v>
      </c>
      <c r="C36" s="63"/>
      <c r="D36" s="81">
        <v>386</v>
      </c>
      <c r="E36" s="81">
        <v>253</v>
      </c>
      <c r="F36" s="33">
        <f t="shared" si="8"/>
        <v>133</v>
      </c>
      <c r="G36" s="35">
        <f t="shared" si="9"/>
        <v>0.52569169960474305</v>
      </c>
      <c r="H36" s="83">
        <v>390</v>
      </c>
      <c r="I36" s="33">
        <f t="shared" si="10"/>
        <v>-4</v>
      </c>
      <c r="J36" s="57">
        <f t="shared" si="11"/>
        <v>-1.0256410256410256E-2</v>
      </c>
      <c r="K36" s="62"/>
    </row>
    <row r="37" spans="1:11" ht="17.399999999999999" x14ac:dyDescent="0.3">
      <c r="A37" s="46">
        <v>24</v>
      </c>
      <c r="B37" s="31" t="s">
        <v>16</v>
      </c>
      <c r="C37" s="63"/>
      <c r="D37" s="81">
        <v>2318</v>
      </c>
      <c r="E37" s="81">
        <v>2325</v>
      </c>
      <c r="F37" s="33">
        <f t="shared" si="8"/>
        <v>-7</v>
      </c>
      <c r="G37" s="35">
        <f t="shared" si="9"/>
        <v>-3.010752688172043E-3</v>
      </c>
      <c r="H37" s="83">
        <v>2345</v>
      </c>
      <c r="I37" s="33">
        <f t="shared" si="10"/>
        <v>-27</v>
      </c>
      <c r="J37" s="57">
        <f t="shared" si="11"/>
        <v>-1.1513859275053304E-2</v>
      </c>
      <c r="K37" s="62"/>
    </row>
    <row r="38" spans="1:11" ht="17.399999999999999" x14ac:dyDescent="0.3">
      <c r="A38" s="46">
        <v>25</v>
      </c>
      <c r="B38" s="31" t="s">
        <v>17</v>
      </c>
      <c r="C38" s="63"/>
      <c r="D38" s="81">
        <v>10</v>
      </c>
      <c r="E38" s="81">
        <v>11</v>
      </c>
      <c r="F38" s="33">
        <f t="shared" si="8"/>
        <v>-1</v>
      </c>
      <c r="G38" s="35">
        <f t="shared" si="9"/>
        <v>-9.0909090909090912E-2</v>
      </c>
      <c r="H38" s="83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26</v>
      </c>
      <c r="B39" s="31" t="s">
        <v>37</v>
      </c>
      <c r="C39" s="63"/>
      <c r="D39" s="82">
        <v>232</v>
      </c>
      <c r="E39" s="82">
        <v>236</v>
      </c>
      <c r="F39" s="58">
        <f t="shared" si="8"/>
        <v>-4</v>
      </c>
      <c r="G39" s="59">
        <f t="shared" si="9"/>
        <v>-1.6949152542372881E-2</v>
      </c>
      <c r="H39" s="84">
        <v>226</v>
      </c>
      <c r="I39" s="58">
        <f t="shared" si="10"/>
        <v>6</v>
      </c>
      <c r="J39" s="60">
        <f t="shared" si="11"/>
        <v>2.6548672566371681E-2</v>
      </c>
      <c r="K39" s="62"/>
    </row>
    <row r="40" spans="1:11" ht="17.399999999999999" x14ac:dyDescent="0.3">
      <c r="A40" s="46">
        <v>27</v>
      </c>
      <c r="B40" s="31" t="s">
        <v>20</v>
      </c>
      <c r="C40" s="63"/>
      <c r="D40" s="34">
        <f>SUM(D34:D39)</f>
        <v>828604</v>
      </c>
      <c r="E40" s="27">
        <f>SUM(E34:E39)</f>
        <v>828194</v>
      </c>
      <c r="F40" s="34">
        <f t="shared" si="8"/>
        <v>410</v>
      </c>
      <c r="G40" s="35">
        <f t="shared" si="9"/>
        <v>4.9505309142543902E-4</v>
      </c>
      <c r="H40" s="27">
        <f>SUM(H34:H39)</f>
        <v>817259</v>
      </c>
      <c r="I40" s="34">
        <f>SUM(I34:I39)</f>
        <v>11345</v>
      </c>
      <c r="J40" s="57">
        <f t="shared" si="11"/>
        <v>1.3881768203225661E-2</v>
      </c>
      <c r="K40" s="62"/>
    </row>
    <row r="41" spans="1:11" ht="17.399999999999999" x14ac:dyDescent="0.3">
      <c r="A41" s="46">
        <v>28</v>
      </c>
      <c r="B41" s="113" t="s">
        <v>21</v>
      </c>
      <c r="C41" s="113"/>
      <c r="D41" s="113"/>
      <c r="E41" s="113"/>
      <c r="F41" s="113"/>
      <c r="G41" s="113"/>
      <c r="H41" s="113"/>
      <c r="I41" s="113"/>
      <c r="J41" s="113"/>
      <c r="K41" s="30"/>
    </row>
    <row r="42" spans="1:11" s="14" customFormat="1" ht="17.399999999999999" x14ac:dyDescent="0.3">
      <c r="A42" s="46">
        <v>29</v>
      </c>
      <c r="B42" s="54"/>
      <c r="C42" s="54"/>
      <c r="D42" s="54"/>
      <c r="E42" s="15"/>
      <c r="F42" s="53" t="s">
        <v>5</v>
      </c>
      <c r="G42" s="54"/>
      <c r="H42" s="64"/>
      <c r="I42" s="110" t="s">
        <v>6</v>
      </c>
      <c r="J42" s="110"/>
      <c r="K42" s="55"/>
    </row>
    <row r="43" spans="1:11" s="14" customFormat="1" ht="17.399999999999999" x14ac:dyDescent="0.3">
      <c r="A43" s="46">
        <v>30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31</v>
      </c>
      <c r="B44" s="31" t="s">
        <v>13</v>
      </c>
      <c r="C44" s="31"/>
      <c r="D44" s="85">
        <v>766537</v>
      </c>
      <c r="E44" s="85">
        <v>764467</v>
      </c>
      <c r="F44" s="33">
        <f t="shared" ref="F44:F50" si="12">D44-E44</f>
        <v>2070</v>
      </c>
      <c r="G44" s="35">
        <f t="shared" ref="G44:G50" si="13">F44/E44</f>
        <v>2.7077689422826622E-3</v>
      </c>
      <c r="H44" s="87">
        <v>755776</v>
      </c>
      <c r="I44" s="33">
        <f t="shared" ref="I44:I49" si="14">+D44-H44</f>
        <v>10761</v>
      </c>
      <c r="J44" s="57">
        <f t="shared" ref="J44:J50" si="15">+I44/H44</f>
        <v>1.4238345753239056E-2</v>
      </c>
      <c r="K44" s="57"/>
    </row>
    <row r="45" spans="1:11" ht="17.399999999999999" x14ac:dyDescent="0.3">
      <c r="A45" s="46">
        <v>32</v>
      </c>
      <c r="B45" s="31" t="s">
        <v>14</v>
      </c>
      <c r="C45" s="31"/>
      <c r="D45" s="85">
        <v>55531</v>
      </c>
      <c r="E45" s="85">
        <v>55952</v>
      </c>
      <c r="F45" s="33">
        <f t="shared" si="12"/>
        <v>-421</v>
      </c>
      <c r="G45" s="35">
        <f t="shared" si="13"/>
        <v>-7.5243065484701171E-3</v>
      </c>
      <c r="H45" s="87">
        <v>55218</v>
      </c>
      <c r="I45" s="33">
        <f t="shared" si="14"/>
        <v>313</v>
      </c>
      <c r="J45" s="57">
        <f t="shared" si="15"/>
        <v>5.6684414502517298E-3</v>
      </c>
      <c r="K45" s="57"/>
    </row>
    <row r="46" spans="1:11" ht="17.399999999999999" x14ac:dyDescent="0.3">
      <c r="A46" s="46">
        <v>33</v>
      </c>
      <c r="B46" s="31" t="s">
        <v>15</v>
      </c>
      <c r="C46" s="31"/>
      <c r="D46" s="85">
        <v>386</v>
      </c>
      <c r="E46" s="85">
        <v>260</v>
      </c>
      <c r="F46" s="33">
        <f t="shared" si="12"/>
        <v>126</v>
      </c>
      <c r="G46" s="35">
        <f t="shared" si="13"/>
        <v>0.48461538461538461</v>
      </c>
      <c r="H46" s="87">
        <v>392</v>
      </c>
      <c r="I46" s="33">
        <f t="shared" si="14"/>
        <v>-6</v>
      </c>
      <c r="J46" s="57">
        <f t="shared" si="15"/>
        <v>-1.5306122448979591E-2</v>
      </c>
      <c r="K46" s="57"/>
    </row>
    <row r="47" spans="1:11" ht="17.399999999999999" x14ac:dyDescent="0.3">
      <c r="A47" s="46">
        <v>34</v>
      </c>
      <c r="B47" s="31" t="s">
        <v>16</v>
      </c>
      <c r="C47" s="31"/>
      <c r="D47" s="85">
        <v>2316</v>
      </c>
      <c r="E47" s="85">
        <v>2327</v>
      </c>
      <c r="F47" s="33">
        <f t="shared" si="12"/>
        <v>-11</v>
      </c>
      <c r="G47" s="35">
        <f t="shared" si="13"/>
        <v>-4.727116458960034E-3</v>
      </c>
      <c r="H47" s="87">
        <v>2353</v>
      </c>
      <c r="I47" s="33">
        <f t="shared" si="14"/>
        <v>-37</v>
      </c>
      <c r="J47" s="57">
        <f t="shared" si="15"/>
        <v>-1.572460688482788E-2</v>
      </c>
      <c r="K47" s="57"/>
    </row>
    <row r="48" spans="1:11" ht="17.399999999999999" x14ac:dyDescent="0.3">
      <c r="A48" s="46">
        <v>35</v>
      </c>
      <c r="B48" s="31" t="s">
        <v>17</v>
      </c>
      <c r="C48" s="31"/>
      <c r="D48" s="85">
        <v>10</v>
      </c>
      <c r="E48" s="85">
        <v>14</v>
      </c>
      <c r="F48" s="33">
        <f t="shared" si="12"/>
        <v>-4</v>
      </c>
      <c r="G48" s="35">
        <f t="shared" si="13"/>
        <v>-0.2857142857142857</v>
      </c>
      <c r="H48" s="87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36</v>
      </c>
      <c r="B49" s="31" t="s">
        <v>37</v>
      </c>
      <c r="C49" s="31"/>
      <c r="D49" s="86">
        <v>229</v>
      </c>
      <c r="E49" s="86">
        <v>225</v>
      </c>
      <c r="F49" s="58">
        <f t="shared" si="12"/>
        <v>4</v>
      </c>
      <c r="G49" s="59">
        <f t="shared" si="13"/>
        <v>1.7777777777777778E-2</v>
      </c>
      <c r="H49" s="88">
        <v>227</v>
      </c>
      <c r="I49" s="58">
        <f t="shared" si="14"/>
        <v>2</v>
      </c>
      <c r="J49" s="60">
        <f t="shared" si="15"/>
        <v>8.8105726872246704E-3</v>
      </c>
      <c r="K49" s="61"/>
    </row>
    <row r="50" spans="1:11" ht="17.399999999999999" x14ac:dyDescent="0.3">
      <c r="A50" s="46">
        <v>37</v>
      </c>
      <c r="B50" s="31" t="s">
        <v>20</v>
      </c>
      <c r="C50" s="31"/>
      <c r="D50" s="34">
        <f>SUM(D44:D49)</f>
        <v>825009</v>
      </c>
      <c r="E50" s="27">
        <f>SUM(E44:E49)</f>
        <v>823245</v>
      </c>
      <c r="F50" s="34">
        <f t="shared" si="12"/>
        <v>1764</v>
      </c>
      <c r="G50" s="35">
        <f t="shared" si="13"/>
        <v>2.1427400105679356E-3</v>
      </c>
      <c r="H50" s="27">
        <f>SUM(H44:H49)</f>
        <v>813977</v>
      </c>
      <c r="I50" s="34">
        <f>SUM(I44:I49)</f>
        <v>11032</v>
      </c>
      <c r="J50" s="57">
        <f t="shared" si="15"/>
        <v>1.3553208505891444E-2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E57C3F3D19F0449AF79753F4889E58" ma:contentTypeVersion="76" ma:contentTypeDescription="" ma:contentTypeScope="" ma:versionID="f83670961e9f2cc5f6e25bc9c63732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CF9217-3596-44DB-B353-FA86311016F1}"/>
</file>

<file path=customXml/itemProps2.xml><?xml version="1.0" encoding="utf-8"?>
<ds:datastoreItem xmlns:ds="http://schemas.openxmlformats.org/officeDocument/2006/customXml" ds:itemID="{70D77FAE-695B-4D30-A7C0-BAA377AA5D7E}"/>
</file>

<file path=customXml/itemProps3.xml><?xml version="1.0" encoding="utf-8"?>
<ds:datastoreItem xmlns:ds="http://schemas.openxmlformats.org/officeDocument/2006/customXml" ds:itemID="{62E32F81-261B-47FD-9866-D06B34F9640E}"/>
</file>

<file path=customXml/itemProps4.xml><?xml version="1.0" encoding="utf-8"?>
<ds:datastoreItem xmlns:ds="http://schemas.openxmlformats.org/officeDocument/2006/customXml" ds:itemID="{464FF330-2B75-4867-8783-A40E370F4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npeder</cp:lastModifiedBy>
  <cp:lastPrinted>2018-08-09T21:18:44Z</cp:lastPrinted>
  <dcterms:created xsi:type="dcterms:W3CDTF">2014-01-09T00:48:14Z</dcterms:created>
  <dcterms:modified xsi:type="dcterms:W3CDTF">2018-08-09T21:18:52Z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0x0101006E56B4D1795A2E4DB2F0B01679ED314A0084E57C3F3D19F0449AF79753F4889E58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