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5.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2285" windowHeight="12180" tabRatio="1000"/>
  </bookViews>
  <sheets>
    <sheet name="Title Page" sheetId="19" r:id="rId1"/>
    <sheet name="Check Sheet" sheetId="5" r:id="rId2"/>
    <sheet name="Item 5" sheetId="23" r:id="rId3"/>
    <sheet name="Item 52" sheetId="24" r:id="rId4"/>
    <sheet name="Item 55" sheetId="25" r:id="rId5"/>
    <sheet name="Item 70" sheetId="26" r:id="rId6"/>
    <sheet name="Item 80" sheetId="27" r:id="rId7"/>
    <sheet name="Item 100, page 1" sheetId="2" r:id="rId8"/>
    <sheet name="Item 100, page 2" sheetId="3" r:id="rId9"/>
    <sheet name="Item 100, page 3" sheetId="21" r:id="rId10"/>
    <sheet name="Item 100" sheetId="28" r:id="rId11"/>
    <sheet name="Item 100, page 4" sheetId="22" r:id="rId12"/>
    <sheet name="Item 105, page 1" sheetId="4" r:id="rId13"/>
    <sheet name="Item 105 Page 2" sheetId="15" r:id="rId14"/>
    <sheet name="Item 105 Page 3 " sheetId="16" r:id="rId15"/>
    <sheet name="Item 106, page 1 " sheetId="14" r:id="rId16"/>
    <sheet name="Item 140" sheetId="29" r:id="rId17"/>
    <sheet name="Item 205" sheetId="30" r:id="rId18"/>
    <sheet name="Item 210" sheetId="31" r:id="rId19"/>
    <sheet name="Item 240" sheetId="10" r:id="rId20"/>
    <sheet name="Item 245" sheetId="11" r:id="rId21"/>
    <sheet name="Item 255 Page 1" sheetId="12" r:id="rId22"/>
    <sheet name="Item 255 Page 2 " sheetId="13" r:id="rId23"/>
    <sheet name="Item 260" sheetId="17" r:id="rId24"/>
    <sheet name="Item 275" sheetId="18" r:id="rId25"/>
  </sheets>
  <definedNames>
    <definedName name="_xlnm.Print_Area" localSheetId="1">'Check Sheet'!$A$1:$J$58</definedName>
    <definedName name="_xlnm.Print_Area" localSheetId="7">'Item 100, page 1'!$A$1:$K$60</definedName>
    <definedName name="_xlnm.Print_Area" localSheetId="9">'Item 100, page 3'!$A$1:$J$53</definedName>
    <definedName name="_xlnm.Print_Area" localSheetId="11">'Item 100, page 4'!$A$1:$J$53</definedName>
    <definedName name="_xlnm.Print_Area" localSheetId="12">'Item 105, page 1'!$A$1:$L$63</definedName>
  </definedNames>
  <calcPr calcId="145621"/>
</workbook>
</file>

<file path=xl/calcChain.xml><?xml version="1.0" encoding="utf-8"?>
<calcChain xmlns="http://schemas.openxmlformats.org/spreadsheetml/2006/main">
  <c r="G21" i="4" l="1"/>
  <c r="H21" i="4" s="1"/>
  <c r="I21" i="4" s="1"/>
  <c r="J21" i="4" s="1"/>
  <c r="K21" i="4" s="1"/>
  <c r="L21" i="4" s="1"/>
  <c r="F21" i="4"/>
  <c r="E22" i="21" l="1"/>
  <c r="H48" i="23" l="1"/>
  <c r="B46" i="23"/>
  <c r="B48" i="23"/>
  <c r="B30" i="16" l="1"/>
  <c r="B41" i="15"/>
  <c r="B28" i="15"/>
  <c r="E15" i="18"/>
  <c r="F15" i="18" s="1"/>
  <c r="G15" i="18" s="1"/>
  <c r="H15" i="18" s="1"/>
  <c r="I15" i="18" s="1"/>
  <c r="J15" i="18" s="1"/>
  <c r="K15" i="18" s="1"/>
  <c r="L15" i="18" s="1"/>
  <c r="M15" i="18" s="1"/>
  <c r="N15" i="18" s="1"/>
  <c r="E21" i="17"/>
  <c r="F21" i="17" s="1"/>
  <c r="G21" i="17" s="1"/>
  <c r="H21" i="17" s="1"/>
  <c r="I21" i="17" s="1"/>
  <c r="J21" i="17" s="1"/>
  <c r="K21" i="17" s="1"/>
  <c r="L21" i="17" s="1"/>
  <c r="M21" i="17" s="1"/>
  <c r="N21" i="17" s="1"/>
  <c r="F16" i="17"/>
  <c r="G16" i="17"/>
  <c r="H16" i="17" s="1"/>
  <c r="I16" i="17" s="1"/>
  <c r="J16" i="17" s="1"/>
  <c r="K16" i="17" s="1"/>
  <c r="L16" i="17" s="1"/>
  <c r="M16" i="17" s="1"/>
  <c r="N16" i="17" s="1"/>
  <c r="E16" i="17"/>
  <c r="I22" i="10"/>
  <c r="J22" i="10"/>
  <c r="K22" i="10" s="1"/>
  <c r="L22" i="10" s="1"/>
  <c r="M22" i="10" s="1"/>
  <c r="N22" i="10" s="1"/>
  <c r="H22" i="10"/>
  <c r="H20" i="10"/>
  <c r="I20" i="10" s="1"/>
  <c r="J20" i="10" s="1"/>
  <c r="K20" i="10" s="1"/>
  <c r="F16" i="5" l="1"/>
  <c r="F23" i="5"/>
  <c r="B23" i="16"/>
  <c r="B28" i="17" s="1"/>
  <c r="B23" i="18" s="1"/>
  <c r="C14" i="4"/>
  <c r="D14" i="4"/>
  <c r="E14" i="4"/>
  <c r="F14" i="4"/>
  <c r="G14" i="4"/>
  <c r="H14" i="4"/>
  <c r="I14" i="4"/>
  <c r="J14" i="4"/>
  <c r="K14" i="4"/>
  <c r="L14" i="4"/>
  <c r="B27" i="4"/>
  <c r="D32" i="3"/>
  <c r="D33" i="3" s="1"/>
  <c r="D34" i="3" s="1"/>
  <c r="E23" i="21"/>
  <c r="E24" i="21" s="1"/>
  <c r="E25" i="21" s="1"/>
  <c r="E26" i="21" s="1"/>
  <c r="E27" i="21" s="1"/>
  <c r="T34" i="2"/>
  <c r="B59" i="3"/>
  <c r="B49" i="21" s="1"/>
  <c r="B56" i="2"/>
  <c r="K56" i="2"/>
  <c r="K59" i="3"/>
  <c r="J49" i="21" s="1"/>
  <c r="D34" i="2"/>
  <c r="D37" i="3" s="1"/>
  <c r="I24" i="2"/>
  <c r="I24" i="3" s="1"/>
  <c r="I25" i="2"/>
  <c r="I25" i="3" s="1"/>
  <c r="I26" i="2"/>
  <c r="I26" i="3" s="1"/>
  <c r="I27" i="2"/>
  <c r="I27" i="3" s="1"/>
  <c r="I30" i="3" s="1"/>
  <c r="I28" i="2"/>
  <c r="I29" i="2"/>
  <c r="I30" i="2"/>
  <c r="I31" i="3" s="1"/>
  <c r="I31" i="2"/>
  <c r="I32" i="2"/>
  <c r="I33" i="2"/>
  <c r="I35" i="2"/>
  <c r="I38" i="3" s="1"/>
  <c r="A16" i="22" s="1"/>
  <c r="A23" i="22" s="1"/>
  <c r="I23" i="2"/>
  <c r="I23" i="3" s="1"/>
  <c r="E35" i="2"/>
  <c r="E38" i="3" s="1"/>
  <c r="E23" i="2"/>
  <c r="E24" i="2" s="1"/>
  <c r="E25" i="2" s="1"/>
  <c r="E26" i="2" s="1"/>
  <c r="E27" i="2" s="1"/>
  <c r="E28" i="2" s="1"/>
  <c r="E29" i="2" s="1"/>
  <c r="E30" i="2" s="1"/>
  <c r="E31" i="2" s="1"/>
  <c r="E32" i="2" s="1"/>
  <c r="E33" i="2" s="1"/>
  <c r="D23" i="2"/>
  <c r="D23" i="3" s="1"/>
  <c r="D24" i="3" s="1"/>
  <c r="D25" i="3" s="1"/>
  <c r="D26" i="3" s="1"/>
  <c r="D27" i="3" s="1"/>
  <c r="D28" i="3" s="1"/>
  <c r="D29" i="3" s="1"/>
  <c r="D30" i="3" s="1"/>
  <c r="D31" i="3" s="1"/>
  <c r="C24" i="2"/>
  <c r="C24" i="3" s="1"/>
  <c r="C25" i="2"/>
  <c r="C25" i="3" s="1"/>
  <c r="C26" i="2"/>
  <c r="C26" i="3" s="1"/>
  <c r="C27" i="2"/>
  <c r="C27" i="3" s="1"/>
  <c r="C28" i="2"/>
  <c r="C29" i="2"/>
  <c r="C30" i="2"/>
  <c r="C31" i="3" s="1"/>
  <c r="C31" i="2"/>
  <c r="C32" i="3" s="1"/>
  <c r="C32" i="2"/>
  <c r="C33" i="3" s="1"/>
  <c r="C33" i="2"/>
  <c r="C34" i="3" s="1"/>
  <c r="C23" i="2"/>
  <c r="C23" i="3" s="1"/>
  <c r="J51" i="2"/>
  <c r="J54" i="3" s="1"/>
  <c r="A43" i="2"/>
  <c r="A46" i="3" s="1"/>
  <c r="B31" i="4"/>
  <c r="B39" i="15" s="1"/>
  <c r="O49" i="4"/>
  <c r="O48" i="4"/>
  <c r="B28" i="16" s="1"/>
  <c r="B31" i="14" s="1"/>
  <c r="O42" i="4"/>
  <c r="O43" i="4"/>
  <c r="K16" i="18"/>
  <c r="G16" i="18"/>
  <c r="E16" i="18"/>
  <c r="M17" i="17"/>
  <c r="E17" i="17"/>
  <c r="G16" i="13"/>
  <c r="G16" i="12"/>
  <c r="N17" i="10"/>
  <c r="L17" i="10"/>
  <c r="J17" i="10"/>
  <c r="H17" i="10"/>
  <c r="D42" i="10"/>
  <c r="D40" i="10"/>
  <c r="H19" i="14"/>
  <c r="H20" i="14" s="1"/>
  <c r="F19" i="14"/>
  <c r="F20" i="14" s="1"/>
  <c r="L16" i="16"/>
  <c r="J16" i="16"/>
  <c r="H16" i="16"/>
  <c r="F16" i="16"/>
  <c r="D16" i="16"/>
  <c r="M17" i="15"/>
  <c r="K17" i="15"/>
  <c r="I17" i="15"/>
  <c r="G17" i="15"/>
  <c r="N15" i="17"/>
  <c r="L15" i="17"/>
  <c r="J15" i="17"/>
  <c r="F15" i="17"/>
  <c r="D15" i="17"/>
  <c r="I41" i="4"/>
  <c r="D43" i="4"/>
  <c r="D41" i="4"/>
  <c r="B14" i="4"/>
  <c r="F15" i="5"/>
  <c r="J49" i="22"/>
  <c r="B49" i="22"/>
  <c r="B47" i="22"/>
  <c r="D5" i="22"/>
  <c r="D4" i="22"/>
  <c r="C39" i="5"/>
  <c r="B47" i="21"/>
  <c r="D5" i="21"/>
  <c r="D4" i="21"/>
  <c r="F33" i="5"/>
  <c r="F32" i="5"/>
  <c r="F31" i="5"/>
  <c r="F30" i="5"/>
  <c r="F29" i="5"/>
  <c r="F28" i="5"/>
  <c r="C38" i="5"/>
  <c r="C37" i="5"/>
  <c r="C16" i="5"/>
  <c r="N49" i="18"/>
  <c r="N54" i="17"/>
  <c r="J49" i="13"/>
  <c r="J49" i="12"/>
  <c r="J50" i="11"/>
  <c r="N57" i="10"/>
  <c r="J56" i="14"/>
  <c r="N51" i="16"/>
  <c r="N54" i="15"/>
  <c r="L59" i="4"/>
  <c r="B49" i="18"/>
  <c r="B47" i="18"/>
  <c r="B54" i="17"/>
  <c r="B52" i="17"/>
  <c r="B49" i="13"/>
  <c r="B47" i="13"/>
  <c r="B49" i="12"/>
  <c r="B47" i="12"/>
  <c r="B50" i="11"/>
  <c r="B48" i="11"/>
  <c r="B57" i="10"/>
  <c r="B55" i="10"/>
  <c r="B56" i="14"/>
  <c r="B54" i="14"/>
  <c r="B51" i="16"/>
  <c r="B49" i="16"/>
  <c r="B54" i="15"/>
  <c r="B52" i="15"/>
  <c r="B59" i="4"/>
  <c r="B57" i="4"/>
  <c r="B57" i="3"/>
  <c r="B54" i="2"/>
  <c r="B52" i="5"/>
  <c r="D5" i="18"/>
  <c r="D4" i="18"/>
  <c r="D5" i="17"/>
  <c r="D4" i="17"/>
  <c r="D5" i="13"/>
  <c r="D4" i="13"/>
  <c r="D5" i="12"/>
  <c r="D4" i="12"/>
  <c r="D5" i="11"/>
  <c r="D4" i="11"/>
  <c r="D5" i="10"/>
  <c r="D4" i="10"/>
  <c r="D5" i="14"/>
  <c r="D4" i="14"/>
  <c r="D5" i="16"/>
  <c r="D4" i="16"/>
  <c r="D5" i="15"/>
  <c r="D4" i="15"/>
  <c r="D5" i="4"/>
  <c r="D4" i="4"/>
  <c r="D5" i="3"/>
  <c r="D4" i="3"/>
  <c r="D5" i="2"/>
  <c r="D4" i="2"/>
  <c r="D5" i="5"/>
  <c r="D4" i="5"/>
  <c r="C15" i="5"/>
  <c r="D17" i="11"/>
  <c r="E17" i="11"/>
  <c r="F17" i="11"/>
  <c r="I41" i="10"/>
  <c r="F16" i="12"/>
  <c r="I16" i="16"/>
  <c r="F16" i="13"/>
  <c r="J16" i="18"/>
  <c r="M16" i="16"/>
  <c r="I17" i="17"/>
  <c r="D44" i="4"/>
  <c r="M16" i="18"/>
  <c r="E19" i="14"/>
  <c r="E20" i="14"/>
  <c r="G16" i="16"/>
  <c r="L16" i="18"/>
  <c r="H17" i="17"/>
  <c r="F17" i="17"/>
  <c r="E17" i="15"/>
  <c r="H16" i="12"/>
  <c r="I16" i="13"/>
  <c r="K15" i="17"/>
  <c r="F17" i="15"/>
  <c r="H16" i="18"/>
  <c r="I16" i="12"/>
  <c r="N16" i="18"/>
  <c r="N16" i="16"/>
  <c r="H16" i="13"/>
  <c r="I16" i="18"/>
  <c r="L17" i="15"/>
  <c r="G17" i="17"/>
  <c r="D17" i="17"/>
  <c r="K16" i="16"/>
  <c r="E15" i="17"/>
  <c r="H17" i="15"/>
  <c r="N17" i="17"/>
  <c r="D40" i="4"/>
  <c r="H15" i="17"/>
  <c r="I17" i="10"/>
  <c r="G15" i="17"/>
  <c r="F16" i="18"/>
  <c r="J17" i="15"/>
  <c r="D16" i="18"/>
  <c r="K17" i="17"/>
  <c r="G19" i="14"/>
  <c r="G20" i="14"/>
  <c r="I42" i="4"/>
  <c r="I15" i="17"/>
  <c r="M15" i="17"/>
  <c r="E16" i="16"/>
  <c r="D17" i="15"/>
  <c r="J17" i="17"/>
  <c r="L17" i="17"/>
  <c r="N17" i="15"/>
  <c r="F17" i="10"/>
  <c r="M17" i="10"/>
  <c r="I43" i="10"/>
  <c r="I40" i="10"/>
  <c r="D43" i="10"/>
  <c r="G17" i="10"/>
  <c r="D42" i="4"/>
  <c r="E16" i="11"/>
  <c r="E17" i="10"/>
  <c r="D41" i="10"/>
  <c r="I44" i="10"/>
  <c r="K17" i="10"/>
  <c r="I40" i="4"/>
  <c r="D45" i="10"/>
  <c r="B27" i="14"/>
  <c r="D44" i="10"/>
  <c r="D39" i="4"/>
  <c r="I42" i="10"/>
  <c r="D20" i="17"/>
  <c r="E20" i="15"/>
  <c r="E20" i="17" s="1"/>
  <c r="D22" i="17"/>
  <c r="E22" i="15"/>
  <c r="E22" i="17" s="1"/>
  <c r="D17" i="10"/>
  <c r="D16" i="11"/>
  <c r="F16" i="11"/>
  <c r="I43" i="4"/>
  <c r="I39" i="4"/>
  <c r="F20" i="15"/>
  <c r="G20" i="15" s="1"/>
  <c r="F22" i="15" l="1"/>
  <c r="G20" i="17"/>
  <c r="H20" i="15"/>
  <c r="F20" i="17"/>
  <c r="D24" i="2"/>
  <c r="D25" i="2" s="1"/>
  <c r="D26" i="2" s="1"/>
  <c r="D27" i="2" s="1"/>
  <c r="D28" i="2" s="1"/>
  <c r="D29" i="2" s="1"/>
  <c r="D30" i="2" s="1"/>
  <c r="D31" i="2" s="1"/>
  <c r="D32" i="2" s="1"/>
  <c r="D33" i="2" s="1"/>
  <c r="E23" i="3"/>
  <c r="E24" i="3" s="1"/>
  <c r="E25" i="3" s="1"/>
  <c r="E26" i="3" s="1"/>
  <c r="E27" i="3" s="1"/>
  <c r="E28" i="3" s="1"/>
  <c r="E29" i="3" s="1"/>
  <c r="E30" i="3" s="1"/>
  <c r="E31" i="3" s="1"/>
  <c r="E32" i="3" s="1"/>
  <c r="E33" i="3" s="1"/>
  <c r="E34" i="3" s="1"/>
  <c r="F22" i="17" l="1"/>
  <c r="G22" i="15"/>
  <c r="H20" i="17"/>
  <c r="I20" i="15"/>
  <c r="G22" i="17" l="1"/>
  <c r="H22" i="15"/>
  <c r="J20" i="15"/>
  <c r="I20" i="17"/>
  <c r="H22" i="17" l="1"/>
  <c r="I22" i="15"/>
  <c r="J20" i="17"/>
  <c r="K20" i="15"/>
  <c r="J22" i="15" l="1"/>
  <c r="I22" i="17"/>
  <c r="K20" i="17"/>
  <c r="J22" i="17" l="1"/>
  <c r="K22" i="15"/>
  <c r="L20" i="17"/>
  <c r="M20" i="15"/>
  <c r="L22" i="15" l="1"/>
  <c r="K22" i="17"/>
  <c r="M20" i="17"/>
  <c r="N20" i="15"/>
  <c r="N20" i="17" s="1"/>
  <c r="L22" i="17" l="1"/>
  <c r="M22" i="15"/>
  <c r="N22" i="15" l="1"/>
  <c r="N22" i="17" s="1"/>
  <c r="M22" i="17"/>
</calcChain>
</file>

<file path=xl/sharedStrings.xml><?xml version="1.0" encoding="utf-8"?>
<sst xmlns="http://schemas.openxmlformats.org/spreadsheetml/2006/main" count="1208" uniqueCount="599">
  <si>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</si>
  <si>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</si>
  <si>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</si>
  <si>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</si>
  <si>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</si>
  <si>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</si>
  <si>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</si>
  <si>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</si>
  <si>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</si>
  <si>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</si>
  <si>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</si>
  <si>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</si>
  <si>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</si>
  <si>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</si>
  <si>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</si>
  <si>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</si>
  <si>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</si>
  <si>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</si>
  <si>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</si>
  <si>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</si>
  <si>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</si>
  <si>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</si>
  <si>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</si>
  <si>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</si>
  <si>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</si>
  <si>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</si>
  <si>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</si>
  <si>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</si>
  <si>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</si>
  <si>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</si>
  <si>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</si>
  <si>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</si>
  <si>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</si>
  <si>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</si>
  <si>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</si>
  <si>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</si>
  <si>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32 Gal Toter</t>
  </si>
  <si>
    <t>64 Gal Toter</t>
  </si>
  <si>
    <t>96 Gal Toter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</si>
  <si>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</si>
  <si>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</si>
  <si>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</si>
  <si>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</si>
  <si>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</si>
  <si>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</si>
  <si>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</si>
  <si>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</si>
  <si>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</si>
  <si>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</si>
  <si>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</si>
  <si>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</si>
  <si>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</si>
  <si>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</si>
  <si>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</si>
  <si>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</si>
  <si>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</si>
  <si>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</si>
  <si>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</si>
  <si>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</si>
  <si>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</si>
  <si>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</si>
  <si>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</si>
  <si>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</si>
  <si>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</si>
  <si>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</si>
  <si>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</si>
  <si>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</si>
  <si>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</si>
  <si>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</si>
  <si>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</si>
  <si>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</si>
  <si>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</si>
  <si>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</si>
  <si>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</si>
  <si>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</si>
  <si>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</si>
  <si>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</si>
  <si>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</si>
  <si>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</si>
  <si>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</si>
  <si>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</si>
  <si>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</si>
  <si>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</si>
  <si>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</si>
  <si>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</si>
  <si>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</si>
  <si>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</si>
  <si>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</si>
  <si>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</si>
  <si>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</si>
  <si>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</si>
  <si>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</si>
  <si>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</si>
  <si>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</si>
  <si>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</si>
  <si>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</si>
  <si>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</si>
  <si>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</si>
  <si>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</si>
  <si>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</si>
  <si>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</si>
  <si>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</si>
  <si>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</si>
  <si>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sz val="10"/>
        <rFont val="Arial"/>
        <family val="2"/>
      </rPr>
      <t xml:space="preserve"> n/a </t>
    </r>
    <r>
      <rPr>
        <sz val="10"/>
        <rFont val="Arial"/>
        <family val="2"/>
      </rPr>
      <t xml:space="preserve">.  Description/rules related to </t>
    </r>
  </si>
  <si>
    <r>
      <t xml:space="preserve">yardwaste program are shown on page </t>
    </r>
    <r>
      <rPr>
        <u/>
        <sz val="10"/>
        <rFont val="Arial"/>
        <family val="2"/>
      </rPr>
      <t>n/a</t>
    </r>
    <r>
      <rPr>
        <sz val="10"/>
        <rFont val="Arial"/>
        <family val="2"/>
      </rPr>
      <t>.</t>
    </r>
  </si>
  <si>
    <r>
      <t>$</t>
    </r>
    <r>
      <rPr>
        <u/>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</si>
  <si>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</si>
  <si>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</si>
  <si>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</si>
  <si>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</si>
  <si>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</si>
  <si>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</si>
  <si>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</si>
  <si>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</si>
  <si>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</si>
  <si>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</si>
  <si>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</si>
  <si>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</si>
  <si>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</si>
  <si>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</si>
  <si>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</si>
  <si>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</si>
  <si>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</si>
  <si>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</si>
  <si>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</si>
  <si>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</si>
  <si>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</si>
  <si>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</si>
  <si>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</si>
  <si>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</si>
  <si>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</si>
  <si>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</si>
  <si>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</si>
  <si>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</si>
  <si>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</si>
  <si>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</si>
  <si>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</si>
  <si>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</si>
  <si>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</si>
  <si>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</si>
  <si>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</si>
  <si>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</si>
  <si>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</si>
  <si>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</si>
  <si>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</si>
  <si>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</si>
  <si>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</si>
  <si>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</si>
  <si>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</si>
  <si>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</si>
  <si>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</si>
  <si>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</si>
  <si>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</si>
  <si>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</si>
  <si>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</si>
  <si>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</si>
  <si>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</si>
  <si>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</si>
  <si>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</si>
  <si>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</si>
  <si>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</si>
  <si>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</si>
  <si>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</si>
  <si>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</si>
  <si>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</si>
  <si>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</si>
  <si>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</si>
  <si>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</si>
  <si>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</si>
  <si>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</si>
  <si>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</si>
  <si>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</si>
  <si>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</si>
  <si>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</si>
  <si>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</si>
  <si>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</si>
  <si>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</si>
  <si>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</si>
  <si>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</si>
  <si>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</si>
  <si>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</si>
  <si>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</si>
  <si>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</si>
  <si>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</si>
  <si>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</si>
  <si>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</si>
  <si>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</si>
  <si>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</si>
  <si>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</si>
  <si>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</si>
  <si>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</si>
  <si>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</si>
  <si>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</si>
  <si>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</si>
  <si>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</si>
  <si>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</si>
  <si>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</si>
  <si>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</si>
  <si>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</si>
  <si>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</si>
  <si>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</si>
  <si>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</si>
  <si>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</si>
  <si>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</si>
  <si>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</si>
  <si>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</si>
  <si>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</si>
  <si>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</si>
  <si>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</si>
  <si>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</si>
  <si>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</si>
  <si>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</si>
  <si>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</si>
  <si>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</si>
  <si>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</si>
  <si>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</si>
  <si>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</si>
  <si>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</si>
  <si>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</si>
  <si>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</si>
  <si>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</si>
  <si>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</si>
  <si>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</si>
  <si>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</si>
  <si>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</si>
  <si>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</si>
  <si>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</si>
  <si>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</si>
  <si>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Title:</t>
  </si>
  <si>
    <t>Phone:</t>
  </si>
  <si>
    <t>Fax number, if any:</t>
  </si>
  <si>
    <t>425-646-2440</t>
  </si>
  <si>
    <t>E-mail:</t>
  </si>
  <si>
    <t>Fax:</t>
  </si>
  <si>
    <t>E-mail address, if any:</t>
  </si>
  <si>
    <t xml:space="preserve">Effective Date:  </t>
  </si>
  <si>
    <t>Issued By:</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</si>
  <si>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</si>
  <si>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</si>
  <si>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</si>
  <si>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</si>
  <si>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</si>
  <si>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</si>
  <si>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</si>
  <si>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</si>
  <si>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</si>
  <si>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</si>
  <si>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</si>
  <si>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</si>
  <si>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</si>
  <si>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</si>
  <si>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</si>
  <si>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</si>
  <si>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</si>
  <si>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</si>
  <si>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</si>
  <si>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</si>
  <si>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Rabanco LTD / G-12</t>
  </si>
  <si>
    <t>Tariff No. 4</t>
  </si>
  <si>
    <t>Lynnwood Disposal, Republic Services</t>
  </si>
  <si>
    <t xml:space="preserve"> starting</t>
  </si>
  <si>
    <t>Expring</t>
  </si>
  <si>
    <t>Single Family Commodity Credit</t>
  </si>
  <si>
    <t>3.5x Compaction</t>
  </si>
  <si>
    <t>5x Compaction</t>
  </si>
  <si>
    <t>MultiFamily Commodity Credit</t>
  </si>
  <si>
    <t>(A)/(R )</t>
  </si>
  <si>
    <t>(A)</t>
  </si>
  <si>
    <t>Diane Cramer</t>
  </si>
  <si>
    <t>Diane Cramer, Assistant Division Controller</t>
  </si>
  <si>
    <t>Rick Waldren</t>
  </si>
  <si>
    <t>425-646-2423</t>
  </si>
  <si>
    <t>rwaldren@republicservices.com</t>
  </si>
  <si>
    <t>$0.45 (A)</t>
  </si>
  <si>
    <t>$0.71 (A)</t>
  </si>
  <si>
    <t>$1.42 (A)</t>
  </si>
  <si>
    <t>$4.25 (A)</t>
  </si>
  <si>
    <t>$1.39(A)</t>
  </si>
  <si>
    <t>$1.72(A)</t>
  </si>
  <si>
    <t>26th Revised Page No. 21</t>
  </si>
  <si>
    <t>27th Revised Page No. 21A</t>
  </si>
  <si>
    <t>4th Revised Page No. 22</t>
  </si>
  <si>
    <t>3rd Revised Page No. 24</t>
  </si>
  <si>
    <t>$2.13 (A)</t>
  </si>
  <si>
    <t>22th Revised Page No. 25</t>
  </si>
  <si>
    <t>$5.57(A)</t>
  </si>
  <si>
    <t>$8.46(A)</t>
  </si>
  <si>
    <t>$5.40(A)</t>
  </si>
  <si>
    <t>$1.67(A)</t>
  </si>
  <si>
    <t>$1.15(A)</t>
  </si>
  <si>
    <t>$6.67(A)</t>
  </si>
  <si>
    <t>$4.43(A)</t>
  </si>
  <si>
    <t>Division Controller</t>
  </si>
  <si>
    <t>14th Revised Page No. 25a</t>
  </si>
  <si>
    <t>13th Revised Page No. 25b</t>
  </si>
  <si>
    <t>13th Revised Page No. 30</t>
  </si>
  <si>
    <t>$3.00(A)</t>
  </si>
  <si>
    <t>$4.59(A)</t>
  </si>
  <si>
    <t>$4.91(A)</t>
  </si>
  <si>
    <t>$6.17(A)</t>
  </si>
  <si>
    <t>$8.09(A)</t>
  </si>
  <si>
    <t>6th Revised Page No.35</t>
  </si>
  <si>
    <t>6th Revised Page No. 36</t>
  </si>
  <si>
    <t>5th Revised Page No. 37</t>
  </si>
  <si>
    <t>5th Revised Page No. 38</t>
  </si>
  <si>
    <t>6th Revised Page No. 39</t>
  </si>
  <si>
    <t>6th Revised Page No. 40</t>
  </si>
  <si>
    <t>Gate charge $1.46(A)</t>
  </si>
  <si>
    <t>Gate charge $1.46 (A)</t>
  </si>
  <si>
    <t>37th Revised Page No. 1</t>
  </si>
  <si>
    <t>4th Revised Title Page</t>
  </si>
  <si>
    <t>$6.76 (A)</t>
  </si>
  <si>
    <t>$20.78 (A)</t>
  </si>
  <si>
    <t>$48.29 (A)</t>
  </si>
  <si>
    <t>$77.31 (A)</t>
  </si>
  <si>
    <t>$7.01 (A)</t>
  </si>
  <si>
    <t>$19.73 (A)</t>
  </si>
  <si>
    <t>$7.58(R)</t>
  </si>
  <si>
    <t>$8.53(R)</t>
  </si>
  <si>
    <t>$2.84 (A)</t>
  </si>
  <si>
    <t>$3.55(A)</t>
  </si>
  <si>
    <t xml:space="preserve">In addition to all other applicable charges, a charge of $15.67 (A) per yard (assessed on a </t>
  </si>
  <si>
    <t>Rabanco LTD G-12</t>
  </si>
  <si>
    <t>Item 5 -- Application of Rates -- Taxes</t>
  </si>
  <si>
    <t>Entity imposing tax:</t>
  </si>
  <si>
    <t>Ordinance number:</t>
  </si>
  <si>
    <t>Amount of tax:</t>
  </si>
  <si>
    <t>Application (Commodities and territory)</t>
  </si>
  <si>
    <t>Revised Page No.</t>
  </si>
  <si>
    <t>Lynnwood Disposal, Maltby Division</t>
  </si>
  <si>
    <t>Town of Woodway</t>
  </si>
  <si>
    <t>98-340</t>
  </si>
  <si>
    <t>On Solid waste, yard waste &amp; recycle</t>
  </si>
  <si>
    <t>City of Edmonds</t>
  </si>
  <si>
    <t>City of Lynnwood</t>
  </si>
  <si>
    <t>City of Lynnwood (A)</t>
  </si>
  <si>
    <t>2473 (A)</t>
  </si>
  <si>
    <t>On Solid waste, yard waste &amp; recycle (A)</t>
  </si>
  <si>
    <t>6.38% (A)</t>
  </si>
  <si>
    <t>$.25 per month</t>
  </si>
  <si>
    <t>On Solid waste residential base July 15th</t>
  </si>
  <si>
    <t>$8.33 per month</t>
  </si>
  <si>
    <t>On Solid waste industrial base July 15th</t>
  </si>
  <si>
    <t>$12.07 (A)</t>
  </si>
  <si>
    <t>$34.26 (A)</t>
  </si>
  <si>
    <t>$62.72 (A)</t>
  </si>
  <si>
    <t>$32.29 (A)</t>
  </si>
  <si>
    <t>$10.95(A)</t>
  </si>
  <si>
    <t>$14.79(A)</t>
  </si>
  <si>
    <t>$23.80(A)</t>
  </si>
  <si>
    <t>$2.61(A)</t>
  </si>
  <si>
    <t>$3.13(A)</t>
  </si>
  <si>
    <t>$2.13(R)</t>
  </si>
  <si>
    <t>$1.50(R)</t>
  </si>
  <si>
    <t>$3.50(A)</t>
  </si>
  <si>
    <t>$16.63(A)</t>
  </si>
  <si>
    <t>$20.11(A)</t>
  </si>
  <si>
    <t>$24.01(A)</t>
  </si>
  <si>
    <t>$31.80(A)</t>
  </si>
  <si>
    <t>$45.82(A)</t>
  </si>
  <si>
    <t>$61.20(A)</t>
  </si>
  <si>
    <t>$90.81(A)</t>
  </si>
  <si>
    <t>$119.90(A)</t>
  </si>
  <si>
    <t>$7.16(A)</t>
  </si>
  <si>
    <t>$9.57(A)</t>
  </si>
  <si>
    <t>$21.64(A)</t>
  </si>
  <si>
    <t>$25.12(A)</t>
  </si>
  <si>
    <t>$32.87(A)</t>
  </si>
  <si>
    <t>$36.70(A)</t>
  </si>
  <si>
    <t>$50.83(A)</t>
  </si>
  <si>
    <t>$66.21(A)</t>
  </si>
  <si>
    <t>$95.82(A)</t>
  </si>
  <si>
    <t>$124.91(A)</t>
  </si>
  <si>
    <t>$8.97(A)</t>
  </si>
  <si>
    <t>$10.12(A)</t>
  </si>
  <si>
    <t>$11.16(A)</t>
  </si>
  <si>
    <t>$13.45(A)</t>
  </si>
  <si>
    <t>$14.50(A)</t>
  </si>
  <si>
    <t>$18.98(A)</t>
  </si>
  <si>
    <t>$22.32(A)</t>
  </si>
  <si>
    <t>$155.67(A)</t>
  </si>
  <si>
    <t>$161.81(A)</t>
  </si>
  <si>
    <t>$171.03(A)</t>
  </si>
  <si>
    <t>$180.26(A)</t>
  </si>
  <si>
    <t>$186.40(A)</t>
  </si>
  <si>
    <t>$201.77(A)</t>
  </si>
  <si>
    <t>$217.14(A)</t>
  </si>
  <si>
    <t>$232.51(A)</t>
  </si>
  <si>
    <t>$247.88(A)</t>
  </si>
  <si>
    <t>$263.25(A)</t>
  </si>
  <si>
    <t>$278.61(A)</t>
  </si>
  <si>
    <t>$43.28(A)</t>
  </si>
  <si>
    <t>$45.47(A)</t>
  </si>
  <si>
    <t>$45.47 (A)</t>
  </si>
  <si>
    <t>$47.71(A)</t>
  </si>
  <si>
    <t>$49.95(A)</t>
  </si>
  <si>
    <t>$52.14(A)</t>
  </si>
  <si>
    <t>$57.72(A)</t>
  </si>
  <si>
    <t>$77.69(A)</t>
  </si>
  <si>
    <t>$166.82(A)</t>
  </si>
  <si>
    <t>$172.97(A)</t>
  </si>
  <si>
    <t>$182.19(A)</t>
  </si>
  <si>
    <t>$191.41(A)</t>
  </si>
  <si>
    <t>$197.56(A)</t>
  </si>
  <si>
    <t>212.93(A)</t>
  </si>
  <si>
    <t>$228.30(A)</t>
  </si>
  <si>
    <t>$243.67(A)</t>
  </si>
  <si>
    <t>$259.04(A)</t>
  </si>
  <si>
    <t>$274.40(A)</t>
  </si>
  <si>
    <t>$289.77(A)</t>
  </si>
  <si>
    <t>$246.17(A)</t>
  </si>
  <si>
    <t>$267.69(A)</t>
  </si>
  <si>
    <t>$299.96(A)</t>
  </si>
  <si>
    <t>$332.23A)</t>
  </si>
  <si>
    <t>$353.75(A)</t>
  </si>
  <si>
    <t>$407.54(A)</t>
  </si>
  <si>
    <t>$461.33(A)</t>
  </si>
  <si>
    <t>$515.12(A)</t>
  </si>
  <si>
    <t>$568.91(A)</t>
  </si>
  <si>
    <t>$622.70(A)</t>
  </si>
  <si>
    <t>$676.49(A)</t>
  </si>
  <si>
    <t>$114.18(A)</t>
  </si>
  <si>
    <t>$165.02(A)</t>
  </si>
  <si>
    <t>$220.23(A)</t>
  </si>
  <si>
    <t>$327.01(A)</t>
  </si>
  <si>
    <t>$6.99(A)</t>
  </si>
  <si>
    <t>$13.56(A)</t>
  </si>
  <si>
    <t>$16.27(A)</t>
  </si>
  <si>
    <t>$19.40(A)</t>
  </si>
  <si>
    <t>$25.65(A)</t>
  </si>
  <si>
    <t>$36.60(A)</t>
  </si>
  <si>
    <t>$48.91(A)</t>
  </si>
  <si>
    <t>$72.37(A)</t>
  </si>
  <si>
    <t>$95.31(A)</t>
  </si>
  <si>
    <t>$18.56(A)</t>
  </si>
  <si>
    <t>$21.27(A)</t>
  </si>
  <si>
    <t>$28.26(A)</t>
  </si>
  <si>
    <t>$30.55(A)</t>
  </si>
  <si>
    <t>$41.61(A)</t>
  </si>
  <si>
    <t>$53.91(A)</t>
  </si>
  <si>
    <t>$77.38(A)</t>
  </si>
  <si>
    <t>$100.32(A)</t>
  </si>
  <si>
    <t>$29.20(A)</t>
  </si>
  <si>
    <t>$31.91(A)</t>
  </si>
  <si>
    <t>$34.62(A)</t>
  </si>
  <si>
    <t>$42.76(A)</t>
  </si>
  <si>
    <t>$25.44(A)</t>
  </si>
  <si>
    <t>$27.70(A)</t>
  </si>
  <si>
    <t>$29.90(A)</t>
  </si>
  <si>
    <t>$34.18(A)</t>
  </si>
  <si>
    <t>$43.09(A)</t>
  </si>
  <si>
    <t>$51.66(A)</t>
  </si>
  <si>
    <t>$69.02(A)</t>
  </si>
  <si>
    <t>$86.72(A)</t>
  </si>
  <si>
    <t>$89.68(A)</t>
  </si>
  <si>
    <t>$128.27(A)</t>
  </si>
  <si>
    <t>$171.23(A)</t>
  </si>
  <si>
    <t>$253.51(A)</t>
  </si>
  <si>
    <t>$122.22(A)</t>
  </si>
  <si>
    <t>$174.88(A)</t>
  </si>
  <si>
    <t>$233.49(A)</t>
  </si>
  <si>
    <t>$345.59(A)</t>
  </si>
  <si>
    <t>$124.93(A)</t>
  </si>
  <si>
    <t>$138.59(A)</t>
  </si>
  <si>
    <t>$28.52(A)</t>
  </si>
  <si>
    <t>$34.51(A)</t>
  </si>
  <si>
    <t>$40.33(A)</t>
  </si>
  <si>
    <t>$52.31(A)</t>
  </si>
  <si>
    <t>$63.96(A)</t>
  </si>
  <si>
    <t>$111.31(A)</t>
  </si>
  <si>
    <t>$87.47(A)</t>
  </si>
  <si>
    <t>$31.54(A)</t>
  </si>
  <si>
    <t>1.15(A)</t>
  </si>
  <si>
    <t>$136.09(A)</t>
  </si>
  <si>
    <t>136.09(A)</t>
  </si>
  <si>
    <r>
      <t xml:space="preserve">Company Name/Permit Number: Rabanco LTD. G-12
</t>
    </r>
    <r>
      <rPr>
        <sz val="9.5"/>
        <rFont val="Arial"/>
        <family val="2"/>
      </rPr>
      <t>Registered Trade Name(s) Lynnwood Disposal, Maltby Division</t>
    </r>
  </si>
  <si>
    <t>Item 52 -- Redelivery Fees</t>
  </si>
  <si>
    <r>
      <t xml:space="preserve">(For Official Use Only)
</t>
    </r>
    <r>
      <rPr>
        <sz val="9.5"/>
        <rFont val="Arial"/>
        <family val="2"/>
      </rPr>
      <t>Docket No. TG- Date: By:</t>
    </r>
  </si>
  <si>
    <t xml:space="preserve">FOR OFFICIAL USE ONLY </t>
  </si>
  <si>
    <t xml:space="preserve">
A redelivery fee of $12.15 (A) will be assessed to customers whose cart or company owned can was picked up because service was discontinued for non-payment or customers who request re-delivery or exchange of container sizes.
Pickup and redelivery charges assessed to customers who request their containers be washed, steam cleaned or sanitized per Item 210.
Containers up to 8 yards: $ 26.30 
Containers over 8 yards: $ 28.25 </t>
  </si>
  <si>
    <t>Issued By: Diane Cramer, Assistant Division Controller
Issue Date: April 14, 2017  Effective Date: June 1, 2017</t>
  </si>
  <si>
    <t>Item 55 -- Over-sized or Over-weight Cans or Units</t>
  </si>
  <si>
    <r>
      <t xml:space="preserve">The company reserves the right to reject pickup of any residential receptacle (can, unit, bag, mini-can, or or micro-mini-can) which, upon reasonable inspection exceeds the size and weight limits shown in Item 20.
If the receptacle exceeds the size and/or limits stated in Item 20, is overfilled, or the top is unable to be closed, but the company transports the materials, the following additional charges will apply.
$1.10 per unit per pickup.(R)
</t>
    </r>
    <r>
      <rPr>
        <i/>
        <sz val="9.5"/>
        <rFont val="Arial"/>
        <family val="2"/>
      </rPr>
      <t>NOTE: For charges applying on overweight toters, carts, containers, or drop boxes see item 207.</t>
    </r>
  </si>
  <si>
    <t>Item 60 -- Overtime Periods</t>
  </si>
  <si>
    <t xml:space="preserve">
Companies will assess additional charges when providing services, at customer request, during overtime periods. Overtime periods include Saturdays, Sundays, and the following holidays:
New Years Day (January 1) Labor Day
Washington's Birthday Veteran's Day
Memorial Day Thanksgiving
Independence Day (July 4) Christmas Day (December 25)
Martin Luther King Day
Time is to be recorded to the nearest increment of 15 minutes from the time the company's vehicle leaves the terminal until the time it returns to the terminal.
No additional charge will be assessed to customers for overtime or holiday work performed solely for the company's convenience.
Charge per hour: $ 42.00 (A)
Minimum charge: $ - </t>
  </si>
  <si>
    <t>Issued by: Diane Cramer, Assistant Division Controller
Issue Date: April 14, 2017 Effective Date: June 1, 2017</t>
  </si>
  <si>
    <r>
      <t xml:space="preserve">(For Official Use Only)
</t>
    </r>
    <r>
      <rPr>
        <sz val="9.5"/>
        <rFont val="Arial"/>
        <family val="2"/>
      </rPr>
      <t xml:space="preserve">Docket No. TG- Date: By: </t>
    </r>
    <r>
      <rPr>
        <i/>
        <sz val="11.5"/>
        <rFont val="Times New Roman"/>
        <family val="1"/>
      </rPr>
      <t>FOR OFFICIAL USE ON</t>
    </r>
  </si>
  <si>
    <r>
      <t xml:space="preserve">Docket: </t>
    </r>
    <r>
      <rPr>
        <i/>
        <sz val="11.5"/>
        <rFont val="Times New Roman"/>
        <family val="1"/>
      </rPr>
      <t/>
    </r>
  </si>
  <si>
    <t>Item 70 -- Return Trips</t>
  </si>
  <si>
    <r>
      <t xml:space="preserve">When a company is required to make a return trip, that does not require the special dispatch of a truck, </t>
    </r>
    <r>
      <rPr>
        <sz val="9.5"/>
        <rFont val="Arial"/>
        <family val="2"/>
      </rPr>
      <t xml:space="preserve">to pick up material that was unavailable for collection for reasons under the control of the customer, the </t>
    </r>
    <r>
      <rPr>
        <sz val="9.5"/>
        <rFont val="Arial"/>
        <family val="2"/>
      </rPr>
      <t xml:space="preserve">following additional charges, per pickup, will apply:
</t>
    </r>
    <r>
      <rPr>
        <sz val="9.5"/>
        <rFont val="Arial"/>
        <family val="2"/>
      </rPr>
      <t>Type of receptacle Rate for Return Trip</t>
    </r>
  </si>
  <si>
    <t>Issued By: Diane Cramer, Assistant Division Controller
Issue Date: April 14, 2017  Effective Date: June 1, 2017</t>
  </si>
  <si>
    <r>
      <t xml:space="preserve">(For Official Use Only)
</t>
    </r>
    <r>
      <rPr>
        <sz val="9.5"/>
        <rFont val="Arial"/>
        <family val="2"/>
      </rPr>
      <t>Docket No. TG</t>
    </r>
    <r>
      <rPr>
        <sz val="9.5"/>
        <rFont val="Arial"/>
        <family val="2"/>
      </rPr>
      <t xml:space="preserve">- </t>
    </r>
    <r>
      <rPr>
        <sz val="9.5"/>
        <rFont val="Arial"/>
        <family val="2"/>
      </rPr>
      <t>Date: By:</t>
    </r>
  </si>
  <si>
    <t>FOR OFFICIAL USE 0</t>
  </si>
  <si>
    <r>
      <t xml:space="preserve">TI-v-4-vt </t>
    </r>
    <r>
      <rPr>
        <b/>
        <i/>
        <sz val="5"/>
        <rFont val="Times New Roman"/>
        <family val="1"/>
      </rPr>
      <t xml:space="preserve">• </t>
    </r>
    <r>
      <rPr>
        <i/>
        <sz val="11"/>
        <rFont val="Times New Roman"/>
        <family val="1"/>
      </rPr>
      <t xml:space="preserve">Tr-Lnq </t>
    </r>
    <r>
      <rPr>
        <b/>
        <i/>
        <sz val="8"/>
        <rFont val="Times New Roman"/>
        <family val="1"/>
      </rPr>
      <t>1</t>
    </r>
  </si>
  <si>
    <t>Item 70</t>
  </si>
  <si>
    <t xml:space="preserve"> Can, unit, mini-can, or micro-mini-can   $ 6.05 (A)
 Drum   $ 6.05 (A)
 Bale   $ 6.05 (A)
 Litter Receptacle  $6.05(A)
 Drop Box $6.05 (A)
 Container $6.05(A)
 Toter, 32 gallons $6.05(A)
 Toter, 64 gallons$6.05 (A)
 Toter, 96 gallons $6.05(A)
 Recycling containers $6.05 (A)
NOTE: Return trips requiring the special dispatch of a truck are considered special pickups and are charged for under the provisions of Item 160 (Time Rates).</t>
  </si>
  <si>
    <r>
      <t xml:space="preserve">Tariff No. </t>
    </r>
    <r>
      <rPr>
        <sz val="9.5"/>
        <rFont val="Arial"/>
        <family val="2"/>
      </rPr>
      <t>4</t>
    </r>
  </si>
  <si>
    <t>Company Name/Permit Number: Rabanco LTD. G-12</t>
  </si>
  <si>
    <t>Item 80 -- Carry-out Service, Drive-Ins</t>
  </si>
  <si>
    <t xml:space="preserve">Companies will assess the following additional charges when customers request that company personnel provide </t>
  </si>
  <si>
    <t xml:space="preserve">carry-out service of cans/units not placed at the curb, the alley, or other point where the company's vehicle can be </t>
  </si>
  <si>
    <t xml:space="preserve">driven to within five feet of the cans/units using improved access roads commonly available for public use. </t>
  </si>
  <si>
    <t>Driveways are not considered improved access roads commonly available for public use.</t>
  </si>
  <si>
    <t>Charge for Carry-outs</t>
  </si>
  <si>
    <r>
      <t xml:space="preserve">Residential
</t>
    </r>
    <r>
      <rPr>
        <sz val="9.5"/>
        <rFont val="Arial"/>
        <family val="2"/>
      </rPr>
      <t>Per Month</t>
    </r>
  </si>
  <si>
    <r>
      <t xml:space="preserve">Commercial </t>
    </r>
    <r>
      <rPr>
        <sz val="9.5"/>
        <rFont val="Arial"/>
        <family val="2"/>
      </rPr>
      <t>Per Unit, Per Pickup</t>
    </r>
  </si>
  <si>
    <r>
      <t xml:space="preserve">Cans, units, mini-cans, or micro-mini cans </t>
    </r>
    <r>
      <rPr>
        <sz val="9.5"/>
        <rFont val="Arial"/>
        <family val="2"/>
      </rPr>
      <t xml:space="preserve">that must be carried out over 5 feet, but </t>
    </r>
    <r>
      <rPr>
        <sz val="9.5"/>
        <rFont val="Arial"/>
        <family val="2"/>
      </rPr>
      <t>not over 25 feet.</t>
    </r>
  </si>
  <si>
    <t>$ 0.99 (A)</t>
  </si>
  <si>
    <t>$ 0.21 (A)</t>
  </si>
  <si>
    <r>
      <t xml:space="preserve">For each additional 25 feet, or fraction of </t>
    </r>
    <r>
      <rPr>
        <sz val="9.5"/>
        <rFont val="Arial"/>
        <family val="2"/>
      </rPr>
      <t>25 feet, add</t>
    </r>
  </si>
  <si>
    <r>
      <t xml:space="preserve">$ 0.99 </t>
    </r>
    <r>
      <rPr>
        <u/>
        <sz val="9.5"/>
        <rFont val="Arial"/>
        <family val="2"/>
      </rPr>
      <t>(A)</t>
    </r>
    <r>
      <rPr>
        <sz val="9.5"/>
        <rFont val="Arial"/>
        <family val="2"/>
      </rPr>
      <t/>
    </r>
  </si>
  <si>
    <r>
      <t xml:space="preserve">$ 0.21 </t>
    </r>
    <r>
      <rPr>
        <u/>
        <sz val="9.5"/>
        <rFont val="Arial"/>
        <family val="2"/>
      </rPr>
      <t>(A)</t>
    </r>
    <r>
      <rPr>
        <sz val="9.5"/>
        <rFont val="Arial"/>
        <family val="2"/>
      </rPr>
      <t/>
    </r>
  </si>
  <si>
    <r>
      <t xml:space="preserve">NOTE: </t>
    </r>
    <r>
      <rPr>
        <sz val="9.5"/>
        <rFont val="Arial"/>
        <family val="2"/>
      </rPr>
      <t>The company may elect to drive in at the rates shown above, except the</t>
    </r>
  </si>
  <si>
    <t xml:space="preserve">charge will be limited to one can, unit, mini-can, or micro-mini can. If cans, </t>
  </si>
  <si>
    <t xml:space="preserve">units, mini-cans, or micro-mini-cans are carried over 125 feet, but are safely </t>
  </si>
  <si>
    <t xml:space="preserve">accessible to the company's vehicle, the drive-in charges shown below </t>
  </si>
  <si>
    <t>must be assessed instead.</t>
  </si>
  <si>
    <t>Charge for Drive-ins (per pickup)</t>
  </si>
  <si>
    <t>Drive-in on driveways of over 125 feet</t>
  </si>
  <si>
    <t>$ 4.69 (A)</t>
  </si>
  <si>
    <t>NOTE:</t>
  </si>
  <si>
    <t xml:space="preserve">For the purpose of assessing drive-in fees, a driveway is defined as providing </t>
  </si>
  <si>
    <t xml:space="preserve">access to a single residence. If a driveway provides access to multiple </t>
  </si>
  <si>
    <t>residences or accounts, no drive-in fees will be assessed.</t>
  </si>
  <si>
    <t>Issued By: Diane Cramer, Assistant Division Controller</t>
  </si>
  <si>
    <t>Issue Date: April 14, 2017 Effective Date: June 1, 2017</t>
  </si>
  <si>
    <r>
      <t>Docket No. TG-</t>
    </r>
    <r>
      <rPr>
        <sz val="9.5"/>
        <rFont val="Arial"/>
        <family val="2"/>
      </rPr>
      <t/>
    </r>
  </si>
  <si>
    <r>
      <t xml:space="preserve">Date: </t>
    </r>
    <r>
      <rPr>
        <sz val="9.5"/>
        <rFont val="Arial"/>
        <family val="2"/>
      </rPr>
      <t xml:space="preserve"> By: </t>
    </r>
    <r>
      <rPr>
        <i/>
        <u/>
        <sz val="11.5"/>
        <rFont val="Times New Roman"/>
        <family val="1"/>
      </rPr>
      <t>FOR OFFICIAL USE</t>
    </r>
    <r>
      <rPr>
        <i/>
        <sz val="11.5"/>
        <rFont val="Times New Roman"/>
        <family val="1"/>
      </rPr>
      <t xml:space="preserve"> ONL</t>
    </r>
  </si>
  <si>
    <t xml:space="preserve">Item 100 -- Residential Service -- Monthly Rates (continued) </t>
  </si>
  <si>
    <r>
      <t xml:space="preserve">Curbside recycling </t>
    </r>
    <r>
      <rPr>
        <sz val="9.5"/>
        <rFont val="Arial"/>
        <family val="2"/>
      </rPr>
      <t xml:space="preserve">provisions shown on this page apply only in the following service area: </t>
    </r>
  </si>
  <si>
    <t xml:space="preserve">Following is a description of the recycling program (type of containers, frequency, etc.). </t>
  </si>
  <si>
    <t>in accordance with Ordinance No. 10942 of Snohomish County.</t>
  </si>
  <si>
    <t xml:space="preserve">Curbsuide collection every other week of collector furnished 96 gallon cart for comingled recycables with glass </t>
  </si>
  <si>
    <t>tray insert for glass bottles and jars</t>
  </si>
  <si>
    <t xml:space="preserve">Recycables shall be picked up every other week. Containers to be supplied by Maltby Division. </t>
  </si>
  <si>
    <t>Customers may set out additional recycables in approved containers.</t>
  </si>
  <si>
    <t>The charge for recycle service is mandatory.</t>
  </si>
  <si>
    <t>Special rules related tor recycling program:</t>
  </si>
  <si>
    <t xml:space="preserve">Pick-up will be refused if cart contains trash, yard debris, or other non acceptable conntaminants. </t>
  </si>
  <si>
    <t>Customers may obtain a current listing of acceptable recycables and non- acceptable items upon request.</t>
  </si>
  <si>
    <r>
      <t xml:space="preserve">Docket No. TG- </t>
    </r>
    <r>
      <rPr>
        <sz val="9.5"/>
        <rFont val="Arial"/>
        <family val="2"/>
      </rPr>
      <t xml:space="preserve"> Date: </t>
    </r>
    <r>
      <rPr>
        <sz val="9.5"/>
        <rFont val="Arial"/>
        <family val="2"/>
      </rPr>
      <t xml:space="preserve"> By: __________________</t>
    </r>
  </si>
  <si>
    <t>Effective Date: June 1, 2017</t>
  </si>
  <si>
    <t>Issue Date: April 14, 2017</t>
  </si>
  <si>
    <t>RECEIVED JAN. 15, 2009 WA. UT. &amp; TRANS. COMM. ORIGINAL TG-090107</t>
  </si>
  <si>
    <t>SUB 1/22/09</t>
  </si>
  <si>
    <r>
      <t xml:space="preserve">Number: Rabanco LTD. G-12
</t>
    </r>
    <r>
      <rPr>
        <sz val="9.5"/>
        <rFont val="Arial"/>
        <family val="2"/>
      </rPr>
      <t>Lynnwood Disposal, Maltby Division</t>
    </r>
  </si>
  <si>
    <r>
      <t xml:space="preserve">
Company Name/Permit </t>
    </r>
    <r>
      <rPr>
        <sz val="9.5"/>
        <rFont val="Arial"/>
        <family val="2"/>
      </rPr>
      <t>Registered Trade Name(s)</t>
    </r>
  </si>
  <si>
    <r>
      <t xml:space="preserve">Not over 200 lbs
</t>
    </r>
    <r>
      <rPr>
        <sz val="9.5"/>
        <rFont val="Arial"/>
        <family val="2"/>
      </rPr>
      <t>Over 200 lbs</t>
    </r>
  </si>
  <si>
    <t>Item 140 -- Bales</t>
  </si>
  <si>
    <t>$14.59 (A)
$28.66 (A)</t>
  </si>
  <si>
    <r>
      <t xml:space="preserve">Special Trips: Time rates </t>
    </r>
    <r>
      <rPr>
        <sz val="9.5"/>
        <rFont val="Arial"/>
        <family val="2"/>
      </rPr>
      <t>Regular Route: The following</t>
    </r>
  </si>
  <si>
    <t>Item 150 -- Loose and Bulky Material</t>
  </si>
  <si>
    <r>
      <t xml:space="preserve">in Item 160 apply. </t>
    </r>
    <r>
      <rPr>
        <sz val="9.5"/>
        <rFont val="Arial"/>
        <family val="2"/>
      </rPr>
      <t>rates apply:</t>
    </r>
  </si>
  <si>
    <r>
      <t xml:space="preserve">1 to 4 cubic yards
</t>
    </r>
    <r>
      <rPr>
        <sz val="9.5"/>
        <rFont val="Arial"/>
        <family val="2"/>
      </rPr>
      <t>Rate per yard</t>
    </r>
  </si>
  <si>
    <r>
      <t xml:space="preserve">Additional cubic
</t>
    </r>
    <r>
      <rPr>
        <sz val="9.5"/>
        <rFont val="Arial"/>
        <family val="2"/>
      </rPr>
      <t xml:space="preserve">yards
</t>
    </r>
    <r>
      <rPr>
        <sz val="9.5"/>
        <rFont val="Arial"/>
        <family val="2"/>
      </rPr>
      <t>Rate per yard</t>
    </r>
  </si>
  <si>
    <r>
      <t xml:space="preserve">Minimum Charge
</t>
    </r>
    <r>
      <rPr>
        <sz val="9.5"/>
        <rFont val="Arial"/>
        <family val="2"/>
      </rPr>
      <t>Per Pickup</t>
    </r>
  </si>
  <si>
    <r>
      <t xml:space="preserve">Carry Charge
</t>
    </r>
    <r>
      <rPr>
        <sz val="9.5"/>
        <rFont val="Arial"/>
        <family val="2"/>
      </rPr>
      <t xml:space="preserve">Per each 5 ft. over
</t>
    </r>
    <r>
      <rPr>
        <sz val="9.5"/>
        <rFont val="Arial"/>
        <family val="2"/>
      </rPr>
      <t>8 feet</t>
    </r>
  </si>
  <si>
    <t>Bulky Materials</t>
  </si>
  <si>
    <r>
      <t xml:space="preserve">Loose material </t>
    </r>
    <r>
      <rPr>
        <sz val="9.5"/>
        <rFont val="Arial"/>
        <family val="2"/>
      </rPr>
      <t>(customer load)</t>
    </r>
  </si>
  <si>
    <r>
      <t xml:space="preserve">Loose material </t>
    </r>
    <r>
      <rPr>
        <sz val="9.5"/>
        <rFont val="Arial"/>
        <family val="2"/>
      </rPr>
      <t>(company load)</t>
    </r>
  </si>
  <si>
    <t>$11.36(A)</t>
  </si>
  <si>
    <t>0.89(A)</t>
  </si>
  <si>
    <t>Issued By: Diane Cramer, Assistant Division Controller
Issue Date: April 2014  Effective Date: June 1, 2017</t>
  </si>
  <si>
    <t>Docket No. TG- Date: By:</t>
  </si>
  <si>
    <t>RECEIVED NOV 17, 2006 WA. UT. &amp; TRANS. COMM. ORIGINAL TG-061755</t>
  </si>
  <si>
    <t>SUB 12/20/06</t>
  </si>
  <si>
    <t>Item 205 -- Roll-Out Charges -- Containers, Automated Carts, and Toters</t>
  </si>
  <si>
    <r>
      <t xml:space="preserve">Charges for containers. </t>
    </r>
    <r>
      <rPr>
        <sz val="9.5"/>
        <rFont val="Arial"/>
        <family val="2"/>
      </rPr>
      <t xml:space="preserve">The company will assess roll-out charges where, due to circumstances outside </t>
    </r>
  </si>
  <si>
    <t xml:space="preserve">the control of the driver, the driver is required to move a container more than five feet </t>
  </si>
  <si>
    <t>in order to reach the truck. The charge for this roll-out service is:</t>
  </si>
  <si>
    <t xml:space="preserve">For customers on automated service routes: The company will assess roll-out charges where, </t>
  </si>
  <si>
    <t xml:space="preserve">due to circumstances outside the control of the driver, the driver is required to move an automated </t>
  </si>
  <si>
    <t>cart or toter more than 25 feet in order to reach the truck. The charge for this roll-out</t>
  </si>
  <si>
    <r>
      <t xml:space="preserve">Docket No. TG- </t>
    </r>
    <r>
      <rPr>
        <sz val="9.5"/>
        <rFont val="Arial"/>
        <family val="2"/>
      </rPr>
      <t xml:space="preserve"> Date: </t>
    </r>
    <r>
      <rPr>
        <sz val="9.5"/>
        <rFont val="Arial"/>
        <family val="2"/>
      </rPr>
      <t xml:space="preserve"> By:</t>
    </r>
  </si>
  <si>
    <t>$2.17 per container, per pickup (A)</t>
  </si>
  <si>
    <t>service is: $2.17(A) per cart or toter, per pickup.</t>
  </si>
  <si>
    <t>Item 230 -- Disposal Fees</t>
  </si>
  <si>
    <t>Charges in this item apply when other items in the tariff specifically refer to this item.</t>
  </si>
  <si>
    <t>Disposal site (name or location)</t>
  </si>
  <si>
    <t>Type of Material</t>
  </si>
  <si>
    <t>Fee for Disposal</t>
  </si>
  <si>
    <t>Snohomish County Sites</t>
  </si>
  <si>
    <t>$ 105.00 per ton</t>
  </si>
  <si>
    <r>
      <t xml:space="preserve">
State whether fees are per yard, per ton, etc. Include charges assessed for special commodities (tires, </t>
    </r>
    <r>
      <rPr>
        <sz val="9.5"/>
        <rFont val="Arial"/>
        <family val="2"/>
      </rPr>
      <t xml:space="preserve">appliances, asbestos, etc.) or special conditions at each specific disposal site. Attach additional </t>
    </r>
    <r>
      <rPr>
        <sz val="9.5"/>
        <rFont val="Arial"/>
        <family val="2"/>
      </rPr>
      <t>sheets as necessary.</t>
    </r>
  </si>
  <si>
    <r>
      <t xml:space="preserve">FOR OFFICIAL USE
</t>
    </r>
    <r>
      <rPr>
        <i/>
        <sz val="9.5"/>
        <rFont val="Arial"/>
        <family val="2"/>
      </rPr>
      <t xml:space="preserve">(For Official Use Only)
</t>
    </r>
    <r>
      <rPr>
        <i/>
        <sz val="12.5"/>
        <rFont val="Times New Roman"/>
        <family val="1"/>
      </rPr>
      <t xml:space="preserve">Docket No.: TG-
</t>
    </r>
    <r>
      <rPr>
        <i/>
        <sz val="12.5"/>
        <rFont val="Times New Roman"/>
        <family val="1"/>
      </rPr>
      <t xml:space="preserve">Agenda Date: 
</t>
    </r>
    <r>
      <rPr>
        <sz val="9.5"/>
        <rFont val="Arial"/>
        <family val="2"/>
      </rPr>
      <t xml:space="preserve">Docket No. TG- Date: By:
</t>
    </r>
    <r>
      <rPr>
        <sz val="9.5"/>
        <rFont val="Arial"/>
        <family val="2"/>
      </rPr>
      <t>___________________</t>
    </r>
  </si>
  <si>
    <r>
      <t xml:space="preserve">Effective Date: </t>
    </r>
    <r>
      <rPr>
        <sz val="9.5"/>
        <rFont val="Arial"/>
        <family val="2"/>
      </rPr>
      <t/>
    </r>
  </si>
  <si>
    <t>Tariff No. 4                                                                                                          2 Revised Page No. 34</t>
  </si>
  <si>
    <t>Tariff No. 4                                              2nd Revised Page No. 31</t>
  </si>
  <si>
    <t>2nd Revised Page No. 28</t>
  </si>
  <si>
    <t>Tariff No: 4</t>
  </si>
  <si>
    <t>2nd Revised Page No 23</t>
  </si>
  <si>
    <t>1st Revision Original Page No 19</t>
  </si>
  <si>
    <t>Tariff No. 4                                                                                          1st Revision Original Page No. 17</t>
  </si>
  <si>
    <t>Tariff No. 4                                                                                            1st Revision Original Page No. 16</t>
  </si>
  <si>
    <t>Tariff No. 4                                                                                                 1st Revision Original Page No. 15</t>
  </si>
  <si>
    <t>Company Name/Permit Number: Rabanco LTD G- 12
Registered Trade Name(s) Lynnwood Disposal, Maltby Divison</t>
  </si>
  <si>
    <t>Registered Trade Name(s) Lynnwood Disposal, Maltby Divison</t>
  </si>
  <si>
    <t>Registered Trade Name(s) Lynnwood Disposal, Maltby Divisio</t>
  </si>
  <si>
    <t>Company Name/Permit Number: Rabanco LTD. G-12
Registered Trade Name(s) Lynnwood Disposal, Maltby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</si>
</sst>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44" formatCode="_(&quot;$&quot;* #,##0.00_);_(&quot;$&quot;* \(#,##0.00\);_(&quot;$&quot;* &quot;-&quot;??_);_(@_)"/>
    <numFmt numFmtId="164" formatCode="&quot;$&quot;#,##0.00"/>
    <numFmt numFmtId="165" formatCode="mmmm\ d\,\ yyyy"/>
    <numFmt numFmtId="166" formatCode="&quot;$&quot;#,##0.00\(\N\)"/>
    <numFmt numFmtId="167" formatCode="[$-409]mmmm\ d\,\ yyyy;@"/>
    <numFmt numFmtId="168" formatCode="&quot;$&quot;#,##0.00;&quot;$&quot;\-#,##0.00"/>
  </numFmts>
  <fonts count="43" x14ac:knownFonts="1">
    <font>
      <sz val="10"/>
      <name val="Arial"/>
    </font>
    <font>
      <sz val="10"/>
      <name val="Arial"/>
    </font>
    <font>
      <u/>
      <sz val="10"/>
      <color indexed="12"/>
      <name val="Arial"/>
      <family val="2"/>
    </font>
    <font>
      <sz val="10"/>
      <name val="Arial"/>
      <family val="2"/>
    </font>
    <font>
      <u/>
      <sz val="10"/>
      <name val="Arial"/>
      <family val="2"/>
    </font>
    <font>
      <i/>
      <sz val="10"/>
      <name val="Arial"/>
      <family val="2"/>
    </font>
    <font>
      <b/>
      <sz val="10"/>
      <name val="Arial"/>
      <family val="2"/>
    </font>
    <font>
      <sz val="8"/>
      <name val="Arial"/>
      <family val="2"/>
    </font>
    <font>
      <b/>
      <i/>
      <sz val="10"/>
      <name val="Arial"/>
      <family val="2"/>
    </font>
    <font>
      <u/>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u/>
      <sz val="10"/>
      <color indexed="12"/>
      <name val="Arial"/>
      <family val="2"/>
    </font>
    <font>
      <sz val="9.5"/>
      <name val="Arial"/>
      <family val="2"/>
    </font>
    <font>
      <b/>
      <sz val="9.5"/>
      <name val="Arial"/>
      <family val="2"/>
    </font>
    <font>
      <u/>
      <sz val="9.5"/>
      <name val="Arial"/>
      <family val="2"/>
    </font>
    <font>
      <sz val="7.5"/>
      <name val="Arial"/>
      <family val="2"/>
    </font>
    <font>
      <i/>
      <sz val="9.5"/>
      <name val="Arial"/>
      <family val="2"/>
    </font>
    <font>
      <i/>
      <sz val="11.5"/>
      <name val="Times New Roman"/>
      <family val="1"/>
    </font>
    <font>
      <i/>
      <sz val="11"/>
      <name val="Times New Roman"/>
      <family val="1"/>
    </font>
    <font>
      <b/>
      <i/>
      <sz val="8"/>
      <name val="Times New Roman"/>
      <family val="1"/>
    </font>
    <font>
      <b/>
      <i/>
      <sz val="5"/>
      <name val="Times New Roman"/>
      <family val="1"/>
    </font>
    <font>
      <i/>
      <u/>
      <sz val="11.5"/>
      <name val="Times New Roman"/>
      <family val="1"/>
    </font>
    <font>
      <i/>
      <sz val="12.5"/>
      <name val="Times New Roman"/>
      <family val="1"/>
    </font>
    <font>
      <b/>
      <sz val="15.5"/>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xf numFmtId="0" fontId="1"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74">
    <xf numFmtId="0" fontId="0" fillId="0" borderId="0" xfId="0"/>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1" xfId="0" applyFont="1" applyFill="1" applyBorder="1"/>
    <xf numFmtId="0" fontId="3" fillId="0" borderId="12" xfId="0" applyFont="1" applyFill="1" applyBorder="1"/>
    <xf numFmtId="0" fontId="3" fillId="0" borderId="13" xfId="0" applyFont="1" applyFill="1" applyBorder="1"/>
    <xf numFmtId="0" fontId="5" fillId="0" borderId="0" xfId="0" applyFont="1" applyFill="1" applyBorder="1" applyAlignment="1">
      <alignment horizontal="center"/>
    </xf>
    <xf numFmtId="0" fontId="3" fillId="0" borderId="14" xfId="0" applyFont="1" applyFill="1" applyBorder="1"/>
    <xf numFmtId="0" fontId="3" fillId="0" borderId="15" xfId="0" applyFont="1" applyFill="1" applyBorder="1"/>
    <xf numFmtId="0" fontId="3" fillId="0" borderId="16" xfId="0" applyFont="1" applyFill="1" applyBorder="1"/>
    <xf numFmtId="0" fontId="3" fillId="0" borderId="0" xfId="0" applyFont="1" applyFill="1"/>
    <xf numFmtId="0" fontId="3" fillId="0" borderId="13" xfId="0" applyFont="1" applyFill="1" applyBorder="1" applyAlignment="1">
      <alignment horizontal="center"/>
    </xf>
    <xf numFmtId="0" fontId="3" fillId="0" borderId="17" xfId="0" applyFont="1" applyFill="1" applyBorder="1" applyAlignment="1">
      <alignment horizontal="right"/>
    </xf>
    <xf numFmtId="0" fontId="3" fillId="0" borderId="17" xfId="0" applyFont="1" applyFill="1" applyBorder="1"/>
    <xf numFmtId="0" fontId="3" fillId="0" borderId="18" xfId="0" applyFont="1" applyFill="1" applyBorder="1"/>
    <xf numFmtId="0" fontId="3" fillId="0" borderId="11" xfId="0" applyFont="1" applyFill="1" applyBorder="1" applyAlignment="1">
      <alignment horizontal="left"/>
    </xf>
    <xf numFmtId="0" fontId="4" fillId="0" borderId="17" xfId="0" applyFont="1" applyFill="1" applyBorder="1" applyAlignment="1">
      <alignment horizontal="center"/>
    </xf>
    <xf numFmtId="0" fontId="3" fillId="0" borderId="11" xfId="0" applyFont="1" applyFill="1" applyBorder="1" applyAlignment="1">
      <alignment horizontal="left" indent="2"/>
    </xf>
    <xf numFmtId="0" fontId="3" fillId="0" borderId="11" xfId="0" quotePrefix="1" applyFont="1" applyFill="1" applyBorder="1" applyAlignment="1">
      <alignment horizontal="left"/>
    </xf>
    <xf numFmtId="0" fontId="3" fillId="0" borderId="11" xfId="0" quotePrefix="1" applyFont="1" applyFill="1" applyBorder="1" applyAlignment="1">
      <alignment horizontal="left" indent="2"/>
    </xf>
    <xf numFmtId="0" fontId="3" fillId="0" borderId="11"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3" fillId="0" borderId="10" xfId="28" applyNumberFormat="1" applyFont="1" applyFill="1" applyBorder="1" applyAlignment="1">
      <alignment horizontal="right"/>
    </xf>
    <xf numFmtId="44" fontId="3" fillId="0" borderId="10" xfId="28" applyFont="1" applyFill="1" applyBorder="1"/>
    <xf numFmtId="7" fontId="3" fillId="0" borderId="10" xfId="28" applyNumberFormat="1" applyFont="1" applyFill="1" applyBorder="1"/>
    <xf numFmtId="0" fontId="3" fillId="0" borderId="10" xfId="0" applyFont="1" applyFill="1" applyBorder="1"/>
    <xf numFmtId="7" fontId="3" fillId="0" borderId="10" xfId="28" applyNumberFormat="1" applyFont="1" applyFill="1" applyBorder="1" applyAlignment="1">
      <alignment horizontal="right"/>
    </xf>
    <xf numFmtId="0" fontId="4" fillId="0" borderId="10" xfId="0" applyFont="1" applyFill="1" applyBorder="1" applyAlignment="1">
      <alignment horizontal="center"/>
    </xf>
    <xf numFmtId="164" fontId="3" fillId="0" borderId="10" xfId="28" applyNumberFormat="1" applyFont="1" applyFill="1" applyBorder="1"/>
    <xf numFmtId="164" fontId="3" fillId="0" borderId="10" xfId="0" applyNumberFormat="1" applyFont="1" applyFill="1" applyBorder="1"/>
    <xf numFmtId="164" fontId="3" fillId="0" borderId="10" xfId="0" applyNumberFormat="1" applyFont="1" applyFill="1" applyBorder="1" applyAlignment="1">
      <alignment horizontal="right"/>
    </xf>
    <xf numFmtId="0" fontId="7" fillId="0" borderId="11" xfId="0" applyFont="1" applyFill="1" applyBorder="1"/>
    <xf numFmtId="0" fontId="7" fillId="0" borderId="0" xfId="0" applyFont="1" applyFill="1" applyBorder="1"/>
    <xf numFmtId="164" fontId="8" fillId="0" borderId="10" xfId="0" applyNumberFormat="1" applyFont="1" applyFill="1" applyBorder="1" applyAlignment="1">
      <alignment horizontal="right"/>
    </xf>
    <xf numFmtId="0" fontId="6" fillId="0" borderId="0" xfId="0" applyFont="1" applyFill="1" applyBorder="1"/>
    <xf numFmtId="0" fontId="7" fillId="0" borderId="10" xfId="0" applyFont="1" applyFill="1" applyBorder="1" applyAlignment="1">
      <alignment horizontal="center"/>
    </xf>
    <xf numFmtId="0" fontId="9" fillId="0" borderId="19" xfId="0" applyFont="1" applyFill="1" applyBorder="1"/>
    <xf numFmtId="0" fontId="3" fillId="0" borderId="19" xfId="0" applyFont="1" applyFill="1" applyBorder="1"/>
    <xf numFmtId="0" fontId="7" fillId="0" borderId="21" xfId="0" applyFont="1" applyFill="1" applyBorder="1"/>
    <xf numFmtId="0" fontId="7" fillId="0" borderId="19" xfId="0" applyFont="1" applyFill="1" applyBorder="1"/>
    <xf numFmtId="44" fontId="3" fillId="0" borderId="21" xfId="28" applyFont="1" applyFill="1" applyBorder="1"/>
    <xf numFmtId="44" fontId="3" fillId="0" borderId="19" xfId="28" applyFont="1" applyFill="1" applyBorder="1" applyAlignment="1">
      <alignment horizontal="center"/>
    </xf>
    <xf numFmtId="44" fontId="3" fillId="0" borderId="19" xfId="28" applyFont="1" applyFill="1" applyBorder="1"/>
    <xf numFmtId="44" fontId="3" fillId="0" borderId="21" xfId="28" applyFont="1" applyFill="1" applyBorder="1" applyAlignment="1">
      <alignment horizontal="left"/>
    </xf>
    <xf numFmtId="0" fontId="7" fillId="0" borderId="21" xfId="0" quotePrefix="1" applyFont="1" applyFill="1" applyBorder="1" applyAlignment="1">
      <alignment horizontal="left"/>
    </xf>
    <xf numFmtId="0" fontId="3" fillId="0" borderId="0" xfId="0" applyFont="1" applyFill="1" applyBorder="1" applyAlignment="1">
      <alignment horizontal="left"/>
    </xf>
    <xf numFmtId="0" fontId="6" fillId="0" borderId="11" xfId="0" applyFont="1" applyFill="1" applyBorder="1" applyAlignment="1">
      <alignment horizontal="left"/>
    </xf>
    <xf numFmtId="0" fontId="3" fillId="0" borderId="14"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xf numFmtId="0" fontId="3" fillId="0" borderId="22" xfId="0" applyFont="1" applyFill="1" applyBorder="1"/>
    <xf numFmtId="0" fontId="6" fillId="0" borderId="0" xfId="0" applyFont="1" applyFill="1" applyBorder="1" applyAlignment="1">
      <alignment horizontal="right"/>
    </xf>
    <xf numFmtId="0" fontId="0" fillId="0" borderId="14" xfId="0" applyFill="1" applyBorder="1"/>
    <xf numFmtId="0" fontId="0" fillId="0" borderId="15" xfId="0" applyFill="1" applyBorder="1"/>
    <xf numFmtId="0" fontId="0" fillId="0" borderId="16" xfId="0" applyFill="1" applyBorder="1"/>
    <xf numFmtId="0" fontId="0" fillId="0" borderId="0" xfId="0" applyFill="1"/>
    <xf numFmtId="0" fontId="0" fillId="0" borderId="11" xfId="0" applyFill="1" applyBorder="1"/>
    <xf numFmtId="0" fontId="0" fillId="0" borderId="13" xfId="0" applyFill="1" applyBorder="1" applyAlignment="1">
      <alignment horizontal="center"/>
    </xf>
    <xf numFmtId="0" fontId="0" fillId="0" borderId="0" xfId="0" applyFill="1" applyBorder="1"/>
    <xf numFmtId="0" fontId="0" fillId="0" borderId="17" xfId="0" applyFill="1" applyBorder="1" applyAlignment="1">
      <alignment horizontal="center"/>
    </xf>
    <xf numFmtId="0" fontId="0" fillId="0" borderId="17" xfId="0" applyFill="1" applyBorder="1"/>
    <xf numFmtId="0" fontId="0" fillId="0" borderId="12" xfId="0" applyFill="1" applyBorder="1"/>
    <xf numFmtId="0" fontId="0" fillId="0" borderId="13" xfId="0" applyFill="1" applyBorder="1"/>
    <xf numFmtId="0" fontId="0" fillId="0" borderId="18" xfId="0"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1" xfId="0" applyBorder="1"/>
    <xf numFmtId="0" fontId="0" fillId="0" borderId="13" xfId="0" applyBorder="1" applyAlignment="1">
      <alignment horizontal="center"/>
    </xf>
    <xf numFmtId="0" fontId="0" fillId="0" borderId="0" xfId="0" applyBorder="1"/>
    <xf numFmtId="0" fontId="0" fillId="0" borderId="0" xfId="0" applyBorder="1" applyAlignment="1">
      <alignment horizontal="center"/>
    </xf>
    <xf numFmtId="0" fontId="0" fillId="0" borderId="17" xfId="0" applyBorder="1"/>
    <xf numFmtId="0" fontId="0" fillId="0" borderId="12" xfId="0" applyBorder="1"/>
    <xf numFmtId="0" fontId="0" fillId="0" borderId="13" xfId="0" applyBorder="1"/>
    <xf numFmtId="0" fontId="0" fillId="0" borderId="18" xfId="0" applyBorder="1"/>
    <xf numFmtId="0" fontId="4" fillId="0" borderId="0" xfId="0" applyFont="1" applyBorder="1" applyAlignment="1">
      <alignment horizontal="center"/>
    </xf>
    <xf numFmtId="0" fontId="0" fillId="0" borderId="10" xfId="0" applyBorder="1" applyAlignment="1">
      <alignment horizontal="center"/>
    </xf>
    <xf numFmtId="0" fontId="0" fillId="0" borderId="22" xfId="0" applyBorder="1"/>
    <xf numFmtId="0" fontId="0" fillId="0" borderId="24" xfId="0" applyBorder="1"/>
    <xf numFmtId="0" fontId="0" fillId="0" borderId="23" xfId="0" applyBorder="1"/>
    <xf numFmtId="0" fontId="4" fillId="0" borderId="17" xfId="0" applyFont="1" applyBorder="1" applyAlignment="1">
      <alignment horizontal="center"/>
    </xf>
    <xf numFmtId="0" fontId="0" fillId="0" borderId="0" xfId="0" applyBorder="1" applyAlignment="1">
      <alignment horizontal="left"/>
    </xf>
    <xf numFmtId="0" fontId="6" fillId="0" borderId="11" xfId="0" applyFont="1" applyBorder="1"/>
    <xf numFmtId="0" fontId="0" fillId="0" borderId="11" xfId="0" applyBorder="1" applyAlignment="1">
      <alignment horizontal="left"/>
    </xf>
    <xf numFmtId="0" fontId="3" fillId="0" borderId="11" xfId="0" applyFont="1" applyBorder="1" applyAlignment="1">
      <alignment horizontal="left"/>
    </xf>
    <xf numFmtId="0" fontId="0" fillId="0" borderId="11" xfId="0" quotePrefix="1" applyBorder="1" applyAlignment="1">
      <alignment horizontal="left"/>
    </xf>
    <xf numFmtId="0" fontId="6" fillId="0" borderId="22" xfId="0" quotePrefix="1" applyFont="1" applyBorder="1" applyAlignment="1">
      <alignment horizontal="left"/>
    </xf>
    <xf numFmtId="0" fontId="6" fillId="0" borderId="24" xfId="0" applyFont="1" applyFill="1" applyBorder="1" applyAlignment="1">
      <alignment horizontal="center"/>
    </xf>
    <xf numFmtId="0" fontId="6" fillId="0" borderId="23" xfId="0" applyFont="1" applyBorder="1" applyAlignment="1">
      <alignment horizontal="center"/>
    </xf>
    <xf numFmtId="0" fontId="0" fillId="0" borderId="22" xfId="0" applyBorder="1" applyAlignment="1">
      <alignment horizontal="left" indent="1"/>
    </xf>
    <xf numFmtId="44" fontId="1" fillId="0" borderId="10" xfId="28" applyBorder="1"/>
    <xf numFmtId="0" fontId="3" fillId="0" borderId="22" xfId="0" applyFont="1" applyBorder="1" applyAlignment="1">
      <alignment horizontal="left" indent="1"/>
    </xf>
    <xf numFmtId="0" fontId="3" fillId="0" borderId="24" xfId="0" applyFont="1" applyBorder="1" applyAlignment="1">
      <alignment horizontal="center"/>
    </xf>
    <xf numFmtId="0" fontId="4" fillId="0" borderId="23" xfId="0" applyFont="1" applyBorder="1" applyAlignment="1">
      <alignment horizontal="center"/>
    </xf>
    <xf numFmtId="0" fontId="6" fillId="0" borderId="22" xfId="0" applyFont="1" applyBorder="1"/>
    <xf numFmtId="0" fontId="0" fillId="24" borderId="0" xfId="0" applyFill="1" applyBorder="1"/>
    <xf numFmtId="0" fontId="0" fillId="24" borderId="17" xfId="0" applyFill="1" applyBorder="1"/>
    <xf numFmtId="0" fontId="0" fillId="0" borderId="10" xfId="0" applyBorder="1"/>
    <xf numFmtId="0" fontId="3" fillId="0" borderId="11" xfId="0" quotePrefix="1" applyFont="1" applyBorder="1" applyAlignment="1">
      <alignment horizontal="left"/>
    </xf>
    <xf numFmtId="0" fontId="3" fillId="0" borderId="0" xfId="0" quotePrefix="1" applyFont="1" applyBorder="1" applyAlignment="1">
      <alignment horizontal="left"/>
    </xf>
    <xf numFmtId="0" fontId="6" fillId="0" borderId="11" xfId="0" applyFont="1" applyBorder="1" applyAlignment="1">
      <alignment horizontal="left"/>
    </xf>
    <xf numFmtId="0" fontId="7" fillId="0" borderId="10" xfId="0" applyFont="1" applyBorder="1"/>
    <xf numFmtId="0" fontId="0" fillId="0" borderId="22" xfId="0" quotePrefix="1" applyBorder="1" applyAlignment="1">
      <alignment horizontal="left" indent="1"/>
    </xf>
    <xf numFmtId="0" fontId="3" fillId="0" borderId="0" xfId="0" applyFont="1" applyBorder="1" applyAlignment="1">
      <alignment horizontal="left"/>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1" xfId="0" applyFont="1" applyBorder="1"/>
    <xf numFmtId="0" fontId="3" fillId="0" borderId="13" xfId="0" applyFont="1" applyBorder="1" applyAlignment="1">
      <alignment horizontal="center"/>
    </xf>
    <xf numFmtId="0" fontId="3" fillId="0" borderId="0" xfId="0" applyFont="1" applyBorder="1"/>
    <xf numFmtId="0" fontId="3" fillId="0" borderId="17" xfId="0" applyFont="1" applyBorder="1"/>
    <xf numFmtId="0" fontId="3" fillId="0" borderId="12" xfId="0" applyFont="1" applyBorder="1"/>
    <xf numFmtId="0" fontId="3" fillId="0" borderId="18" xfId="0" applyFont="1" applyBorder="1"/>
    <xf numFmtId="0" fontId="3" fillId="0" borderId="10" xfId="0" applyFont="1" applyBorder="1" applyAlignment="1">
      <alignment horizontal="center"/>
    </xf>
    <xf numFmtId="0" fontId="3" fillId="0" borderId="24" xfId="0" applyFont="1" applyBorder="1"/>
    <xf numFmtId="0" fontId="3" fillId="0" borderId="23" xfId="0" applyFont="1" applyBorder="1"/>
    <xf numFmtId="44" fontId="3" fillId="0" borderId="10" xfId="28" applyFont="1" applyBorder="1"/>
    <xf numFmtId="0" fontId="27" fillId="0" borderId="11" xfId="0" applyFont="1" applyBorder="1" applyAlignment="1">
      <alignment horizontal="left"/>
    </xf>
    <xf numFmtId="0" fontId="0" fillId="0" borderId="0" xfId="0" applyFill="1" applyBorder="1" applyAlignment="1">
      <alignment horizontal="left"/>
    </xf>
    <xf numFmtId="0" fontId="3" fillId="24" borderId="0" xfId="0" applyFont="1" applyFill="1" applyBorder="1"/>
    <xf numFmtId="0" fontId="3" fillId="24" borderId="17" xfId="0" applyFont="1" applyFill="1" applyBorder="1"/>
    <xf numFmtId="0" fontId="3" fillId="0" borderId="0" xfId="0" applyFont="1" applyBorder="1" applyAlignment="1"/>
    <xf numFmtId="0" fontId="3" fillId="0" borderId="0" xfId="0" applyFont="1" applyFill="1" applyBorder="1" applyAlignment="1">
      <alignment horizontal="right"/>
    </xf>
    <xf numFmtId="0" fontId="0" fillId="0" borderId="0" xfId="0" applyFill="1" applyBorder="1" applyAlignment="1">
      <alignment horizontal="right"/>
    </xf>
    <xf numFmtId="0" fontId="3" fillId="0" borderId="13" xfId="0" applyFont="1" applyFill="1" applyBorder="1" applyAlignment="1">
      <alignment horizontal="right"/>
    </xf>
    <xf numFmtId="0" fontId="0" fillId="0" borderId="24" xfId="0" applyFill="1" applyBorder="1"/>
    <xf numFmtId="0" fontId="0" fillId="0" borderId="23" xfId="0" applyFill="1" applyBorder="1"/>
    <xf numFmtId="0" fontId="0" fillId="0" borderId="10" xfId="0" applyFill="1" applyBorder="1"/>
    <xf numFmtId="44" fontId="1" fillId="0" borderId="10" xfId="28" applyFill="1" applyBorder="1"/>
    <xf numFmtId="0" fontId="3" fillId="0" borderId="24" xfId="0" applyFont="1" applyFill="1" applyBorder="1" applyAlignment="1">
      <alignment horizontal="center"/>
    </xf>
    <xf numFmtId="0" fontId="4" fillId="0" borderId="23" xfId="0" applyFont="1" applyFill="1" applyBorder="1" applyAlignment="1">
      <alignment horizontal="center"/>
    </xf>
    <xf numFmtId="0" fontId="3" fillId="0" borderId="0" xfId="0" applyFont="1" applyFill="1" applyBorder="1" applyAlignment="1"/>
    <xf numFmtId="0" fontId="3" fillId="0" borderId="17" xfId="0" applyFont="1" applyFill="1" applyBorder="1" applyAlignment="1"/>
    <xf numFmtId="0" fontId="3" fillId="0" borderId="11" xfId="0" applyFont="1" applyFill="1" applyBorder="1" applyAlignment="1">
      <alignment horizontal="right"/>
    </xf>
    <xf numFmtId="0" fontId="5" fillId="0" borderId="14" xfId="0" applyFont="1" applyFill="1" applyBorder="1" applyAlignment="1"/>
    <xf numFmtId="0" fontId="5" fillId="0" borderId="15" xfId="0" applyFont="1" applyFill="1" applyBorder="1" applyAlignment="1"/>
    <xf numFmtId="0" fontId="5" fillId="0" borderId="16" xfId="0" applyFont="1" applyFill="1" applyBorder="1" applyAlignment="1"/>
    <xf numFmtId="0" fontId="0" fillId="0" borderId="13" xfId="0" applyFill="1" applyBorder="1" applyAlignment="1">
      <alignment horizontal="right"/>
    </xf>
    <xf numFmtId="167" fontId="3" fillId="0" borderId="18" xfId="0" applyNumberFormat="1" applyFont="1" applyFill="1" applyBorder="1" applyAlignment="1"/>
    <xf numFmtId="0" fontId="3" fillId="0" borderId="17" xfId="0" applyFont="1" applyBorder="1" applyAlignment="1">
      <alignment horizontal="right"/>
    </xf>
    <xf numFmtId="0" fontId="0" fillId="0" borderId="0" xfId="0" applyBorder="1" applyAlignment="1"/>
    <xf numFmtId="44" fontId="1" fillId="25" borderId="10" xfId="28" applyNumberFormat="1" applyFont="1" applyFill="1" applyBorder="1" applyAlignment="1">
      <alignment horizontal="right"/>
    </xf>
    <xf numFmtId="0" fontId="32" fillId="0" borderId="0" xfId="0" applyFont="1" applyAlignment="1">
      <alignment horizontal="left" vertical="center"/>
    </xf>
    <xf numFmtId="0" fontId="33" fillId="0" borderId="0" xfId="0" applyFont="1" applyAlignment="1">
      <alignment horizontal="left" vertical="center"/>
    </xf>
    <xf numFmtId="0" fontId="31" fillId="0" borderId="0" xfId="0" applyFont="1" applyAlignment="1">
      <alignment horizontal="left" vertical="center"/>
    </xf>
    <xf numFmtId="44" fontId="1" fillId="26" borderId="10" xfId="28" applyNumberFormat="1" applyFont="1" applyFill="1" applyBorder="1" applyAlignment="1">
      <alignment horizontal="right"/>
    </xf>
    <xf numFmtId="166" fontId="3" fillId="26" borderId="10" xfId="28" applyNumberFormat="1" applyFont="1" applyFill="1" applyBorder="1" applyAlignment="1">
      <alignment horizontal="center"/>
    </xf>
    <xf numFmtId="44" fontId="1" fillId="27" borderId="10" xfId="28" applyFill="1" applyBorder="1"/>
    <xf numFmtId="8" fontId="1" fillId="27" borderId="10" xfId="28" applyNumberFormat="1" applyFont="1" applyFill="1" applyBorder="1"/>
    <xf numFmtId="44" fontId="1" fillId="26" borderId="10" xfId="28" applyFont="1" applyFill="1" applyBorder="1" applyAlignment="1">
      <alignment horizontal="center"/>
    </xf>
    <xf numFmtId="44" fontId="1" fillId="27" borderId="10" xfId="28" applyFont="1" applyFill="1" applyBorder="1" applyAlignment="1">
      <alignment horizontal="center"/>
    </xf>
    <xf numFmtId="8" fontId="3" fillId="0" borderId="0" xfId="0" applyNumberFormat="1" applyFont="1" applyFill="1"/>
    <xf numFmtId="14" fontId="3" fillId="0" borderId="0" xfId="0" applyNumberFormat="1" applyFont="1" applyFill="1"/>
    <xf numFmtId="44" fontId="3" fillId="0" borderId="0" xfId="28" applyFont="1" applyFill="1"/>
    <xf numFmtId="0" fontId="3" fillId="0" borderId="0" xfId="0" applyFont="1" applyFill="1" applyAlignment="1">
      <alignment vertical="center"/>
    </xf>
    <xf numFmtId="0" fontId="3" fillId="0" borderId="0" xfId="0" applyFont="1" applyFill="1" applyAlignment="1">
      <alignment horizontal="left" vertical="center"/>
    </xf>
    <xf numFmtId="0" fontId="3" fillId="0" borderId="13" xfId="0" applyFont="1" applyFill="1" applyBorder="1" applyAlignment="1">
      <alignment horizontal="right" vertical="center"/>
    </xf>
    <xf numFmtId="0" fontId="3" fillId="0" borderId="13" xfId="0" applyFont="1" applyFill="1" applyBorder="1" applyAlignment="1">
      <alignment horizontal="left" vertical="center"/>
    </xf>
    <xf numFmtId="0" fontId="3" fillId="0" borderId="13" xfId="0" applyFont="1" applyFill="1" applyBorder="1" applyAlignment="1">
      <alignment vertical="center"/>
    </xf>
    <xf numFmtId="0" fontId="31" fillId="0" borderId="11" xfId="40" applyFont="1" applyFill="1" applyBorder="1" applyAlignment="1">
      <alignment horizontal="left" vertical="center"/>
    </xf>
    <xf numFmtId="0" fontId="31" fillId="0" borderId="11" xfId="40" applyFont="1" applyFill="1" applyBorder="1" applyAlignment="1">
      <alignment horizontal="left" vertical="center" indent="6"/>
    </xf>
    <xf numFmtId="0" fontId="31" fillId="0" borderId="0" xfId="40" applyFont="1" applyFill="1" applyBorder="1" applyAlignment="1">
      <alignment horizontal="left" vertical="center" indent="6"/>
    </xf>
    <xf numFmtId="44" fontId="1" fillId="0" borderId="10" xfId="28" applyNumberFormat="1" applyFont="1" applyFill="1" applyBorder="1" applyAlignment="1">
      <alignment horizontal="right"/>
    </xf>
    <xf numFmtId="8" fontId="3" fillId="0" borderId="0" xfId="0" applyNumberFormat="1" applyFont="1" applyFill="1" applyAlignment="1">
      <alignment vertical="center"/>
    </xf>
    <xf numFmtId="164" fontId="0" fillId="0" borderId="10" xfId="28" applyNumberFormat="1" applyFont="1" applyFill="1" applyBorder="1" applyAlignment="1">
      <alignment horizontal="right"/>
    </xf>
    <xf numFmtId="44" fontId="0" fillId="25" borderId="10" xfId="28" applyNumberFormat="1" applyFont="1" applyFill="1" applyBorder="1" applyAlignment="1">
      <alignment horizontal="right"/>
    </xf>
    <xf numFmtId="44" fontId="0" fillId="0" borderId="10" xfId="28" applyNumberFormat="1" applyFont="1" applyFill="1" applyBorder="1" applyAlignment="1">
      <alignment horizontal="right"/>
    </xf>
    <xf numFmtId="164" fontId="3" fillId="0" borderId="21" xfId="28" applyNumberFormat="1" applyFont="1" applyFill="1" applyBorder="1" applyAlignment="1">
      <alignment horizontal="right"/>
    </xf>
    <xf numFmtId="44" fontId="3" fillId="25" borderId="10" xfId="28" applyNumberFormat="1" applyFont="1" applyFill="1" applyBorder="1" applyAlignment="1">
      <alignment horizontal="right"/>
    </xf>
    <xf numFmtId="8" fontId="3" fillId="25" borderId="10" xfId="28" applyNumberFormat="1" applyFont="1" applyFill="1" applyBorder="1" applyAlignment="1">
      <alignment horizontal="right"/>
    </xf>
    <xf numFmtId="8" fontId="3" fillId="27" borderId="10" xfId="28" applyNumberFormat="1" applyFont="1" applyFill="1" applyBorder="1" applyAlignment="1">
      <alignment horizontal="right"/>
    </xf>
    <xf numFmtId="44" fontId="3" fillId="27" borderId="10" xfId="28" applyFont="1" applyFill="1" applyBorder="1"/>
    <xf numFmtId="8" fontId="3" fillId="27" borderId="10" xfId="28" applyNumberFormat="1" applyFont="1" applyFill="1" applyBorder="1"/>
    <xf numFmtId="167" fontId="0" fillId="0" borderId="18" xfId="0" applyNumberFormat="1" applyFill="1" applyBorder="1"/>
    <xf numFmtId="0" fontId="34" fillId="0" borderId="13" xfId="0" applyFont="1" applyFill="1" applyBorder="1"/>
    <xf numFmtId="0" fontId="0" fillId="0" borderId="22" xfId="0" applyFill="1" applyBorder="1"/>
    <xf numFmtId="10" fontId="3" fillId="0" borderId="22" xfId="43" applyNumberFormat="1" applyBorder="1"/>
    <xf numFmtId="44" fontId="1" fillId="0" borderId="22" xfId="28" applyBorder="1"/>
    <xf numFmtId="0" fontId="3" fillId="0" borderId="22" xfId="0" applyFont="1" applyFill="1" applyBorder="1" applyAlignment="1"/>
    <xf numFmtId="0" fontId="0" fillId="0" borderId="23" xfId="0" applyFill="1" applyBorder="1" applyAlignment="1"/>
    <xf numFmtId="0" fontId="31" fillId="0" borderId="10" xfId="0" applyFont="1" applyFill="1" applyBorder="1" applyAlignment="1">
      <alignment horizontal="left" wrapText="1"/>
    </xf>
    <xf numFmtId="0" fontId="0" fillId="0" borderId="0" xfId="0" applyAlignment="1">
      <alignment vertical="center" wrapText="1"/>
    </xf>
    <xf numFmtId="0" fontId="31" fillId="0" borderId="10" xfId="0" applyFont="1" applyFill="1" applyBorder="1" applyAlignment="1">
      <alignment horizontal="right" wrapText="1" indent="15"/>
    </xf>
    <xf numFmtId="0" fontId="31" fillId="0" borderId="10" xfId="0" applyFont="1" applyFill="1" applyBorder="1" applyAlignment="1">
      <alignment horizontal="left" vertical="top" wrapText="1" indent="6"/>
    </xf>
    <xf numFmtId="0" fontId="31" fillId="0" borderId="10" xfId="0" applyFont="1" applyFill="1" applyBorder="1" applyAlignment="1">
      <alignment horizontal="left" vertical="top" wrapText="1"/>
    </xf>
    <xf numFmtId="0" fontId="35" fillId="0" borderId="10" xfId="0" applyFont="1" applyFill="1" applyBorder="1" applyAlignment="1">
      <alignment horizontal="right" vertical="top" wrapText="1" indent="15"/>
    </xf>
    <xf numFmtId="0" fontId="0" fillId="0" borderId="10" xfId="0" applyFill="1" applyBorder="1" applyAlignment="1">
      <alignment horizontal="left" vertical="top"/>
    </xf>
    <xf numFmtId="0" fontId="36" fillId="0" borderId="0" xfId="0" applyFont="1" applyAlignment="1">
      <alignment horizontal="left" vertical="center"/>
    </xf>
    <xf numFmtId="0" fontId="0" fillId="0" borderId="0" xfId="0" applyAlignment="1">
      <alignment vertical="center"/>
    </xf>
    <xf numFmtId="0" fontId="31" fillId="0" borderId="22" xfId="0" applyFont="1" applyFill="1" applyBorder="1" applyAlignment="1">
      <alignment horizontal="left" wrapText="1"/>
    </xf>
    <xf numFmtId="0" fontId="31" fillId="0" borderId="22" xfId="0" applyFont="1" applyFill="1" applyBorder="1" applyAlignment="1">
      <alignment horizontal="left" vertical="top" wrapText="1"/>
    </xf>
    <xf numFmtId="0" fontId="35" fillId="0" borderId="22" xfId="0" applyFont="1" applyFill="1" applyBorder="1" applyAlignment="1">
      <alignment horizontal="center" vertical="top" wrapText="1"/>
    </xf>
    <xf numFmtId="0" fontId="36" fillId="0" borderId="22" xfId="0" applyFont="1" applyFill="1" applyBorder="1" applyAlignment="1">
      <alignment horizontal="left" vertical="center" wrapText="1" indent="15"/>
    </xf>
    <xf numFmtId="1" fontId="36" fillId="0" borderId="0" xfId="0" applyNumberFormat="1" applyFont="1" applyAlignment="1">
      <alignment horizontal="left" vertical="center"/>
    </xf>
    <xf numFmtId="0" fontId="31" fillId="0" borderId="10" xfId="0" applyFont="1" applyFill="1" applyBorder="1" applyAlignment="1">
      <alignment horizontal="left" wrapText="1" indent="15"/>
    </xf>
    <xf numFmtId="0" fontId="31" fillId="0" borderId="10" xfId="0" applyFont="1" applyFill="1" applyBorder="1" applyAlignment="1">
      <alignment horizontal="justify"/>
    </xf>
    <xf numFmtId="0" fontId="31" fillId="0" borderId="10" xfId="0" applyFont="1" applyFill="1" applyBorder="1" applyAlignment="1">
      <alignment horizontal="left" vertical="top" wrapText="1" indent="2"/>
    </xf>
    <xf numFmtId="0" fontId="37" fillId="0" borderId="10" xfId="0" applyFont="1" applyFill="1" applyBorder="1" applyAlignment="1">
      <alignment horizontal="left" vertical="top" wrapText="1" indent="15"/>
    </xf>
    <xf numFmtId="0" fontId="37" fillId="0" borderId="10" xfId="0" applyFont="1" applyFill="1" applyBorder="1" applyAlignment="1">
      <alignment horizontal="right" vertical="center" wrapText="1"/>
    </xf>
    <xf numFmtId="0" fontId="38" fillId="0" borderId="10" xfId="0" applyFont="1" applyFill="1" applyBorder="1" applyAlignment="1">
      <alignment horizontal="right" vertical="center" wrapText="1"/>
    </xf>
    <xf numFmtId="0" fontId="37" fillId="0" borderId="0" xfId="0" applyFont="1" applyAlignment="1">
      <alignment horizontal="left" vertical="center"/>
    </xf>
    <xf numFmtId="1" fontId="37" fillId="0" borderId="0" xfId="0" applyNumberFormat="1" applyFont="1" applyAlignment="1">
      <alignment horizontal="left" vertical="center"/>
    </xf>
    <xf numFmtId="0" fontId="31" fillId="0" borderId="10" xfId="0" applyFont="1" applyFill="1" applyBorder="1" applyAlignment="1">
      <alignment horizontal="center" vertical="top" wrapText="1"/>
    </xf>
    <xf numFmtId="0" fontId="31" fillId="0" borderId="10" xfId="0" applyFont="1" applyFill="1" applyBorder="1" applyAlignment="1">
      <alignment horizontal="left" vertical="center" wrapText="1"/>
    </xf>
    <xf numFmtId="0" fontId="31" fillId="0" borderId="0" xfId="0" applyFont="1" applyAlignment="1">
      <alignment horizontal="left" vertical="center" indent="15"/>
    </xf>
    <xf numFmtId="0" fontId="31" fillId="0" borderId="10" xfId="0" applyFont="1" applyFill="1" applyBorder="1" applyAlignment="1">
      <alignment horizontal="right" wrapText="1" indent="3"/>
    </xf>
    <xf numFmtId="0" fontId="35" fillId="0" borderId="0" xfId="0" applyFont="1" applyAlignment="1">
      <alignment horizontal="left" vertical="center"/>
    </xf>
    <xf numFmtId="0" fontId="33" fillId="0" borderId="0" xfId="0" applyFont="1" applyAlignment="1">
      <alignment horizontal="left" vertical="center" indent="6"/>
    </xf>
    <xf numFmtId="0" fontId="32" fillId="0" borderId="0" xfId="0" applyFont="1" applyAlignment="1">
      <alignment horizontal="left" vertical="center" indent="5"/>
    </xf>
    <xf numFmtId="0" fontId="31" fillId="0" borderId="0" xfId="0" applyFont="1" applyAlignment="1">
      <alignment horizontal="left" vertical="center" indent="5"/>
    </xf>
    <xf numFmtId="0" fontId="41" fillId="0" borderId="0" xfId="0" applyFont="1" applyAlignment="1">
      <alignment horizontal="left" vertical="center"/>
    </xf>
    <xf numFmtId="0" fontId="41" fillId="0" borderId="0" xfId="0" applyFont="1" applyAlignment="1">
      <alignment horizontal="left" vertical="center" indent="3"/>
    </xf>
    <xf numFmtId="0" fontId="41" fillId="0" borderId="0" xfId="0" applyFont="1" applyAlignment="1">
      <alignment horizontal="left" vertical="center" indent="8"/>
    </xf>
    <xf numFmtId="0" fontId="42" fillId="0" borderId="0" xfId="0" applyFont="1" applyAlignment="1">
      <alignment horizontal="left" vertical="center"/>
    </xf>
    <xf numFmtId="0" fontId="31" fillId="0" borderId="24" xfId="0" applyFont="1" applyFill="1" applyBorder="1" applyAlignment="1">
      <alignment horizontal="left" wrapText="1" indent="1"/>
    </xf>
    <xf numFmtId="0" fontId="0" fillId="0" borderId="24" xfId="0" applyFill="1" applyBorder="1" applyAlignment="1">
      <alignment horizontal="left" vertical="top"/>
    </xf>
    <xf numFmtId="0" fontId="31" fillId="0" borderId="10" xfId="0" applyFont="1" applyFill="1" applyBorder="1" applyAlignment="1">
      <alignment horizontal="center" wrapText="1"/>
    </xf>
    <xf numFmtId="0" fontId="31" fillId="0" borderId="10" xfId="0" applyFont="1" applyFill="1" applyBorder="1" applyAlignment="1">
      <alignment horizontal="left" vertical="top" wrapText="1" indent="1"/>
    </xf>
    <xf numFmtId="0" fontId="31" fillId="0" borderId="10" xfId="0" applyFont="1" applyFill="1" applyBorder="1" applyAlignment="1">
      <alignment horizontal="right" vertical="top" wrapText="1" indent="2"/>
    </xf>
    <xf numFmtId="168" fontId="31" fillId="0" borderId="10" xfId="0" applyNumberFormat="1" applyFont="1" applyFill="1" applyBorder="1" applyAlignment="1">
      <alignment horizontal="right" vertical="top" indent="3"/>
    </xf>
    <xf numFmtId="0" fontId="41" fillId="0" borderId="0" xfId="0" applyFont="1" applyAlignment="1">
      <alignment horizontal="left" vertical="center" indent="1"/>
    </xf>
    <xf numFmtId="0" fontId="41" fillId="0" borderId="0" xfId="0" applyFont="1" applyAlignment="1">
      <alignment horizontal="left" vertical="center" indent="4"/>
    </xf>
    <xf numFmtId="0" fontId="31" fillId="0" borderId="10" xfId="0" applyFont="1" applyFill="1" applyBorder="1" applyAlignment="1">
      <alignment horizontal="center" vertical="center" wrapText="1"/>
    </xf>
    <xf numFmtId="0" fontId="31" fillId="0" borderId="10" xfId="0" applyFont="1" applyFill="1" applyBorder="1" applyAlignment="1">
      <alignment horizontal="right" vertical="center" wrapText="1" indent="1"/>
    </xf>
    <xf numFmtId="0" fontId="31" fillId="0" borderId="10" xfId="0" applyFont="1" applyFill="1" applyBorder="1" applyAlignment="1">
      <alignment horizontal="right" vertical="center" wrapText="1" indent="4"/>
    </xf>
    <xf numFmtId="1" fontId="41" fillId="0" borderId="0" xfId="0" applyNumberFormat="1" applyFont="1" applyAlignment="1">
      <alignment horizontal="left" vertical="center"/>
    </xf>
    <xf numFmtId="0" fontId="31" fillId="0" borderId="10" xfId="0" applyFont="1" applyFill="1" applyBorder="1" applyAlignment="1">
      <alignment horizontal="left" wrapText="1"/>
    </xf>
    <xf numFmtId="0" fontId="31" fillId="0" borderId="10" xfId="0" applyFont="1" applyFill="1" applyBorder="1" applyAlignment="1">
      <alignment horizontal="left" vertical="top" wrapText="1"/>
    </xf>
    <xf numFmtId="165" fontId="3" fillId="0" borderId="13" xfId="0" applyNumberFormat="1" applyFont="1" applyFill="1" applyBorder="1" applyAlignment="1">
      <alignment horizontal="left"/>
    </xf>
    <xf numFmtId="0" fontId="0" fillId="0" borderId="0" xfId="0" applyFill="1" applyBorder="1" applyAlignment="1">
      <alignment horizontal="center"/>
    </xf>
    <xf numFmtId="0" fontId="3" fillId="0" borderId="0"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28" fillId="0" borderId="0" xfId="0" applyFont="1" applyFill="1" applyBorder="1" applyAlignment="1">
      <alignment horizontal="center"/>
    </xf>
    <xf numFmtId="0" fontId="29" fillId="0" borderId="0" xfId="0" applyFont="1" applyFill="1" applyBorder="1" applyAlignment="1">
      <alignment horizontal="center"/>
    </xf>
    <xf numFmtId="0" fontId="3" fillId="0" borderId="13" xfId="0" applyFont="1"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3" fillId="0" borderId="13" xfId="0" applyFont="1" applyFill="1" applyBorder="1"/>
    <xf numFmtId="0" fontId="0" fillId="0" borderId="13" xfId="0" applyFill="1" applyBorder="1"/>
    <xf numFmtId="0" fontId="0" fillId="0" borderId="18" xfId="0" applyFill="1" applyBorder="1"/>
    <xf numFmtId="0" fontId="3"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xf numFmtId="0" fontId="0" fillId="0" borderId="16" xfId="0" applyFill="1" applyBorder="1"/>
    <xf numFmtId="0" fontId="3" fillId="0" borderId="11" xfId="0" applyFont="1"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2" fillId="0" borderId="13" xfId="35" applyFill="1" applyBorder="1" applyAlignment="1" applyProtection="1">
      <alignment horizontal="left"/>
    </xf>
    <xf numFmtId="0" fontId="2" fillId="0" borderId="13" xfId="35" applyFill="1" applyBorder="1" applyAlignment="1" applyProtection="1"/>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44" fontId="3" fillId="0" borderId="22" xfId="28" applyFont="1" applyFill="1" applyBorder="1" applyAlignment="1">
      <alignment horizontal="center" wrapText="1"/>
    </xf>
    <xf numFmtId="44" fontId="3" fillId="0" borderId="23" xfId="28"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10" fontId="3" fillId="0" borderId="22" xfId="28" applyNumberFormat="1" applyFont="1" applyFill="1" applyBorder="1" applyAlignment="1">
      <alignment horizontal="center"/>
    </xf>
    <xf numFmtId="44" fontId="3" fillId="0" borderId="23" xfId="28" applyFont="1" applyFill="1" applyBorder="1" applyAlignment="1">
      <alignment horizontal="center"/>
    </xf>
    <xf numFmtId="10" fontId="3" fillId="0" borderId="22" xfId="28" applyNumberFormat="1" applyFont="1" applyFill="1" applyBorder="1" applyAlignment="1">
      <alignment horizontal="center" wrapText="1"/>
    </xf>
    <xf numFmtId="0" fontId="3" fillId="0" borderId="22" xfId="0" applyFont="1" applyFill="1" applyBorder="1" applyAlignment="1">
      <alignment horizontal="left" wrapText="1"/>
    </xf>
    <xf numFmtId="0" fontId="3" fillId="0" borderId="24" xfId="0" applyFont="1" applyFill="1" applyBorder="1" applyAlignment="1">
      <alignment horizontal="left" wrapText="1"/>
    </xf>
    <xf numFmtId="0" fontId="3" fillId="0" borderId="23" xfId="0" applyFont="1" applyFill="1" applyBorder="1" applyAlignment="1">
      <alignment horizontal="left" wrapText="1"/>
    </xf>
    <xf numFmtId="0" fontId="3" fillId="0" borderId="24" xfId="0" applyFont="1" applyFill="1" applyBorder="1" applyAlignment="1">
      <alignment horizontal="center" wrapText="1"/>
    </xf>
    <xf numFmtId="165" fontId="0" fillId="0" borderId="13" xfId="0" applyNumberFormat="1" applyFill="1" applyBorder="1" applyAlignment="1">
      <alignment horizontal="left"/>
    </xf>
    <xf numFmtId="165" fontId="0" fillId="0" borderId="13" xfId="0" applyNumberFormat="1" applyFill="1" applyBorder="1" applyAlignment="1"/>
    <xf numFmtId="0" fontId="3"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10" xfId="0" quotePrefix="1" applyBorder="1" applyAlignment="1">
      <alignment horizontal="center"/>
    </xf>
    <xf numFmtId="0" fontId="0" fillId="0" borderId="10" xfId="0" applyBorder="1" applyAlignment="1">
      <alignment horizontal="center"/>
    </xf>
    <xf numFmtId="0" fontId="31" fillId="0" borderId="10" xfId="0" applyFont="1" applyFill="1" applyBorder="1" applyAlignment="1">
      <alignment horizontal="left" wrapText="1"/>
    </xf>
    <xf numFmtId="0" fontId="31" fillId="0" borderId="10" xfId="0" applyFont="1" applyFill="1" applyBorder="1" applyAlignment="1">
      <alignment horizontal="right" vertical="center" wrapText="1" indent="10"/>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167" fontId="3" fillId="0" borderId="0" xfId="0" applyNumberFormat="1" applyFont="1" applyFill="1" applyBorder="1" applyAlignment="1">
      <alignment horizontal="left"/>
    </xf>
    <xf numFmtId="167" fontId="3" fillId="0" borderId="17" xfId="0" applyNumberFormat="1" applyFont="1" applyFill="1" applyBorder="1" applyAlignment="1">
      <alignment horizontal="left"/>
    </xf>
    <xf numFmtId="0" fontId="3" fillId="0" borderId="11" xfId="0" applyFont="1" applyFill="1" applyBorder="1"/>
    <xf numFmtId="0" fontId="3" fillId="0" borderId="0" xfId="0" applyFont="1" applyFill="1" applyBorder="1"/>
    <xf numFmtId="0" fontId="3" fillId="0" borderId="17" xfId="0" applyFont="1" applyFill="1" applyBorder="1"/>
    <xf numFmtId="0" fontId="3" fillId="0" borderId="11" xfId="0" quotePrefix="1" applyFont="1" applyFill="1" applyBorder="1" applyAlignment="1">
      <alignment horizontal="left"/>
    </xf>
    <xf numFmtId="0" fontId="3" fillId="0" borderId="0" xfId="0" quotePrefix="1" applyFont="1" applyFill="1" applyBorder="1" applyAlignment="1">
      <alignment horizontal="left"/>
    </xf>
    <xf numFmtId="0" fontId="3" fillId="0" borderId="17" xfId="0" quotePrefix="1" applyFont="1" applyFill="1" applyBorder="1" applyAlignment="1">
      <alignment horizontal="left"/>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1" fillId="0" borderId="0" xfId="40" applyFont="1" applyFill="1" applyBorder="1" applyAlignment="1">
      <alignment horizontal="left" vertical="top" wrapText="1"/>
    </xf>
    <xf numFmtId="0" fontId="31" fillId="0" borderId="17" xfId="40" applyFont="1" applyFill="1" applyBorder="1" applyAlignment="1">
      <alignment horizontal="left" vertical="top" wrapText="1"/>
    </xf>
    <xf numFmtId="0" fontId="3" fillId="0" borderId="10" xfId="40" applyFont="1" applyFill="1" applyBorder="1" applyAlignment="1">
      <alignment horizontal="left" wrapText="1"/>
    </xf>
    <xf numFmtId="0" fontId="3" fillId="0" borderId="10" xfId="40" applyFont="1" applyFill="1" applyBorder="1" applyAlignment="1">
      <alignment horizontal="left" vertical="center" wrapText="1"/>
    </xf>
    <xf numFmtId="0" fontId="3" fillId="0" borderId="10" xfId="40" applyFont="1" applyFill="1" applyBorder="1" applyAlignment="1">
      <alignment horizontal="left" vertical="top"/>
    </xf>
    <xf numFmtId="0" fontId="3" fillId="0" borderId="10" xfId="4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left"/>
    </xf>
    <xf numFmtId="0" fontId="3" fillId="0" borderId="17" xfId="0" applyFont="1" applyFill="1" applyBorder="1" applyAlignment="1">
      <alignment horizontal="left"/>
    </xf>
    <xf numFmtId="0" fontId="4" fillId="0" borderId="11" xfId="0" applyFont="1" applyFill="1" applyBorder="1" applyAlignment="1">
      <alignment horizontal="center"/>
    </xf>
    <xf numFmtId="0" fontId="3" fillId="0" borderId="22" xfId="0" applyFont="1" applyBorder="1" applyAlignment="1">
      <alignment horizontal="center"/>
    </xf>
    <xf numFmtId="0" fontId="3" fillId="0" borderId="24" xfId="0" applyFont="1" applyBorder="1" applyAlignment="1">
      <alignment horizontal="center"/>
    </xf>
    <xf numFmtId="0" fontId="4" fillId="0" borderId="11" xfId="0" quotePrefix="1" applyFont="1" applyBorder="1" applyAlignment="1">
      <alignment horizontal="center"/>
    </xf>
    <xf numFmtId="0" fontId="4" fillId="0" borderId="0" xfId="0" quotePrefix="1" applyFont="1" applyBorder="1" applyAlignment="1">
      <alignment horizontal="center"/>
    </xf>
    <xf numFmtId="0" fontId="4" fillId="0" borderId="17" xfId="0" quotePrefix="1" applyFont="1" applyBorder="1" applyAlignment="1">
      <alignment horizontal="center"/>
    </xf>
    <xf numFmtId="0" fontId="3" fillId="0" borderId="11" xfId="0" quotePrefix="1" applyFont="1" applyBorder="1" applyAlignment="1">
      <alignment horizontal="center"/>
    </xf>
    <xf numFmtId="0" fontId="3" fillId="0" borderId="0" xfId="0" quotePrefix="1" applyFont="1" applyBorder="1" applyAlignment="1">
      <alignment horizontal="center"/>
    </xf>
    <xf numFmtId="0" fontId="3" fillId="0" borderId="17" xfId="0" quotePrefix="1" applyFont="1" applyBorder="1" applyAlignment="1">
      <alignment horizontal="center"/>
    </xf>
    <xf numFmtId="0" fontId="3" fillId="26" borderId="0" xfId="0" applyFont="1" applyFill="1" applyBorder="1"/>
    <xf numFmtId="0" fontId="3" fillId="26" borderId="17" xfId="0" applyFont="1" applyFill="1" applyBorder="1"/>
    <xf numFmtId="0" fontId="3" fillId="0" borderId="0" xfId="0" applyFont="1" applyBorder="1" applyAlignment="1">
      <alignment horizontal="left"/>
    </xf>
    <xf numFmtId="0" fontId="3" fillId="0" borderId="17" xfId="0" applyFont="1" applyBorder="1" applyAlignment="1">
      <alignment horizontal="left"/>
    </xf>
    <xf numFmtId="0" fontId="3" fillId="28" borderId="0" xfId="0" applyFont="1" applyFill="1" applyBorder="1" applyAlignment="1">
      <alignment horizontal="left"/>
    </xf>
    <xf numFmtId="0" fontId="3" fillId="28" borderId="17" xfId="0"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0" xfId="0" applyBorder="1" applyAlignment="1">
      <alignment horizontal="left"/>
    </xf>
    <xf numFmtId="0" fontId="0" fillId="0" borderId="17" xfId="0" applyBorder="1" applyAlignment="1">
      <alignment horizontal="left"/>
    </xf>
    <xf numFmtId="0" fontId="0" fillId="26" borderId="0" xfId="0" applyFill="1" applyBorder="1" applyAlignment="1">
      <alignment horizontal="left"/>
    </xf>
    <xf numFmtId="0" fontId="0" fillId="26" borderId="17" xfId="0" applyFill="1" applyBorder="1" applyAlignment="1">
      <alignment horizontal="left"/>
    </xf>
    <xf numFmtId="0" fontId="4" fillId="0" borderId="17" xfId="0" applyFont="1" applyBorder="1" applyAlignment="1">
      <alignment horizontal="center"/>
    </xf>
    <xf numFmtId="0" fontId="0" fillId="0" borderId="11" xfId="0" quotePrefix="1" applyBorder="1" applyAlignment="1">
      <alignment horizontal="center"/>
    </xf>
    <xf numFmtId="0" fontId="3" fillId="26" borderId="0" xfId="0" applyFont="1" applyFill="1" applyBorder="1" applyAlignment="1">
      <alignment horizontal="left" vertical="top" wrapText="1"/>
    </xf>
    <xf numFmtId="0" fontId="3" fillId="26" borderId="17" xfId="0" applyFont="1" applyFill="1" applyBorder="1" applyAlignment="1">
      <alignment horizontal="left" vertical="top" wrapText="1"/>
    </xf>
    <xf numFmtId="0" fontId="3" fillId="28" borderId="0" xfId="0" quotePrefix="1" applyFont="1" applyFill="1" applyBorder="1" applyAlignment="1">
      <alignment horizontal="left"/>
    </xf>
    <xf numFmtId="0" fontId="3" fillId="28" borderId="17" xfId="0" quotePrefix="1" applyFont="1" applyFill="1" applyBorder="1" applyAlignment="1">
      <alignment horizontal="left"/>
    </xf>
    <xf numFmtId="0" fontId="0" fillId="0" borderId="10" xfId="0" applyFill="1" applyBorder="1" applyAlignment="1">
      <alignment horizontal="left" vertical="top"/>
    </xf>
    <xf numFmtId="0" fontId="31" fillId="0" borderId="10" xfId="0" applyFont="1" applyFill="1" applyBorder="1" applyAlignment="1">
      <alignment horizontal="left" vertical="top" wrapText="1"/>
    </xf>
    <xf numFmtId="0" fontId="35" fillId="0" borderId="10" xfId="0" applyFont="1" applyFill="1" applyBorder="1" applyAlignment="1">
      <alignment horizontal="left" vertical="top" wrapText="1" indent="15"/>
    </xf>
    <xf numFmtId="0" fontId="31" fillId="0" borderId="22" xfId="0" applyFont="1" applyFill="1" applyBorder="1" applyAlignment="1">
      <alignment horizontal="left" vertical="center" wrapText="1"/>
    </xf>
    <xf numFmtId="0" fontId="31" fillId="0" borderId="24" xfId="0" applyFont="1" applyFill="1" applyBorder="1" applyAlignment="1">
      <alignment horizontal="right" wrapText="1" indent="7"/>
    </xf>
    <xf numFmtId="0" fontId="0" fillId="0" borderId="23" xfId="0" applyFill="1" applyBorder="1" applyAlignment="1">
      <alignment horizontal="left" vertical="top"/>
    </xf>
    <xf numFmtId="0" fontId="31" fillId="0" borderId="24" xfId="0" applyFont="1" applyFill="1" applyBorder="1" applyAlignment="1">
      <alignment horizontal="left" vertical="top" wrapText="1" indent="4"/>
    </xf>
    <xf numFmtId="0" fontId="31" fillId="0" borderId="24" xfId="0" applyFont="1" applyFill="1" applyBorder="1" applyAlignment="1">
      <alignment horizontal="left" wrapText="1" indent="1"/>
    </xf>
    <xf numFmtId="0" fontId="31" fillId="0" borderId="23" xfId="0" applyFont="1" applyFill="1" applyBorder="1" applyAlignment="1">
      <alignment horizontal="right" wrapText="1" indent="2"/>
    </xf>
    <xf numFmtId="0" fontId="31" fillId="0" borderId="22" xfId="0" applyFont="1" applyFill="1" applyBorder="1" applyAlignment="1">
      <alignment horizontal="center" vertical="center" wrapText="1"/>
    </xf>
    <xf numFmtId="0" fontId="31" fillId="0" borderId="23" xfId="0" applyFont="1" applyFill="1" applyBorder="1" applyAlignment="1">
      <alignment horizontal="left" vertical="center" wrapText="1" indent="6"/>
    </xf>
    <xf numFmtId="0" fontId="41" fillId="0" borderId="10" xfId="0" applyFont="1" applyFill="1" applyBorder="1" applyAlignment="1">
      <alignment horizontal="right" vertical="top" wrapText="1"/>
    </xf>
    <xf numFmtId="0" fontId="41" fillId="0" borderId="10" xfId="0" applyFont="1" applyFill="1" applyBorder="1" applyAlignment="1">
      <alignment horizontal="right" vertical="center" wrapText="1"/>
    </xf>
    <xf numFmtId="0" fontId="31" fillId="0" borderId="22" xfId="0" applyFont="1" applyFill="1" applyBorder="1" applyAlignment="1">
      <alignment horizontal="right" wrapText="1" indent="5"/>
    </xf>
    <xf numFmtId="164" fontId="3" fillId="26" borderId="22" xfId="28" applyNumberFormat="1" applyFont="1" applyFill="1" applyBorder="1" applyAlignment="1">
      <alignment horizontal="center"/>
    </xf>
    <xf numFmtId="0" fontId="0" fillId="26" borderId="23" xfId="0" applyFill="1" applyBorder="1" applyAlignment="1">
      <alignment horizontal="center"/>
    </xf>
    <xf numFmtId="0" fontId="4" fillId="0" borderId="11" xfId="0" applyFont="1" applyBorder="1" applyAlignment="1">
      <alignment horizontal="center"/>
    </xf>
    <xf numFmtId="0" fontId="0" fillId="0" borderId="0" xfId="0" applyAlignment="1"/>
    <xf numFmtId="0" fontId="0" fillId="0" borderId="0" xfId="0" quotePrefix="1" applyBorder="1" applyAlignment="1">
      <alignment horizontal="center"/>
    </xf>
    <xf numFmtId="0" fontId="0" fillId="0" borderId="17" xfId="0" quotePrefix="1" applyBorder="1" applyAlignment="1">
      <alignment horizontal="center"/>
    </xf>
    <xf numFmtId="0" fontId="3" fillId="26" borderId="0" xfId="0" applyFont="1" applyFill="1" applyBorder="1" applyAlignment="1">
      <alignment horizontal="left"/>
    </xf>
    <xf numFmtId="0" fontId="3" fillId="26" borderId="17" xfId="0" applyFont="1" applyFill="1" applyBorder="1" applyAlignment="1">
      <alignment horizontal="left"/>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te" xfId="41" builtinId="10" customBuiltin="1"/>
    <cellStyle name="Output" xfId="42" builtinId="21" customBuiltin="1"/>
    <cellStyle name="Percent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0</xdr:rowOff>
    </xdr:from>
    <xdr:to>
      <xdr:col>0</xdr:col>
      <xdr:colOff>19050</xdr:colOff>
      <xdr:row>58</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5830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0</xdr:rowOff>
    </xdr:from>
    <xdr:to>
      <xdr:col>4</xdr:col>
      <xdr:colOff>219075</xdr:colOff>
      <xdr:row>1</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048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waldren@republicservices.com" TargetMode="External"/><Relationship Id="rId1" Type="http://schemas.openxmlformats.org/officeDocument/2006/relationships/hyperlink" Target="mailto:rwaldren@republicservice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Normal="100" workbookViewId="0">
      <selection activeCell="B53" sqref="B53"/>
    </sheetView>
  </sheetViews>
  <sheetFormatPr defaultRowHeight="12.75" x14ac:dyDescent="0.2"/>
  <cols>
    <col min="1" max="1" width="9.85546875" style="60" customWidth="1"/>
    <col min="2" max="2" width="15.42578125" style="60" bestFit="1" customWidth="1"/>
    <col min="3" max="5" width="9.140625" style="60"/>
    <col min="6" max="6" width="12" style="60" customWidth="1"/>
    <col min="7" max="9" width="9.140625" style="60"/>
    <col min="10" max="10" width="11.28515625" style="60" customWidth="1"/>
    <col min="11" max="16384" width="9.140625" style="60"/>
  </cols>
  <sheetData>
    <row r="1" spans="1:10" x14ac:dyDescent="0.2">
      <c r="A1" s="57"/>
      <c r="B1" s="58"/>
      <c r="C1" s="58"/>
      <c r="D1" s="58"/>
      <c r="E1" s="58"/>
      <c r="F1" s="58"/>
      <c r="G1" s="58"/>
      <c r="H1" s="58"/>
      <c r="I1" s="58"/>
      <c r="J1" s="59"/>
    </row>
    <row r="2" spans="1:10" x14ac:dyDescent="0.2">
      <c r="A2" s="61"/>
      <c r="B2" s="69"/>
      <c r="C2" s="63"/>
      <c r="D2" s="63"/>
      <c r="E2" s="63"/>
      <c r="F2" s="63"/>
      <c r="G2" s="63"/>
      <c r="H2" s="142"/>
      <c r="I2" s="133" t="s">
        <v>310</v>
      </c>
      <c r="J2" s="143"/>
    </row>
    <row r="3" spans="1:10" x14ac:dyDescent="0.2">
      <c r="A3" s="61"/>
      <c r="B3" s="63"/>
      <c r="C3" s="63"/>
      <c r="D3" s="63"/>
      <c r="E3" s="63"/>
      <c r="F3" s="63"/>
      <c r="G3" s="63"/>
      <c r="H3" s="63"/>
      <c r="I3" s="63"/>
      <c r="J3" s="65"/>
    </row>
    <row r="4" spans="1:10" x14ac:dyDescent="0.2">
      <c r="A4" s="61"/>
      <c r="B4" s="240"/>
      <c r="C4" s="240"/>
      <c r="D4" s="240"/>
      <c r="E4" s="240"/>
      <c r="F4" s="240"/>
      <c r="G4" s="240"/>
      <c r="H4" s="240"/>
      <c r="I4" s="240"/>
      <c r="J4" s="65"/>
    </row>
    <row r="5" spans="1:10" x14ac:dyDescent="0.2">
      <c r="A5" s="61"/>
      <c r="B5" s="240"/>
      <c r="C5" s="240"/>
      <c r="D5" s="240"/>
      <c r="E5" s="240"/>
      <c r="F5" s="240"/>
      <c r="G5" s="240"/>
      <c r="H5" s="240"/>
      <c r="I5" s="240"/>
      <c r="J5" s="65"/>
    </row>
    <row r="6" spans="1:10" x14ac:dyDescent="0.2">
      <c r="A6" s="61"/>
      <c r="B6" s="240"/>
      <c r="C6" s="240"/>
      <c r="D6" s="240"/>
      <c r="E6" s="240"/>
      <c r="F6" s="240"/>
      <c r="G6" s="240"/>
      <c r="H6" s="240"/>
      <c r="I6" s="240"/>
      <c r="J6" s="65"/>
    </row>
    <row r="7" spans="1:10" x14ac:dyDescent="0.2">
      <c r="A7" s="61"/>
      <c r="B7" s="240"/>
      <c r="C7" s="240"/>
      <c r="D7" s="240"/>
      <c r="E7" s="240"/>
      <c r="F7" s="240"/>
      <c r="G7" s="240"/>
      <c r="H7" s="240"/>
      <c r="I7" s="240"/>
      <c r="J7" s="65"/>
    </row>
    <row r="8" spans="1:10" x14ac:dyDescent="0.2">
      <c r="A8" s="61"/>
      <c r="B8" s="240"/>
      <c r="C8" s="240"/>
      <c r="D8" s="240"/>
      <c r="E8" s="240"/>
      <c r="F8" s="240"/>
      <c r="G8" s="240"/>
      <c r="H8" s="240"/>
      <c r="I8" s="240"/>
      <c r="J8" s="65"/>
    </row>
    <row r="9" spans="1:10" x14ac:dyDescent="0.2">
      <c r="A9" s="61"/>
      <c r="B9" s="241" t="s">
        <v>258</v>
      </c>
      <c r="C9" s="240"/>
      <c r="D9" s="240"/>
      <c r="E9" s="240"/>
      <c r="F9" s="240"/>
      <c r="G9" s="240"/>
      <c r="H9" s="240"/>
      <c r="I9" s="240"/>
      <c r="J9" s="65"/>
    </row>
    <row r="10" spans="1:10" x14ac:dyDescent="0.2">
      <c r="A10" s="61"/>
      <c r="B10" s="240" t="s">
        <v>22</v>
      </c>
      <c r="C10" s="240"/>
      <c r="D10" s="240"/>
      <c r="E10" s="240"/>
      <c r="F10" s="240"/>
      <c r="G10" s="240"/>
      <c r="H10" s="240"/>
      <c r="I10" s="240"/>
      <c r="J10" s="65"/>
    </row>
    <row r="11" spans="1:10" x14ac:dyDescent="0.2">
      <c r="A11" s="61"/>
      <c r="B11" s="240"/>
      <c r="C11" s="240"/>
      <c r="D11" s="240"/>
      <c r="E11" s="240"/>
      <c r="F11" s="240"/>
      <c r="G11" s="240"/>
      <c r="H11" s="240"/>
      <c r="I11" s="240"/>
      <c r="J11" s="65"/>
    </row>
    <row r="12" spans="1:10" x14ac:dyDescent="0.2">
      <c r="A12" s="61"/>
      <c r="B12" s="242" t="s">
        <v>257</v>
      </c>
      <c r="C12" s="242"/>
      <c r="D12" s="242"/>
      <c r="E12" s="242"/>
      <c r="F12" s="242"/>
      <c r="G12" s="242"/>
      <c r="H12" s="242"/>
      <c r="I12" s="242"/>
      <c r="J12" s="65"/>
    </row>
    <row r="13" spans="1:10" x14ac:dyDescent="0.2">
      <c r="A13" s="61"/>
      <c r="B13" s="240" t="s">
        <v>208</v>
      </c>
      <c r="C13" s="240"/>
      <c r="D13" s="240"/>
      <c r="E13" s="240"/>
      <c r="F13" s="240"/>
      <c r="G13" s="240"/>
      <c r="H13" s="240"/>
      <c r="I13" s="240"/>
      <c r="J13" s="65"/>
    </row>
    <row r="14" spans="1:10" x14ac:dyDescent="0.2">
      <c r="A14" s="61"/>
      <c r="B14" s="240"/>
      <c r="C14" s="240"/>
      <c r="D14" s="240"/>
      <c r="E14" s="240"/>
      <c r="F14" s="240"/>
      <c r="G14" s="240"/>
      <c r="H14" s="240"/>
      <c r="I14" s="240"/>
      <c r="J14" s="65"/>
    </row>
    <row r="15" spans="1:10" x14ac:dyDescent="0.2">
      <c r="A15" s="61"/>
      <c r="B15" s="242" t="s">
        <v>259</v>
      </c>
      <c r="C15" s="242"/>
      <c r="D15" s="242"/>
      <c r="E15" s="242"/>
      <c r="F15" s="242"/>
      <c r="G15" s="242"/>
      <c r="H15" s="242"/>
      <c r="I15" s="242"/>
      <c r="J15" s="65"/>
    </row>
    <row r="16" spans="1:10" x14ac:dyDescent="0.2">
      <c r="A16" s="61"/>
      <c r="B16" s="240" t="s">
        <v>209</v>
      </c>
      <c r="C16" s="240"/>
      <c r="D16" s="240"/>
      <c r="E16" s="240"/>
      <c r="F16" s="240"/>
      <c r="G16" s="240"/>
      <c r="H16" s="240"/>
      <c r="I16" s="240"/>
      <c r="J16" s="65"/>
    </row>
    <row r="17" spans="1:10" x14ac:dyDescent="0.2">
      <c r="A17" s="61"/>
      <c r="B17" s="240"/>
      <c r="C17" s="240"/>
      <c r="D17" s="240"/>
      <c r="E17" s="240"/>
      <c r="F17" s="240"/>
      <c r="G17" s="240"/>
      <c r="H17" s="240"/>
      <c r="I17" s="240"/>
      <c r="J17" s="65"/>
    </row>
    <row r="18" spans="1:10" x14ac:dyDescent="0.2">
      <c r="A18" s="61"/>
      <c r="B18" s="243" t="s">
        <v>210</v>
      </c>
      <c r="C18" s="243"/>
      <c r="D18" s="243"/>
      <c r="E18" s="243"/>
      <c r="F18" s="243"/>
      <c r="G18" s="243"/>
      <c r="H18" s="243"/>
      <c r="I18" s="243"/>
      <c r="J18" s="65"/>
    </row>
    <row r="19" spans="1:10" x14ac:dyDescent="0.2">
      <c r="A19" s="61"/>
      <c r="B19" s="243" t="s">
        <v>211</v>
      </c>
      <c r="C19" s="243"/>
      <c r="D19" s="243"/>
      <c r="E19" s="243"/>
      <c r="F19" s="243"/>
      <c r="G19" s="243"/>
      <c r="H19" s="243"/>
      <c r="I19" s="243"/>
      <c r="J19" s="65"/>
    </row>
    <row r="20" spans="1:10" x14ac:dyDescent="0.2">
      <c r="A20" s="61"/>
      <c r="B20" s="244" t="s">
        <v>212</v>
      </c>
      <c r="C20" s="244"/>
      <c r="D20" s="244"/>
      <c r="E20" s="244"/>
      <c r="F20" s="244"/>
      <c r="G20" s="244"/>
      <c r="H20" s="244"/>
      <c r="I20" s="244"/>
      <c r="J20" s="65"/>
    </row>
    <row r="21" spans="1:10" x14ac:dyDescent="0.2">
      <c r="A21" s="61"/>
      <c r="B21" s="245" t="s">
        <v>213</v>
      </c>
      <c r="C21" s="245"/>
      <c r="D21" s="245"/>
      <c r="E21" s="245"/>
      <c r="F21" s="245"/>
      <c r="G21" s="245"/>
      <c r="H21" s="245"/>
      <c r="I21" s="245"/>
      <c r="J21" s="65"/>
    </row>
    <row r="22" spans="1:10" x14ac:dyDescent="0.2">
      <c r="A22" s="61"/>
      <c r="B22" s="245" t="s">
        <v>214</v>
      </c>
      <c r="C22" s="245"/>
      <c r="D22" s="245"/>
      <c r="E22" s="245"/>
      <c r="F22" s="245"/>
      <c r="G22" s="245"/>
      <c r="H22" s="245"/>
      <c r="I22" s="245"/>
      <c r="J22" s="65"/>
    </row>
    <row r="23" spans="1:10" x14ac:dyDescent="0.2">
      <c r="A23" s="61"/>
      <c r="B23" s="245" t="s">
        <v>215</v>
      </c>
      <c r="C23" s="244"/>
      <c r="D23" s="244"/>
      <c r="E23" s="244"/>
      <c r="F23" s="244"/>
      <c r="G23" s="244"/>
      <c r="H23" s="244"/>
      <c r="I23" s="244"/>
      <c r="J23" s="65"/>
    </row>
    <row r="24" spans="1:10" x14ac:dyDescent="0.2">
      <c r="A24" s="61"/>
      <c r="B24" s="240"/>
      <c r="C24" s="240"/>
      <c r="D24" s="240"/>
      <c r="E24" s="240"/>
      <c r="F24" s="240"/>
      <c r="G24" s="240"/>
      <c r="H24" s="240"/>
      <c r="I24" s="240"/>
      <c r="J24" s="65"/>
    </row>
    <row r="25" spans="1:10" x14ac:dyDescent="0.2">
      <c r="A25" s="61"/>
      <c r="B25" s="241" t="s">
        <v>216</v>
      </c>
      <c r="C25" s="240"/>
      <c r="D25" s="240"/>
      <c r="E25" s="240"/>
      <c r="F25" s="240"/>
      <c r="G25" s="240"/>
      <c r="H25" s="240"/>
      <c r="I25" s="240"/>
      <c r="J25" s="65"/>
    </row>
    <row r="26" spans="1:10" x14ac:dyDescent="0.2">
      <c r="A26" s="61"/>
      <c r="B26" s="69"/>
      <c r="C26" s="69"/>
      <c r="D26" s="69"/>
      <c r="E26" s="69"/>
      <c r="F26" s="69"/>
      <c r="G26" s="69"/>
      <c r="H26" s="69"/>
      <c r="I26" s="69"/>
      <c r="J26" s="65"/>
    </row>
    <row r="27" spans="1:10" x14ac:dyDescent="0.2">
      <c r="A27" s="61"/>
      <c r="B27" s="69"/>
      <c r="C27" s="69"/>
      <c r="D27" s="69"/>
      <c r="E27" s="69"/>
      <c r="F27" s="69"/>
      <c r="G27" s="69"/>
      <c r="H27" s="69"/>
      <c r="I27" s="69"/>
      <c r="J27" s="65"/>
    </row>
    <row r="28" spans="1:10" x14ac:dyDescent="0.2">
      <c r="A28" s="61"/>
      <c r="B28" s="69"/>
      <c r="C28" s="69"/>
      <c r="D28" s="69"/>
      <c r="E28" s="69"/>
      <c r="F28" s="69"/>
      <c r="G28" s="69"/>
      <c r="H28" s="69"/>
      <c r="I28" s="69"/>
      <c r="J28" s="65"/>
    </row>
    <row r="29" spans="1:10" x14ac:dyDescent="0.2">
      <c r="A29" s="61"/>
      <c r="B29" s="240"/>
      <c r="C29" s="240"/>
      <c r="D29" s="240"/>
      <c r="E29" s="240"/>
      <c r="F29" s="240"/>
      <c r="G29" s="240"/>
      <c r="H29" s="240"/>
      <c r="I29" s="240"/>
      <c r="J29" s="65"/>
    </row>
    <row r="30" spans="1:10" x14ac:dyDescent="0.2">
      <c r="A30" s="61"/>
      <c r="B30" s="240"/>
      <c r="C30" s="240"/>
      <c r="D30" s="240"/>
      <c r="E30" s="240"/>
      <c r="F30" s="240"/>
      <c r="G30" s="240"/>
      <c r="H30" s="240"/>
      <c r="I30" s="240"/>
      <c r="J30" s="65"/>
    </row>
    <row r="31" spans="1:10" x14ac:dyDescent="0.2">
      <c r="A31" s="61"/>
      <c r="B31" s="63"/>
      <c r="C31" s="63"/>
      <c r="D31" s="63"/>
      <c r="E31" s="63"/>
      <c r="F31" s="63"/>
      <c r="G31" s="63"/>
      <c r="H31" s="63"/>
      <c r="I31" s="63"/>
      <c r="J31" s="65"/>
    </row>
    <row r="32" spans="1:10" x14ac:dyDescent="0.2">
      <c r="A32" s="61"/>
      <c r="B32" s="63"/>
      <c r="C32" s="63"/>
      <c r="D32" s="63"/>
      <c r="E32" s="63"/>
      <c r="F32" s="63"/>
      <c r="G32" s="63"/>
      <c r="H32" s="63"/>
      <c r="I32" s="63"/>
      <c r="J32" s="65"/>
    </row>
    <row r="33" spans="1:10" x14ac:dyDescent="0.2">
      <c r="A33" s="61"/>
      <c r="B33" s="63"/>
      <c r="C33" s="63"/>
      <c r="D33" s="63"/>
      <c r="E33" s="63"/>
      <c r="F33" s="63"/>
      <c r="G33" s="63"/>
      <c r="H33" s="63"/>
      <c r="I33" s="63"/>
      <c r="J33" s="65"/>
    </row>
    <row r="34" spans="1:10" x14ac:dyDescent="0.2">
      <c r="A34" s="61"/>
      <c r="B34" s="63"/>
      <c r="C34" s="63"/>
      <c r="D34" s="63"/>
      <c r="E34" s="63"/>
      <c r="F34" s="63"/>
      <c r="G34" s="63"/>
      <c r="H34" s="63"/>
      <c r="I34" s="63"/>
      <c r="J34" s="65"/>
    </row>
    <row r="35" spans="1:10" x14ac:dyDescent="0.2">
      <c r="A35" s="61"/>
      <c r="B35" s="63"/>
      <c r="C35" s="63"/>
      <c r="D35" s="63"/>
      <c r="E35" s="63"/>
      <c r="F35" s="63"/>
      <c r="G35" s="63"/>
      <c r="H35" s="63"/>
      <c r="I35" s="63"/>
      <c r="J35" s="65"/>
    </row>
    <row r="36" spans="1:10" x14ac:dyDescent="0.2">
      <c r="A36" s="61"/>
      <c r="B36" s="63"/>
      <c r="C36" s="63"/>
      <c r="D36" s="63"/>
      <c r="E36" s="63"/>
      <c r="F36" s="63"/>
      <c r="G36" s="63"/>
      <c r="H36" s="63"/>
      <c r="I36" s="63"/>
      <c r="J36" s="65"/>
    </row>
    <row r="37" spans="1:10" x14ac:dyDescent="0.2">
      <c r="A37" s="61"/>
      <c r="B37" s="63"/>
      <c r="D37" s="63"/>
      <c r="E37" s="63"/>
      <c r="F37" s="63"/>
      <c r="G37" s="63"/>
      <c r="H37" s="63"/>
      <c r="I37" s="63"/>
      <c r="J37" s="65"/>
    </row>
    <row r="38" spans="1:10" x14ac:dyDescent="0.2">
      <c r="A38" s="61"/>
      <c r="B38" s="63"/>
      <c r="C38" s="63"/>
      <c r="D38" s="63"/>
      <c r="E38" s="63"/>
      <c r="F38" s="63"/>
      <c r="G38" s="63"/>
      <c r="H38" s="63"/>
      <c r="I38" s="63"/>
      <c r="J38" s="65"/>
    </row>
    <row r="39" spans="1:10" x14ac:dyDescent="0.2">
      <c r="A39" s="61"/>
      <c r="C39" s="133" t="s">
        <v>217</v>
      </c>
      <c r="D39" s="249" t="s">
        <v>268</v>
      </c>
      <c r="E39" s="250"/>
      <c r="F39" s="251"/>
      <c r="G39" s="252" t="s">
        <v>218</v>
      </c>
      <c r="H39" s="253"/>
      <c r="I39" s="253"/>
      <c r="J39" s="254"/>
    </row>
    <row r="40" spans="1:10" x14ac:dyDescent="0.2">
      <c r="A40" s="61"/>
      <c r="C40" s="134"/>
      <c r="D40" s="255"/>
      <c r="E40" s="255"/>
      <c r="F40" s="256"/>
      <c r="G40" s="257" t="s">
        <v>219</v>
      </c>
      <c r="H40" s="240"/>
      <c r="I40" s="240"/>
      <c r="J40" s="258"/>
    </row>
    <row r="41" spans="1:10" x14ac:dyDescent="0.2">
      <c r="A41" s="61"/>
      <c r="C41" s="133" t="s">
        <v>220</v>
      </c>
      <c r="D41" s="249" t="s">
        <v>221</v>
      </c>
      <c r="E41" s="250"/>
      <c r="F41" s="251"/>
      <c r="G41" s="257" t="s">
        <v>222</v>
      </c>
      <c r="H41" s="240"/>
      <c r="I41" s="240"/>
      <c r="J41" s="258"/>
    </row>
    <row r="42" spans="1:10" x14ac:dyDescent="0.2">
      <c r="A42" s="61"/>
      <c r="C42" s="134"/>
      <c r="D42" s="63"/>
      <c r="E42" s="63"/>
      <c r="F42" s="63"/>
      <c r="G42" s="257" t="s">
        <v>223</v>
      </c>
      <c r="H42" s="240"/>
      <c r="I42" s="240"/>
      <c r="J42" s="258"/>
    </row>
    <row r="43" spans="1:10" x14ac:dyDescent="0.2">
      <c r="A43" s="61"/>
      <c r="C43" s="133" t="s">
        <v>224</v>
      </c>
      <c r="D43" s="249" t="s">
        <v>225</v>
      </c>
      <c r="E43" s="250"/>
      <c r="F43" s="251"/>
      <c r="G43" s="259"/>
      <c r="H43" s="240"/>
      <c r="I43" s="240"/>
      <c r="J43" s="258"/>
    </row>
    <row r="44" spans="1:10" x14ac:dyDescent="0.2">
      <c r="A44" s="61"/>
      <c r="C44" s="134"/>
      <c r="D44" s="63"/>
      <c r="E44" s="63"/>
      <c r="F44" s="63"/>
      <c r="G44" s="144" t="s">
        <v>226</v>
      </c>
      <c r="H44" s="7" t="s">
        <v>270</v>
      </c>
      <c r="I44" s="67"/>
      <c r="J44" s="68"/>
    </row>
    <row r="45" spans="1:10" x14ac:dyDescent="0.2">
      <c r="A45" s="61"/>
      <c r="C45" s="133" t="s">
        <v>227</v>
      </c>
      <c r="D45" s="249" t="s">
        <v>271</v>
      </c>
      <c r="E45" s="250"/>
      <c r="F45" s="251"/>
      <c r="G45" s="144" t="s">
        <v>228</v>
      </c>
      <c r="H45" s="246" t="s">
        <v>292</v>
      </c>
      <c r="I45" s="247"/>
      <c r="J45" s="248"/>
    </row>
    <row r="46" spans="1:10" x14ac:dyDescent="0.2">
      <c r="A46" s="61"/>
      <c r="C46" s="134"/>
      <c r="D46" s="63"/>
      <c r="E46" s="63"/>
      <c r="F46" s="63"/>
      <c r="G46" s="144" t="s">
        <v>229</v>
      </c>
      <c r="H46" s="246" t="s">
        <v>271</v>
      </c>
      <c r="I46" s="247"/>
      <c r="J46" s="248"/>
    </row>
    <row r="47" spans="1:10" x14ac:dyDescent="0.2">
      <c r="A47" s="61"/>
      <c r="C47" s="133" t="s">
        <v>230</v>
      </c>
      <c r="D47" s="249" t="s">
        <v>231</v>
      </c>
      <c r="E47" s="250"/>
      <c r="F47" s="251"/>
      <c r="G47" s="144" t="s">
        <v>232</v>
      </c>
      <c r="H47" s="260" t="s">
        <v>272</v>
      </c>
      <c r="I47" s="247"/>
      <c r="J47" s="248"/>
    </row>
    <row r="48" spans="1:10" x14ac:dyDescent="0.2">
      <c r="A48" s="61"/>
      <c r="C48" s="134"/>
      <c r="D48" s="63"/>
      <c r="E48" s="63"/>
      <c r="F48" s="63"/>
      <c r="G48" s="144" t="s">
        <v>233</v>
      </c>
      <c r="H48" s="246" t="s">
        <v>231</v>
      </c>
      <c r="I48" s="247"/>
      <c r="J48" s="248"/>
    </row>
    <row r="49" spans="1:10" x14ac:dyDescent="0.2">
      <c r="A49" s="61"/>
      <c r="C49" s="133" t="s">
        <v>234</v>
      </c>
      <c r="D49" s="261" t="s">
        <v>272</v>
      </c>
      <c r="E49" s="250"/>
      <c r="F49" s="251"/>
      <c r="G49" s="66"/>
      <c r="H49" s="247"/>
      <c r="I49" s="247"/>
      <c r="J49" s="248"/>
    </row>
    <row r="50" spans="1:10" x14ac:dyDescent="0.2">
      <c r="A50" s="61"/>
      <c r="B50" s="63"/>
      <c r="C50" s="63"/>
      <c r="D50" s="63"/>
      <c r="E50" s="63"/>
      <c r="F50" s="63"/>
      <c r="G50" s="63"/>
      <c r="H50" s="63"/>
      <c r="I50" s="63"/>
      <c r="J50" s="65"/>
    </row>
    <row r="51" spans="1:10" x14ac:dyDescent="0.2">
      <c r="A51" s="66"/>
      <c r="B51" s="67"/>
      <c r="C51" s="67"/>
      <c r="D51" s="67"/>
      <c r="E51" s="67"/>
      <c r="F51" s="67"/>
      <c r="G51" s="67"/>
      <c r="H51" s="67"/>
      <c r="I51" s="67"/>
      <c r="J51" s="68"/>
    </row>
    <row r="52" spans="1:10" x14ac:dyDescent="0.2">
      <c r="A52" s="3" t="s">
        <v>236</v>
      </c>
      <c r="B52" s="3" t="s">
        <v>269</v>
      </c>
      <c r="C52" s="3"/>
      <c r="D52" s="63"/>
      <c r="E52" s="63"/>
      <c r="F52" s="63"/>
      <c r="G52" s="63"/>
      <c r="H52" s="63"/>
      <c r="I52" s="63"/>
      <c r="J52" s="65"/>
    </row>
    <row r="53" spans="1:10" x14ac:dyDescent="0.2">
      <c r="A53" s="61"/>
      <c r="B53" s="63"/>
      <c r="C53" s="63"/>
      <c r="D53" s="63"/>
      <c r="E53" s="63"/>
      <c r="F53" s="63"/>
      <c r="G53" s="63"/>
      <c r="H53" s="63"/>
      <c r="I53" s="63"/>
      <c r="J53" s="65"/>
    </row>
    <row r="54" spans="1:10" x14ac:dyDescent="0.2">
      <c r="A54" s="66" t="s">
        <v>163</v>
      </c>
      <c r="B54" s="239">
        <v>42839</v>
      </c>
      <c r="C54" s="239"/>
      <c r="D54" s="67"/>
      <c r="E54" s="67"/>
      <c r="F54" s="67"/>
      <c r="G54" s="67"/>
      <c r="H54" s="67"/>
      <c r="I54" s="148" t="s">
        <v>235</v>
      </c>
      <c r="J54" s="184">
        <v>42887</v>
      </c>
    </row>
    <row r="55" spans="1:10" x14ac:dyDescent="0.2">
      <c r="A55" s="145" t="s">
        <v>4</v>
      </c>
      <c r="B55" s="146"/>
      <c r="C55" s="146"/>
      <c r="D55" s="146"/>
      <c r="E55" s="146"/>
      <c r="F55" s="146"/>
      <c r="G55" s="146"/>
      <c r="H55" s="146"/>
      <c r="I55" s="146"/>
      <c r="J55" s="147"/>
    </row>
    <row r="56" spans="1:10" x14ac:dyDescent="0.2">
      <c r="A56" s="61"/>
      <c r="B56" s="63"/>
      <c r="C56" s="63"/>
      <c r="D56" s="63"/>
      <c r="E56" s="63"/>
      <c r="F56" s="63"/>
      <c r="G56" s="63"/>
      <c r="H56" s="63"/>
      <c r="I56" s="63"/>
      <c r="J56" s="65"/>
    </row>
    <row r="57" spans="1:10" x14ac:dyDescent="0.2">
      <c r="A57" s="61" t="s">
        <v>5</v>
      </c>
      <c r="B57" s="63"/>
      <c r="C57" s="63"/>
      <c r="D57" s="63"/>
      <c r="E57" s="63"/>
      <c r="F57" s="63"/>
      <c r="G57" s="63"/>
      <c r="H57" s="63"/>
      <c r="I57" s="63"/>
      <c r="J57" s="65"/>
    </row>
    <row r="58" spans="1:10" x14ac:dyDescent="0.2">
      <c r="A58" s="66"/>
      <c r="B58" s="67"/>
      <c r="C58" s="67"/>
      <c r="D58" s="67"/>
      <c r="E58" s="67"/>
      <c r="F58" s="67"/>
      <c r="G58" s="67"/>
      <c r="H58" s="67"/>
      <c r="I58" s="67"/>
      <c r="J58" s="68"/>
    </row>
  </sheetData>
  <mergeCells count="42">
    <mergeCell ref="D47:F47"/>
    <mergeCell ref="H47:J47"/>
    <mergeCell ref="H48:J48"/>
    <mergeCell ref="D49:F49"/>
    <mergeCell ref="H49:J49"/>
    <mergeCell ref="B24:I24"/>
    <mergeCell ref="B25:I25"/>
    <mergeCell ref="B29:I29"/>
    <mergeCell ref="B30:I30"/>
    <mergeCell ref="H46:J46"/>
    <mergeCell ref="D39:F39"/>
    <mergeCell ref="G39:J39"/>
    <mergeCell ref="D40:F40"/>
    <mergeCell ref="G40:J40"/>
    <mergeCell ref="D41:F41"/>
    <mergeCell ref="G41:J41"/>
    <mergeCell ref="G42:J42"/>
    <mergeCell ref="D43:F43"/>
    <mergeCell ref="G43:J43"/>
    <mergeCell ref="D45:F45"/>
    <mergeCell ref="H45:J45"/>
    <mergeCell ref="B19:I19"/>
    <mergeCell ref="B20:I20"/>
    <mergeCell ref="B21:I21"/>
    <mergeCell ref="B22:I22"/>
    <mergeCell ref="B23:I23"/>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s>
  <hyperlinks>
    <hyperlink ref="D49" r:id="rId1"/>
    <hyperlink ref="H47" r:id="rId2"/>
  </hyperlinks>
  <printOptions horizontalCentered="1" verticalCentered="1"/>
  <pageMargins left="0.5" right="0.5" top="0.5" bottom="0.5" header="0.5" footer="0.5"/>
  <pageSetup scale="94"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J53"/>
  <sheetViews>
    <sheetView zoomScale="70" zoomScaleNormal="70" workbookViewId="0">
      <selection activeCell="E23" sqref="E23:F23"/>
    </sheetView>
  </sheetViews>
  <sheetFormatPr defaultRowHeight="12.75" x14ac:dyDescent="0.2"/>
  <cols>
    <col min="1" max="1" width="9.140625" style="60"/>
    <col min="2" max="2" width="11" style="60" customWidth="1"/>
    <col min="3" max="8" width="9.140625" style="60"/>
    <col min="9" max="9" width="5" style="60" customWidth="1"/>
    <col min="10" max="10" width="22.85546875" style="60" bestFit="1" customWidth="1"/>
    <col min="11" max="16384" width="9.140625" style="60"/>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281</v>
      </c>
    </row>
    <row r="3" spans="1:10" x14ac:dyDescent="0.2">
      <c r="A3" s="5"/>
      <c r="B3" s="1"/>
      <c r="C3" s="3"/>
      <c r="D3" s="3"/>
      <c r="E3" s="3"/>
      <c r="F3" s="3"/>
      <c r="G3" s="241"/>
      <c r="H3" s="241"/>
      <c r="I3" s="3"/>
      <c r="J3" s="15"/>
    </row>
    <row r="4" spans="1:10" x14ac:dyDescent="0.2">
      <c r="A4" s="5" t="s">
        <v>1</v>
      </c>
      <c r="B4" s="3"/>
      <c r="C4" s="3"/>
      <c r="D4" s="63" t="str">
        <f>'Title Page'!$B$12</f>
        <v>Rabanco LTD / G-12</v>
      </c>
      <c r="E4" s="3"/>
      <c r="F4" s="3"/>
      <c r="G4" s="3"/>
      <c r="H4" s="3"/>
      <c r="I4" s="3"/>
      <c r="J4" s="15"/>
    </row>
    <row r="5" spans="1:10" x14ac:dyDescent="0.2">
      <c r="A5" s="6" t="s">
        <v>2</v>
      </c>
      <c r="B5" s="7"/>
      <c r="C5" s="7"/>
      <c r="D5" s="67" t="str">
        <f>'Title Page'!$B$15</f>
        <v>Lynnwood Disposal, Republic Services</v>
      </c>
      <c r="E5" s="7"/>
      <c r="F5" s="7"/>
      <c r="G5" s="7"/>
      <c r="H5" s="7"/>
      <c r="I5" s="7"/>
      <c r="J5" s="16"/>
    </row>
    <row r="6" spans="1:10" x14ac:dyDescent="0.2">
      <c r="A6" s="292" t="s">
        <v>250</v>
      </c>
      <c r="B6" s="293"/>
      <c r="C6" s="293"/>
      <c r="D6" s="293"/>
      <c r="E6" s="293"/>
      <c r="F6" s="293"/>
      <c r="G6" s="293"/>
      <c r="H6" s="293"/>
      <c r="I6" s="293"/>
      <c r="J6" s="294"/>
    </row>
    <row r="7" spans="1:10" x14ac:dyDescent="0.2">
      <c r="A7" s="17"/>
      <c r="B7" s="4"/>
      <c r="C7" s="4"/>
      <c r="D7" s="4"/>
      <c r="E7" s="4"/>
      <c r="F7" s="4"/>
      <c r="G7" s="4"/>
      <c r="H7" s="4"/>
      <c r="I7" s="4"/>
      <c r="J7" s="18"/>
    </row>
    <row r="8" spans="1:10" x14ac:dyDescent="0.2">
      <c r="A8" s="170" t="s">
        <v>242</v>
      </c>
      <c r="B8" s="303" t="s">
        <v>243</v>
      </c>
      <c r="C8" s="303"/>
      <c r="D8" s="303"/>
      <c r="E8" s="303"/>
      <c r="F8" s="303"/>
      <c r="G8" s="303"/>
      <c r="H8" s="303"/>
      <c r="I8" s="303"/>
      <c r="J8" s="304"/>
    </row>
    <row r="9" spans="1:10" x14ac:dyDescent="0.2">
      <c r="A9" s="61"/>
      <c r="B9" s="303"/>
      <c r="C9" s="303"/>
      <c r="D9" s="303"/>
      <c r="E9" s="303"/>
      <c r="F9" s="303"/>
      <c r="G9" s="303"/>
      <c r="H9" s="303"/>
      <c r="I9" s="303"/>
      <c r="J9" s="304"/>
    </row>
    <row r="10" spans="1:10" x14ac:dyDescent="0.2">
      <c r="A10" s="171"/>
      <c r="B10" s="303"/>
      <c r="C10" s="303"/>
      <c r="D10" s="303"/>
      <c r="E10" s="303"/>
      <c r="F10" s="303"/>
      <c r="G10" s="303"/>
      <c r="H10" s="303"/>
      <c r="I10" s="303"/>
      <c r="J10" s="304"/>
    </row>
    <row r="11" spans="1:10" x14ac:dyDescent="0.2">
      <c r="A11" s="19"/>
      <c r="B11" s="3"/>
      <c r="C11" s="3"/>
      <c r="D11" s="3"/>
      <c r="E11" s="3"/>
      <c r="F11" s="3"/>
      <c r="G11" s="3"/>
      <c r="H11" s="3"/>
      <c r="I11" s="3"/>
      <c r="J11" s="15"/>
    </row>
    <row r="12" spans="1:10" x14ac:dyDescent="0.2">
      <c r="A12" s="170" t="s">
        <v>194</v>
      </c>
      <c r="B12" s="303" t="s">
        <v>249</v>
      </c>
      <c r="C12" s="303"/>
      <c r="D12" s="303"/>
      <c r="E12" s="303"/>
      <c r="F12" s="303"/>
      <c r="G12" s="303"/>
      <c r="H12" s="303"/>
      <c r="I12" s="303"/>
      <c r="J12" s="304"/>
    </row>
    <row r="13" spans="1:10" x14ac:dyDescent="0.2">
      <c r="A13" s="61"/>
      <c r="B13" s="303"/>
      <c r="C13" s="303"/>
      <c r="D13" s="303"/>
      <c r="E13" s="303"/>
      <c r="F13" s="303"/>
      <c r="G13" s="303"/>
      <c r="H13" s="303"/>
      <c r="I13" s="303"/>
      <c r="J13" s="304"/>
    </row>
    <row r="14" spans="1:10" x14ac:dyDescent="0.2">
      <c r="A14" s="61"/>
      <c r="B14" s="303"/>
      <c r="C14" s="303"/>
      <c r="D14" s="303"/>
      <c r="E14" s="303"/>
      <c r="F14" s="303"/>
      <c r="G14" s="303"/>
      <c r="H14" s="303"/>
      <c r="I14" s="303"/>
      <c r="J14" s="304"/>
    </row>
    <row r="15" spans="1:10" x14ac:dyDescent="0.2">
      <c r="A15" s="61"/>
      <c r="B15" s="303"/>
      <c r="C15" s="303"/>
      <c r="D15" s="303"/>
      <c r="E15" s="303"/>
      <c r="F15" s="303"/>
      <c r="G15" s="303"/>
      <c r="H15" s="303"/>
      <c r="I15" s="303"/>
      <c r="J15" s="304"/>
    </row>
    <row r="16" spans="1:10" x14ac:dyDescent="0.2">
      <c r="A16" s="171"/>
      <c r="B16" s="172"/>
      <c r="C16" s="172"/>
      <c r="D16" s="3"/>
      <c r="E16" s="3"/>
      <c r="F16" s="3"/>
      <c r="G16" s="3"/>
      <c r="H16" s="3"/>
      <c r="I16" s="3"/>
      <c r="J16" s="15"/>
    </row>
    <row r="17" spans="1:10" x14ac:dyDescent="0.2">
      <c r="A17" s="17"/>
      <c r="B17" s="3"/>
      <c r="C17" s="3"/>
      <c r="D17" s="3"/>
      <c r="E17" s="3"/>
      <c r="F17" s="3"/>
      <c r="G17" s="3"/>
      <c r="H17" s="3"/>
      <c r="I17" s="3"/>
      <c r="J17" s="15"/>
    </row>
    <row r="18" spans="1:10" x14ac:dyDescent="0.2">
      <c r="A18" s="170" t="s">
        <v>244</v>
      </c>
      <c r="B18" s="305" t="s">
        <v>245</v>
      </c>
      <c r="C18" s="305"/>
      <c r="D18" s="305"/>
      <c r="E18" s="305"/>
      <c r="F18" s="305"/>
      <c r="G18" s="305"/>
      <c r="H18" s="305"/>
      <c r="I18" s="305"/>
      <c r="J18" s="306"/>
    </row>
    <row r="19" spans="1:10" x14ac:dyDescent="0.2">
      <c r="A19" s="170"/>
      <c r="B19" s="305"/>
      <c r="C19" s="305"/>
      <c r="D19" s="305"/>
      <c r="E19" s="305"/>
      <c r="F19" s="305"/>
      <c r="G19" s="305"/>
      <c r="H19" s="305"/>
      <c r="I19" s="305"/>
      <c r="J19" s="306"/>
    </row>
    <row r="20" spans="1:10" x14ac:dyDescent="0.2">
      <c r="A20" s="22"/>
      <c r="B20" s="4"/>
      <c r="C20" s="4"/>
      <c r="D20" s="4"/>
      <c r="E20" s="4"/>
      <c r="F20" s="4"/>
      <c r="G20" s="4"/>
      <c r="H20" s="4"/>
      <c r="I20" s="4"/>
      <c r="J20" s="18"/>
    </row>
    <row r="21" spans="1:10" x14ac:dyDescent="0.2">
      <c r="A21" s="22"/>
      <c r="B21" s="307" t="s">
        <v>85</v>
      </c>
      <c r="C21" s="307"/>
      <c r="D21" s="307"/>
      <c r="E21" s="307" t="s">
        <v>246</v>
      </c>
      <c r="F21" s="307"/>
      <c r="G21" s="4"/>
      <c r="H21" s="4"/>
      <c r="I21" s="4"/>
      <c r="J21" s="18"/>
    </row>
    <row r="22" spans="1:10" x14ac:dyDescent="0.2">
      <c r="A22" s="22"/>
      <c r="B22" s="308" t="s">
        <v>87</v>
      </c>
      <c r="C22" s="308"/>
      <c r="D22" s="308"/>
      <c r="E22" s="310" t="str">
        <f>TEXT(3.79,"$ 0.00")&amp;" (A)"</f>
        <v>$ 3.79 (A)</v>
      </c>
      <c r="F22" s="310"/>
      <c r="G22" s="4"/>
      <c r="H22" s="4"/>
      <c r="I22" s="4"/>
      <c r="J22" s="18"/>
    </row>
    <row r="23" spans="1:10" x14ac:dyDescent="0.2">
      <c r="A23" s="22"/>
      <c r="B23" s="308" t="s">
        <v>238</v>
      </c>
      <c r="C23" s="308"/>
      <c r="D23" s="308"/>
      <c r="E23" s="310" t="str">
        <f>+E22</f>
        <v>$ 3.79 (A)</v>
      </c>
      <c r="F23" s="310"/>
      <c r="G23" s="4"/>
      <c r="H23" s="4"/>
      <c r="I23" s="4"/>
      <c r="J23" s="18"/>
    </row>
    <row r="24" spans="1:10" x14ac:dyDescent="0.2">
      <c r="A24" s="22"/>
      <c r="B24" s="308" t="s">
        <v>239</v>
      </c>
      <c r="C24" s="308"/>
      <c r="D24" s="308"/>
      <c r="E24" s="310" t="str">
        <f>+E23</f>
        <v>$ 3.79 (A)</v>
      </c>
      <c r="F24" s="310"/>
      <c r="G24" s="4"/>
      <c r="H24" s="4"/>
      <c r="I24" s="4"/>
      <c r="J24" s="18"/>
    </row>
    <row r="25" spans="1:10" x14ac:dyDescent="0.2">
      <c r="A25" s="22"/>
      <c r="B25" s="308" t="s">
        <v>240</v>
      </c>
      <c r="C25" s="308"/>
      <c r="D25" s="308"/>
      <c r="E25" s="310" t="str">
        <f>+E24</f>
        <v>$ 3.79 (A)</v>
      </c>
      <c r="F25" s="310"/>
      <c r="G25" s="4"/>
      <c r="H25" s="4"/>
      <c r="I25" s="4"/>
      <c r="J25" s="18"/>
    </row>
    <row r="26" spans="1:10" x14ac:dyDescent="0.2">
      <c r="A26" s="22"/>
      <c r="B26" s="309"/>
      <c r="C26" s="309"/>
      <c r="D26" s="309"/>
      <c r="E26" s="310" t="str">
        <f>+E25</f>
        <v>$ 3.79 (A)</v>
      </c>
      <c r="F26" s="310"/>
      <c r="G26" s="4"/>
      <c r="H26" s="4"/>
      <c r="I26" s="4"/>
      <c r="J26" s="18"/>
    </row>
    <row r="27" spans="1:10" x14ac:dyDescent="0.2">
      <c r="A27" s="22"/>
      <c r="B27" s="308" t="s">
        <v>241</v>
      </c>
      <c r="C27" s="308"/>
      <c r="D27" s="308"/>
      <c r="E27" s="310" t="str">
        <f>+E26</f>
        <v>$ 3.79 (A)</v>
      </c>
      <c r="F27" s="310"/>
      <c r="G27" s="4"/>
      <c r="H27" s="4"/>
      <c r="I27" s="4"/>
      <c r="J27" s="18"/>
    </row>
    <row r="28" spans="1:10" x14ac:dyDescent="0.2">
      <c r="A28" s="22"/>
      <c r="B28" s="309"/>
      <c r="C28" s="309"/>
      <c r="D28" s="309"/>
      <c r="E28" s="309"/>
      <c r="F28" s="309"/>
      <c r="G28" s="4"/>
      <c r="H28" s="4"/>
      <c r="I28" s="4"/>
      <c r="J28" s="18"/>
    </row>
    <row r="29" spans="1:10" x14ac:dyDescent="0.2">
      <c r="A29" s="22"/>
      <c r="B29" s="309"/>
      <c r="C29" s="309"/>
      <c r="D29" s="309"/>
      <c r="E29" s="309"/>
      <c r="F29" s="309"/>
      <c r="G29" s="4"/>
      <c r="H29" s="4"/>
      <c r="I29" s="4"/>
      <c r="J29" s="18"/>
    </row>
    <row r="30" spans="1:10" x14ac:dyDescent="0.2">
      <c r="A30" s="22"/>
      <c r="B30" s="4"/>
      <c r="C30" s="4"/>
      <c r="D30" s="4"/>
      <c r="E30" s="4"/>
      <c r="F30" s="4"/>
      <c r="G30" s="4"/>
      <c r="H30" s="4"/>
      <c r="I30" s="4"/>
      <c r="J30" s="18"/>
    </row>
    <row r="31" spans="1:10" x14ac:dyDescent="0.2">
      <c r="A31" s="22"/>
      <c r="B31" s="4"/>
      <c r="C31" s="4"/>
      <c r="D31" s="4"/>
      <c r="E31" s="4"/>
      <c r="F31" s="4"/>
      <c r="G31" s="4"/>
      <c r="H31" s="4"/>
      <c r="I31" s="4"/>
      <c r="J31" s="18"/>
    </row>
    <row r="32" spans="1:10" x14ac:dyDescent="0.2">
      <c r="A32" s="22" t="s">
        <v>247</v>
      </c>
      <c r="B32" s="303" t="s">
        <v>248</v>
      </c>
      <c r="C32" s="303"/>
      <c r="D32" s="303"/>
      <c r="E32" s="303"/>
      <c r="F32" s="303"/>
      <c r="G32" s="303"/>
      <c r="H32" s="303"/>
      <c r="I32" s="303"/>
      <c r="J32" s="304"/>
    </row>
    <row r="33" spans="1:10" x14ac:dyDescent="0.2">
      <c r="A33" s="22"/>
      <c r="B33" s="303"/>
      <c r="C33" s="303"/>
      <c r="D33" s="303"/>
      <c r="E33" s="303"/>
      <c r="F33" s="303"/>
      <c r="G33" s="303"/>
      <c r="H33" s="303"/>
      <c r="I33" s="303"/>
      <c r="J33" s="304"/>
    </row>
    <row r="34" spans="1:10" x14ac:dyDescent="0.2">
      <c r="A34" s="22"/>
      <c r="B34" s="303"/>
      <c r="C34" s="303"/>
      <c r="D34" s="303"/>
      <c r="E34" s="303"/>
      <c r="F34" s="303"/>
      <c r="G34" s="303"/>
      <c r="H34" s="303"/>
      <c r="I34" s="303"/>
      <c r="J34" s="304"/>
    </row>
    <row r="35" spans="1:10" x14ac:dyDescent="0.2">
      <c r="A35" s="22"/>
      <c r="B35" s="303"/>
      <c r="C35" s="303"/>
      <c r="D35" s="303"/>
      <c r="E35" s="303"/>
      <c r="F35" s="303"/>
      <c r="G35" s="303"/>
      <c r="H35" s="303"/>
      <c r="I35" s="303"/>
      <c r="J35" s="304"/>
    </row>
    <row r="36" spans="1:10" x14ac:dyDescent="0.2">
      <c r="A36" s="22"/>
      <c r="B36" s="303"/>
      <c r="C36" s="303"/>
      <c r="D36" s="303"/>
      <c r="E36" s="303"/>
      <c r="F36" s="303"/>
      <c r="G36" s="303"/>
      <c r="H36" s="303"/>
      <c r="I36" s="303"/>
      <c r="J36" s="304"/>
    </row>
    <row r="37" spans="1:10" x14ac:dyDescent="0.2">
      <c r="A37" s="22"/>
      <c r="B37" s="303"/>
      <c r="C37" s="303"/>
      <c r="D37" s="303"/>
      <c r="E37" s="303"/>
      <c r="F37" s="303"/>
      <c r="G37" s="303"/>
      <c r="H37" s="303"/>
      <c r="I37" s="303"/>
      <c r="J37" s="304"/>
    </row>
    <row r="38" spans="1:10" x14ac:dyDescent="0.2">
      <c r="A38" s="22"/>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120</v>
      </c>
      <c r="B47" s="3" t="str">
        <f>'Title Page'!$B$52</f>
        <v>Diane Cramer, Assistant Division Controller</v>
      </c>
      <c r="C47" s="3"/>
      <c r="D47" s="3"/>
      <c r="E47" s="3"/>
      <c r="F47" s="3"/>
      <c r="G47" s="3"/>
      <c r="H47" s="3"/>
      <c r="I47" s="63"/>
      <c r="J47" s="11"/>
    </row>
    <row r="48" spans="1:10" x14ac:dyDescent="0.2">
      <c r="A48" s="5"/>
      <c r="B48" s="3"/>
      <c r="C48" s="3"/>
      <c r="D48" s="3"/>
      <c r="E48" s="3"/>
      <c r="F48" s="3"/>
      <c r="G48" s="3"/>
      <c r="H48" s="3"/>
      <c r="I48" s="63"/>
      <c r="J48" s="15"/>
    </row>
    <row r="49" spans="1:10" x14ac:dyDescent="0.2">
      <c r="A49" s="6" t="s">
        <v>163</v>
      </c>
      <c r="B49" s="239">
        <f>+'Item 100, page 2'!B59:C59</f>
        <v>42839</v>
      </c>
      <c r="C49" s="239"/>
      <c r="D49" s="7"/>
      <c r="E49" s="7"/>
      <c r="F49" s="7"/>
      <c r="G49" s="7"/>
      <c r="H49" s="67"/>
      <c r="I49" s="135" t="s">
        <v>206</v>
      </c>
      <c r="J49" s="149">
        <f>+'Item 100, page 2'!K59</f>
        <v>42887</v>
      </c>
    </row>
    <row r="50" spans="1:10" x14ac:dyDescent="0.2">
      <c r="A50" s="289" t="s">
        <v>4</v>
      </c>
      <c r="B50" s="290"/>
      <c r="C50" s="290"/>
      <c r="D50" s="290"/>
      <c r="E50" s="290"/>
      <c r="F50" s="290"/>
      <c r="G50" s="290"/>
      <c r="H50" s="290"/>
      <c r="I50" s="290"/>
      <c r="J50" s="291"/>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26">
    <mergeCell ref="G3:H3"/>
    <mergeCell ref="A6:J6"/>
    <mergeCell ref="B32:J37"/>
    <mergeCell ref="E21:F21"/>
    <mergeCell ref="E22:F22"/>
    <mergeCell ref="E23:F23"/>
    <mergeCell ref="E24:F24"/>
    <mergeCell ref="E25:F25"/>
    <mergeCell ref="E26:F26"/>
    <mergeCell ref="B25:D25"/>
    <mergeCell ref="B26:D26"/>
    <mergeCell ref="B27:D27"/>
    <mergeCell ref="E27:F27"/>
    <mergeCell ref="B49:C49"/>
    <mergeCell ref="A50:J50"/>
    <mergeCell ref="B12:J15"/>
    <mergeCell ref="B8:J10"/>
    <mergeCell ref="B18:J19"/>
    <mergeCell ref="B21:D21"/>
    <mergeCell ref="B22:D22"/>
    <mergeCell ref="B23:D23"/>
    <mergeCell ref="B24:D24"/>
    <mergeCell ref="B28:D28"/>
    <mergeCell ref="B29:D29"/>
    <mergeCell ref="E28:F28"/>
    <mergeCell ref="E29:F29"/>
  </mergeCells>
  <printOptions horizontalCentered="1" verticalCentered="1"/>
  <pageMargins left="0.5" right="0.5" top="0.5" bottom="0.5" header="0.5" footer="0.5"/>
  <pageSetup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58"/>
  <sheetViews>
    <sheetView topLeftCell="A310" workbookViewId="0">
      <selection activeCell="A2" sqref="A2"/>
    </sheetView>
  </sheetViews>
  <sheetFormatPr defaultRowHeight="12.75" x14ac:dyDescent="0.2"/>
  <cols>
    <col min="1" max="16384" width="9.140625" style="199"/>
  </cols>
  <sheetData>
    <row r="1" spans="1:6" x14ac:dyDescent="0.2">
      <c r="A1" s="199" t="s">
        <v>589</v>
      </c>
      <c r="F1" s="199" t="s">
        <v>590</v>
      </c>
    </row>
    <row r="3" spans="1:6" s="218" customFormat="1" x14ac:dyDescent="0.2">
      <c r="B3" s="218" t="s">
        <v>528</v>
      </c>
    </row>
    <row r="4" spans="1:6" s="219" customFormat="1" x14ac:dyDescent="0.2">
      <c r="A4" s="219" t="s">
        <v>529</v>
      </c>
    </row>
    <row r="5" spans="1:6" s="220" customFormat="1" x14ac:dyDescent="0.2">
      <c r="A5" s="220" t="s">
        <v>253</v>
      </c>
    </row>
    <row r="7" spans="1:6" s="155" customFormat="1" x14ac:dyDescent="0.2">
      <c r="A7" s="155" t="s">
        <v>530</v>
      </c>
    </row>
    <row r="8" spans="1:6" s="220" customFormat="1" x14ac:dyDescent="0.2">
      <c r="A8" s="220" t="s">
        <v>531</v>
      </c>
    </row>
    <row r="10" spans="1:6" s="155" customFormat="1" x14ac:dyDescent="0.2">
      <c r="A10" s="155" t="s">
        <v>532</v>
      </c>
    </row>
    <row r="11" spans="1:6" s="220" customFormat="1" x14ac:dyDescent="0.2">
      <c r="A11" s="220" t="s">
        <v>533</v>
      </c>
    </row>
    <row r="13" spans="1:6" s="155" customFormat="1" x14ac:dyDescent="0.2">
      <c r="A13" s="155" t="s">
        <v>254</v>
      </c>
    </row>
    <row r="15" spans="1:6" s="155" customFormat="1" x14ac:dyDescent="0.2">
      <c r="A15" s="155" t="s">
        <v>534</v>
      </c>
    </row>
    <row r="16" spans="1:6" s="220" customFormat="1" x14ac:dyDescent="0.2">
      <c r="A16" s="220" t="s">
        <v>535</v>
      </c>
    </row>
    <row r="18" spans="1:1" s="155" customFormat="1" x14ac:dyDescent="0.2">
      <c r="A18" s="155" t="s">
        <v>536</v>
      </c>
    </row>
    <row r="23" spans="1:1" s="155" customFormat="1" x14ac:dyDescent="0.2">
      <c r="A23" s="155" t="s">
        <v>537</v>
      </c>
    </row>
    <row r="26" spans="1:1" s="155" customFormat="1" x14ac:dyDescent="0.2">
      <c r="A26" s="155" t="s">
        <v>538</v>
      </c>
    </row>
    <row r="27" spans="1:1" s="220" customFormat="1" x14ac:dyDescent="0.2">
      <c r="A27" s="220" t="s">
        <v>539</v>
      </c>
    </row>
    <row r="45" spans="1:1" s="155" customFormat="1" x14ac:dyDescent="0.2">
      <c r="A45" s="155" t="s">
        <v>524</v>
      </c>
    </row>
    <row r="46" spans="1:1" s="154" customFormat="1" x14ac:dyDescent="0.2">
      <c r="A46" s="154" t="s">
        <v>541</v>
      </c>
    </row>
    <row r="47" spans="1:1" s="221" customFormat="1" ht="16.5" x14ac:dyDescent="0.2">
      <c r="A47" s="221" t="s">
        <v>478</v>
      </c>
    </row>
    <row r="48" spans="1:1" s="222" customFormat="1" ht="16.5" x14ac:dyDescent="0.2"/>
    <row r="49" spans="1:1" s="155" customFormat="1" x14ac:dyDescent="0.2">
      <c r="A49" s="155" t="s">
        <v>540</v>
      </c>
    </row>
    <row r="51" spans="1:1" s="221" customFormat="1" ht="16.5" x14ac:dyDescent="0.2"/>
    <row r="52" spans="1:1" s="223" customFormat="1" ht="16.5" x14ac:dyDescent="0.2"/>
    <row r="54" spans="1:1" s="155" customFormat="1" x14ac:dyDescent="0.2">
      <c r="A54" s="155" t="s">
        <v>542</v>
      </c>
    </row>
    <row r="58" spans="1:1" s="217" customFormat="1" x14ac:dyDescent="0.2">
      <c r="A58" s="217" t="s">
        <v>4</v>
      </c>
    </row>
  </sheetData>
  <pageMargins left="1.25" right="1.25" top="1.3631944444444444" bottom="1" header="0.125" footer="0"/>
  <headerFooter alignWithMargins="0">
    <oddHeader>&amp;L&amp;"Times New Roman,Bold"&amp;16 RECEIVED JAN. 15, 2009 WA. UT. &amp; TRANS. COMM. ORIGINAL TG-090107
&amp;"Arial"Tariff No.4&amp;"Arial"Company Name/Permit Number: Rabanco LTD - G- 12
&amp;"Arial"Registered Trade Name(s)&amp;C&amp;"Arial"Lynnwood Disposal , Maltby Division
&amp;R</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60" zoomScaleNormal="160" workbookViewId="0">
      <selection activeCell="A16" sqref="A16:J18"/>
    </sheetView>
  </sheetViews>
  <sheetFormatPr defaultRowHeight="12.75" x14ac:dyDescent="0.2"/>
  <cols>
    <col min="2" max="2" width="11.42578125" customWidth="1"/>
    <col min="10" max="10" width="12"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282</v>
      </c>
    </row>
    <row r="3" spans="1:10" x14ac:dyDescent="0.2">
      <c r="A3" s="5"/>
      <c r="B3" s="1"/>
      <c r="C3" s="3"/>
      <c r="D3" s="3"/>
      <c r="E3" s="3"/>
      <c r="F3" s="3"/>
      <c r="G3" s="241"/>
      <c r="H3" s="241"/>
      <c r="I3" s="3"/>
      <c r="J3" s="15"/>
    </row>
    <row r="4" spans="1:10" x14ac:dyDescent="0.2">
      <c r="A4" s="5" t="s">
        <v>1</v>
      </c>
      <c r="B4" s="3"/>
      <c r="C4" s="3"/>
      <c r="D4" s="63" t="str">
        <f>'Title Page'!$B$12</f>
        <v>Rabanco LTD / G-12</v>
      </c>
      <c r="E4" s="3"/>
      <c r="F4" s="3"/>
      <c r="G4" s="3"/>
      <c r="H4" s="3"/>
      <c r="I4" s="3"/>
      <c r="J4" s="15"/>
    </row>
    <row r="5" spans="1:10" x14ac:dyDescent="0.2">
      <c r="A5" s="6" t="s">
        <v>2</v>
      </c>
      <c r="B5" s="7"/>
      <c r="C5" s="7"/>
      <c r="D5" s="67" t="str">
        <f>'Title Page'!$B$15</f>
        <v>Lynnwood Disposal, Republic Services</v>
      </c>
      <c r="E5" s="7"/>
      <c r="F5" s="7"/>
      <c r="G5" s="7"/>
      <c r="H5" s="7"/>
      <c r="I5" s="7"/>
      <c r="J5" s="16"/>
    </row>
    <row r="6" spans="1:10" x14ac:dyDescent="0.2">
      <c r="A6" s="292" t="s">
        <v>250</v>
      </c>
      <c r="B6" s="293"/>
      <c r="C6" s="293"/>
      <c r="D6" s="293"/>
      <c r="E6" s="293"/>
      <c r="F6" s="293"/>
      <c r="G6" s="293"/>
      <c r="H6" s="293"/>
      <c r="I6" s="293"/>
      <c r="J6" s="294"/>
    </row>
    <row r="7" spans="1:10" x14ac:dyDescent="0.2">
      <c r="A7" s="17"/>
      <c r="B7" s="4"/>
      <c r="C7" s="4"/>
      <c r="D7" s="4"/>
      <c r="E7" s="4"/>
      <c r="F7" s="4"/>
      <c r="G7" s="4"/>
      <c r="H7" s="4"/>
      <c r="I7" s="4"/>
      <c r="J7" s="18"/>
    </row>
    <row r="8" spans="1:10" ht="12.75" customHeight="1" x14ac:dyDescent="0.2">
      <c r="A8" s="17"/>
      <c r="B8" s="4"/>
      <c r="C8" s="4"/>
      <c r="D8" s="4"/>
      <c r="E8" s="4"/>
      <c r="F8" s="4"/>
      <c r="G8" s="4"/>
      <c r="H8" s="4"/>
      <c r="I8" s="4"/>
      <c r="J8" s="18"/>
    </row>
    <row r="9" spans="1:10" x14ac:dyDescent="0.2">
      <c r="A9" s="153" t="s">
        <v>251</v>
      </c>
      <c r="B9" s="4"/>
      <c r="C9" s="4"/>
      <c r="D9" s="4"/>
      <c r="E9" s="4"/>
      <c r="F9" s="4"/>
      <c r="G9" s="4"/>
      <c r="H9" s="4"/>
      <c r="I9" s="4"/>
      <c r="J9" s="18"/>
    </row>
    <row r="10" spans="1:10" x14ac:dyDescent="0.2">
      <c r="A10" s="17"/>
      <c r="B10" s="4"/>
      <c r="C10" s="4"/>
      <c r="D10" s="4"/>
      <c r="E10" s="4"/>
      <c r="F10" s="4"/>
      <c r="G10" s="4"/>
      <c r="H10" s="4"/>
      <c r="I10" s="4"/>
      <c r="J10" s="18"/>
    </row>
    <row r="11" spans="1:10" x14ac:dyDescent="0.2">
      <c r="A11" s="154" t="s">
        <v>252</v>
      </c>
      <c r="B11" s="4"/>
      <c r="C11" s="4"/>
      <c r="D11" s="4"/>
      <c r="E11" s="4"/>
      <c r="F11" s="4"/>
      <c r="G11" s="4"/>
      <c r="H11" s="4"/>
      <c r="I11" s="4"/>
      <c r="J11" s="18"/>
    </row>
    <row r="12" spans="1:10" ht="12.75" customHeight="1" x14ac:dyDescent="0.2">
      <c r="A12" s="17"/>
      <c r="B12" s="4"/>
      <c r="C12" s="4"/>
      <c r="D12" s="4"/>
      <c r="E12" s="4"/>
      <c r="F12" s="4"/>
      <c r="G12" s="4"/>
      <c r="H12" s="4"/>
      <c r="I12" s="4"/>
      <c r="J12" s="18"/>
    </row>
    <row r="13" spans="1:10" x14ac:dyDescent="0.2">
      <c r="A13" s="17"/>
      <c r="B13" s="4"/>
      <c r="C13" s="4"/>
      <c r="D13" s="4"/>
      <c r="E13" s="4"/>
      <c r="F13" s="4"/>
      <c r="G13" s="4"/>
      <c r="H13" s="4"/>
      <c r="I13" s="4"/>
      <c r="J13" s="18"/>
    </row>
    <row r="14" spans="1:10" x14ac:dyDescent="0.2">
      <c r="A14" s="153" t="s">
        <v>253</v>
      </c>
      <c r="B14" s="4"/>
      <c r="C14" s="4"/>
      <c r="D14" s="4"/>
      <c r="E14" s="4"/>
      <c r="F14" s="4"/>
      <c r="G14" s="4"/>
      <c r="H14" s="4"/>
      <c r="I14" s="4"/>
      <c r="J14" s="18"/>
    </row>
    <row r="15" spans="1:10" x14ac:dyDescent="0.2">
      <c r="A15" s="17"/>
      <c r="B15" s="4"/>
      <c r="C15" s="4"/>
      <c r="D15" s="4"/>
      <c r="E15" s="4"/>
      <c r="F15" s="4"/>
      <c r="G15" s="4"/>
      <c r="H15" s="4"/>
      <c r="I15" s="4"/>
      <c r="J15" s="18"/>
    </row>
    <row r="16" spans="1:10" x14ac:dyDescent="0.2">
      <c r="A16" s="311" t="str">
        <f>"Curbside Collection of yardwaste available every-other week January through December. Collector furnished 96 gallon cart is available at an extra charge of "&amp;TEXT('Item 100, page 2'!I38,"$0.00")&amp;" per month."</f>
        <v>Curbside Collection of yardwaste available every-other week January through December. Collector furnished 96 gallon cart is available at an extra charge of $1.50(R) per month.</v>
      </c>
      <c r="B16" s="303"/>
      <c r="C16" s="303"/>
      <c r="D16" s="303"/>
      <c r="E16" s="303"/>
      <c r="F16" s="303"/>
      <c r="G16" s="303"/>
      <c r="H16" s="303"/>
      <c r="I16" s="303"/>
      <c r="J16" s="304"/>
    </row>
    <row r="17" spans="1:10" x14ac:dyDescent="0.2">
      <c r="A17" s="311"/>
      <c r="B17" s="303"/>
      <c r="C17" s="303"/>
      <c r="D17" s="303"/>
      <c r="E17" s="303"/>
      <c r="F17" s="303"/>
      <c r="G17" s="303"/>
      <c r="H17" s="303"/>
      <c r="I17" s="303"/>
      <c r="J17" s="304"/>
    </row>
    <row r="18" spans="1:10" ht="12.75" customHeight="1" x14ac:dyDescent="0.2">
      <c r="A18" s="311"/>
      <c r="B18" s="303"/>
      <c r="C18" s="303"/>
      <c r="D18" s="303"/>
      <c r="E18" s="303"/>
      <c r="F18" s="303"/>
      <c r="G18" s="303"/>
      <c r="H18" s="303"/>
      <c r="I18" s="303"/>
      <c r="J18" s="304"/>
    </row>
    <row r="19" spans="1:10" x14ac:dyDescent="0.2">
      <c r="A19" s="17"/>
      <c r="B19" s="4"/>
      <c r="C19" s="4"/>
      <c r="D19" s="4"/>
      <c r="E19" s="4"/>
      <c r="F19" s="4"/>
      <c r="G19" s="4"/>
      <c r="H19" s="4"/>
      <c r="I19" s="4"/>
      <c r="J19" s="18"/>
    </row>
    <row r="20" spans="1:10" x14ac:dyDescent="0.2">
      <c r="A20" s="17"/>
      <c r="B20" s="4"/>
      <c r="C20" s="4"/>
      <c r="D20" s="4"/>
      <c r="E20" s="4"/>
      <c r="F20" s="4"/>
      <c r="G20" s="4"/>
      <c r="H20" s="4"/>
      <c r="I20" s="4"/>
      <c r="J20" s="18"/>
    </row>
    <row r="21" spans="1:10" ht="12.75" customHeight="1" x14ac:dyDescent="0.2">
      <c r="A21" s="153" t="s">
        <v>254</v>
      </c>
      <c r="B21" s="4"/>
      <c r="C21" s="4"/>
      <c r="D21" s="4"/>
      <c r="E21" s="4"/>
      <c r="F21" s="4"/>
      <c r="G21" s="4"/>
      <c r="H21" s="4"/>
      <c r="I21" s="4"/>
      <c r="J21" s="18"/>
    </row>
    <row r="22" spans="1:10" ht="12.75" customHeight="1" x14ac:dyDescent="0.2">
      <c r="A22" s="17"/>
      <c r="B22" s="4"/>
      <c r="C22" s="4"/>
      <c r="D22" s="4"/>
      <c r="E22" s="4"/>
      <c r="F22" s="4"/>
      <c r="G22" s="4"/>
      <c r="H22" s="4"/>
      <c r="I22" s="4"/>
      <c r="J22" s="18"/>
    </row>
    <row r="23" spans="1:10" x14ac:dyDescent="0.2">
      <c r="A23" s="311" t="str">
        <f>+A16</f>
        <v>Curbside Collection of yardwaste available every-other week January through December. Collector furnished 96 gallon cart is available at an extra charge of $1.50(R) per month.</v>
      </c>
      <c r="B23" s="303"/>
      <c r="C23" s="303"/>
      <c r="D23" s="303"/>
      <c r="E23" s="303"/>
      <c r="F23" s="303"/>
      <c r="G23" s="303"/>
      <c r="H23" s="303"/>
      <c r="I23" s="303"/>
      <c r="J23" s="304"/>
    </row>
    <row r="24" spans="1:10" ht="12.75" customHeight="1" x14ac:dyDescent="0.2">
      <c r="A24" s="311"/>
      <c r="B24" s="303"/>
      <c r="C24" s="303"/>
      <c r="D24" s="303"/>
      <c r="E24" s="303"/>
      <c r="F24" s="303"/>
      <c r="G24" s="303"/>
      <c r="H24" s="303"/>
      <c r="I24" s="303"/>
      <c r="J24" s="304"/>
    </row>
    <row r="25" spans="1:10" ht="12.75" customHeight="1" x14ac:dyDescent="0.2">
      <c r="A25" s="311"/>
      <c r="B25" s="303"/>
      <c r="C25" s="303"/>
      <c r="D25" s="303"/>
      <c r="E25" s="303"/>
      <c r="F25" s="303"/>
      <c r="G25" s="303"/>
      <c r="H25" s="303"/>
      <c r="I25" s="303"/>
      <c r="J25" s="304"/>
    </row>
    <row r="26" spans="1:10" x14ac:dyDescent="0.2">
      <c r="A26" s="17"/>
      <c r="B26" s="4"/>
      <c r="C26" s="4"/>
      <c r="D26" s="4"/>
      <c r="E26" s="4"/>
      <c r="F26" s="4"/>
      <c r="G26" s="4"/>
      <c r="H26" s="4"/>
      <c r="I26" s="4"/>
      <c r="J26" s="18"/>
    </row>
    <row r="27" spans="1:10" x14ac:dyDescent="0.2">
      <c r="A27" s="17"/>
      <c r="B27" s="4"/>
      <c r="C27" s="4"/>
      <c r="D27" s="4"/>
      <c r="E27" s="4"/>
      <c r="F27" s="4"/>
      <c r="G27" s="4"/>
      <c r="H27" s="4"/>
      <c r="I27" s="4"/>
      <c r="J27" s="18"/>
    </row>
    <row r="28" spans="1:10" x14ac:dyDescent="0.2">
      <c r="A28" s="17"/>
      <c r="B28" s="4"/>
      <c r="C28" s="4"/>
      <c r="D28" s="4"/>
      <c r="E28" s="4"/>
      <c r="F28" s="4"/>
      <c r="G28" s="4"/>
      <c r="H28" s="4"/>
      <c r="I28" s="4"/>
      <c r="J28" s="18"/>
    </row>
    <row r="29" spans="1:10" x14ac:dyDescent="0.2">
      <c r="A29" s="17"/>
      <c r="B29" s="4"/>
      <c r="C29" s="4"/>
      <c r="D29" s="4"/>
      <c r="E29" s="4"/>
      <c r="F29" s="4"/>
      <c r="G29" s="4"/>
      <c r="H29" s="4"/>
      <c r="I29" s="4"/>
      <c r="J29" s="18"/>
    </row>
    <row r="30" spans="1:10" x14ac:dyDescent="0.2">
      <c r="A30" s="155" t="s">
        <v>255</v>
      </c>
      <c r="B30" s="4"/>
      <c r="C30" s="4"/>
      <c r="D30" s="4"/>
      <c r="E30" s="4"/>
      <c r="F30" s="4"/>
      <c r="G30" s="4"/>
      <c r="H30" s="4"/>
      <c r="I30" s="4"/>
      <c r="J30" s="18"/>
    </row>
    <row r="31" spans="1:10" x14ac:dyDescent="0.2">
      <c r="A31" s="17"/>
      <c r="B31" s="4"/>
      <c r="C31" s="4"/>
      <c r="D31" s="4"/>
      <c r="E31" s="4"/>
      <c r="F31" s="4"/>
      <c r="G31" s="4"/>
      <c r="H31" s="4"/>
      <c r="I31" s="4"/>
      <c r="J31" s="18"/>
    </row>
    <row r="32" spans="1:10" ht="12.75" customHeight="1" x14ac:dyDescent="0.2">
      <c r="A32" s="311" t="s">
        <v>256</v>
      </c>
      <c r="B32" s="303"/>
      <c r="C32" s="303"/>
      <c r="D32" s="303"/>
      <c r="E32" s="303"/>
      <c r="F32" s="303"/>
      <c r="G32" s="303"/>
      <c r="H32" s="303"/>
      <c r="I32" s="303"/>
      <c r="J32" s="304"/>
    </row>
    <row r="33" spans="1:10" x14ac:dyDescent="0.2">
      <c r="A33" s="311"/>
      <c r="B33" s="303"/>
      <c r="C33" s="303"/>
      <c r="D33" s="303"/>
      <c r="E33" s="303"/>
      <c r="F33" s="303"/>
      <c r="G33" s="303"/>
      <c r="H33" s="303"/>
      <c r="I33" s="303"/>
      <c r="J33" s="304"/>
    </row>
    <row r="34" spans="1:10" x14ac:dyDescent="0.2">
      <c r="A34" s="311"/>
      <c r="B34" s="303"/>
      <c r="C34" s="303"/>
      <c r="D34" s="303"/>
      <c r="E34" s="303"/>
      <c r="F34" s="303"/>
      <c r="G34" s="303"/>
      <c r="H34" s="303"/>
      <c r="I34" s="303"/>
      <c r="J34" s="304"/>
    </row>
    <row r="35" spans="1:10" x14ac:dyDescent="0.2">
      <c r="A35" s="17"/>
      <c r="B35" s="4"/>
      <c r="C35" s="4"/>
      <c r="D35" s="4"/>
      <c r="E35" s="4"/>
      <c r="F35" s="4"/>
      <c r="G35" s="4"/>
      <c r="H35" s="4"/>
      <c r="I35" s="4"/>
      <c r="J35" s="18"/>
    </row>
    <row r="36" spans="1:10" x14ac:dyDescent="0.2">
      <c r="A36" s="17"/>
      <c r="B36" s="4"/>
      <c r="C36" s="4"/>
      <c r="D36" s="4"/>
      <c r="E36" s="4"/>
      <c r="F36" s="4"/>
      <c r="G36" s="4"/>
      <c r="H36" s="4"/>
      <c r="I36" s="4"/>
      <c r="J36" s="18"/>
    </row>
    <row r="37" spans="1:10" x14ac:dyDescent="0.2">
      <c r="A37" s="17"/>
      <c r="B37" s="4"/>
      <c r="C37" s="4"/>
      <c r="D37" s="4"/>
      <c r="E37" s="4"/>
      <c r="F37" s="4"/>
      <c r="G37" s="4"/>
      <c r="H37" s="4"/>
      <c r="I37" s="4"/>
      <c r="J37" s="18"/>
    </row>
    <row r="38" spans="1:10" x14ac:dyDescent="0.2">
      <c r="A38" s="17"/>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120</v>
      </c>
      <c r="B47" s="3" t="str">
        <f>'Title Page'!$B$52</f>
        <v>Diane Cramer, Assistant Division Controller</v>
      </c>
      <c r="C47" s="3"/>
      <c r="D47" s="3"/>
      <c r="E47" s="3"/>
      <c r="F47" s="3"/>
      <c r="G47" s="3"/>
      <c r="H47" s="3"/>
      <c r="I47" s="63"/>
      <c r="J47" s="11"/>
    </row>
    <row r="48" spans="1:10" x14ac:dyDescent="0.2">
      <c r="A48" s="5"/>
      <c r="B48" s="3"/>
      <c r="C48" s="3"/>
      <c r="D48" s="3"/>
      <c r="E48" s="3"/>
      <c r="F48" s="3"/>
      <c r="G48" s="3"/>
      <c r="H48" s="3"/>
      <c r="I48" s="63"/>
      <c r="J48" s="15"/>
    </row>
    <row r="49" spans="1:10" x14ac:dyDescent="0.2">
      <c r="A49" s="6" t="s">
        <v>163</v>
      </c>
      <c r="B49" s="239">
        <f>'Title Page'!$B$54</f>
        <v>42839</v>
      </c>
      <c r="C49" s="239"/>
      <c r="D49" s="7"/>
      <c r="E49" s="7"/>
      <c r="F49" s="7"/>
      <c r="G49" s="7"/>
      <c r="H49" s="67"/>
      <c r="I49" s="135" t="s">
        <v>206</v>
      </c>
      <c r="J49" s="149">
        <f>'Title Page'!$J$54</f>
        <v>42887</v>
      </c>
    </row>
    <row r="50" spans="1:10" x14ac:dyDescent="0.2">
      <c r="A50" s="289" t="s">
        <v>4</v>
      </c>
      <c r="B50" s="290"/>
      <c r="C50" s="290"/>
      <c r="D50" s="290"/>
      <c r="E50" s="290"/>
      <c r="F50" s="290"/>
      <c r="G50" s="290"/>
      <c r="H50" s="290"/>
      <c r="I50" s="290"/>
      <c r="J50" s="291"/>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3"/>
  <sheetViews>
    <sheetView showGridLines="0" topLeftCell="A4" zoomScaleNormal="100" workbookViewId="0">
      <selection activeCell="F21" sqref="F21:L21"/>
    </sheetView>
  </sheetViews>
  <sheetFormatPr defaultRowHeight="12.75" x14ac:dyDescent="0.2"/>
  <cols>
    <col min="1" max="1" width="13.140625" style="12" customWidth="1"/>
    <col min="2" max="2" width="13.5703125" style="12" customWidth="1"/>
    <col min="3" max="12" width="11.7109375" style="12" customWidth="1"/>
    <col min="13" max="16384" width="9.140625" style="12"/>
  </cols>
  <sheetData>
    <row r="1" spans="1:12" x14ac:dyDescent="0.2">
      <c r="A1" s="9"/>
      <c r="B1" s="10"/>
      <c r="C1" s="10"/>
      <c r="D1" s="10"/>
      <c r="E1" s="10"/>
      <c r="F1" s="10"/>
      <c r="G1" s="10"/>
      <c r="H1" s="10"/>
      <c r="I1" s="10"/>
      <c r="J1" s="10"/>
      <c r="K1" s="10"/>
      <c r="L1" s="11"/>
    </row>
    <row r="2" spans="1:12" x14ac:dyDescent="0.2">
      <c r="A2" s="5" t="s">
        <v>0</v>
      </c>
      <c r="B2" s="13">
        <v>4</v>
      </c>
      <c r="C2" s="3"/>
      <c r="D2" s="3"/>
      <c r="E2" s="3"/>
      <c r="F2" s="3"/>
      <c r="G2" s="3"/>
      <c r="H2" s="241"/>
      <c r="I2" s="241"/>
      <c r="J2" s="3"/>
      <c r="K2" s="3"/>
      <c r="L2" s="14" t="s">
        <v>284</v>
      </c>
    </row>
    <row r="3" spans="1:12" x14ac:dyDescent="0.2">
      <c r="A3" s="5"/>
      <c r="B3" s="3"/>
      <c r="C3" s="3"/>
      <c r="D3" s="3"/>
      <c r="E3" s="3"/>
      <c r="F3" s="3"/>
      <c r="G3" s="3"/>
      <c r="H3" s="3"/>
      <c r="I3" s="3"/>
      <c r="J3" s="3"/>
      <c r="K3" s="3"/>
      <c r="L3" s="15"/>
    </row>
    <row r="4" spans="1:12" x14ac:dyDescent="0.2">
      <c r="A4" s="5" t="s">
        <v>1</v>
      </c>
      <c r="B4" s="3"/>
      <c r="C4" s="3"/>
      <c r="D4" s="63" t="str">
        <f>'Title Page'!$B$12</f>
        <v>Rabanco LTD / G-12</v>
      </c>
      <c r="E4" s="3"/>
      <c r="F4" s="3"/>
      <c r="G4" s="3"/>
      <c r="H4" s="3"/>
      <c r="I4" s="3"/>
      <c r="J4" s="3"/>
      <c r="K4" s="3"/>
      <c r="L4" s="15"/>
    </row>
    <row r="5" spans="1:12" x14ac:dyDescent="0.2">
      <c r="A5" s="6" t="s">
        <v>2</v>
      </c>
      <c r="B5" s="7"/>
      <c r="C5" s="7"/>
      <c r="D5" s="67" t="str">
        <f>'Title Page'!$B$15</f>
        <v>Lynnwood Disposal, Republic Services</v>
      </c>
      <c r="E5" s="7"/>
      <c r="F5" s="7"/>
      <c r="G5" s="7"/>
      <c r="H5" s="7"/>
      <c r="I5" s="7"/>
      <c r="J5" s="7"/>
      <c r="K5" s="3"/>
      <c r="L5" s="15"/>
    </row>
    <row r="6" spans="1:12" x14ac:dyDescent="0.2">
      <c r="A6" s="5"/>
      <c r="B6" s="3"/>
      <c r="C6" s="3"/>
      <c r="D6" s="3"/>
      <c r="E6" s="3"/>
      <c r="F6" s="3"/>
      <c r="G6" s="3"/>
      <c r="H6" s="3"/>
      <c r="I6" s="3"/>
      <c r="J6" s="3"/>
      <c r="K6" s="10"/>
      <c r="L6" s="11"/>
    </row>
    <row r="7" spans="1:12" x14ac:dyDescent="0.2">
      <c r="A7" s="317" t="s">
        <v>50</v>
      </c>
      <c r="B7" s="265"/>
      <c r="C7" s="265"/>
      <c r="D7" s="265"/>
      <c r="E7" s="265"/>
      <c r="F7" s="265"/>
      <c r="G7" s="265"/>
      <c r="H7" s="265"/>
      <c r="I7" s="265"/>
      <c r="J7" s="4"/>
      <c r="K7" s="4"/>
      <c r="L7" s="15"/>
    </row>
    <row r="8" spans="1:12" x14ac:dyDescent="0.2">
      <c r="A8" s="5"/>
      <c r="B8" s="3"/>
      <c r="C8" s="3"/>
      <c r="D8" s="3"/>
      <c r="E8" s="3"/>
      <c r="F8" s="3"/>
      <c r="G8" s="3"/>
      <c r="H8" s="3"/>
      <c r="I8" s="3"/>
      <c r="J8" s="3"/>
      <c r="K8" s="3"/>
      <c r="L8" s="15"/>
    </row>
    <row r="9" spans="1:12" x14ac:dyDescent="0.2">
      <c r="A9" s="5" t="s">
        <v>51</v>
      </c>
      <c r="B9" s="39" t="s">
        <v>52</v>
      </c>
      <c r="C9" s="3"/>
      <c r="D9" s="3"/>
      <c r="E9" s="3"/>
      <c r="F9" s="3"/>
      <c r="G9" s="3"/>
      <c r="H9" s="3"/>
      <c r="I9" s="3"/>
      <c r="J9" s="3"/>
      <c r="K9" s="3"/>
      <c r="L9" s="15"/>
    </row>
    <row r="10" spans="1:12" x14ac:dyDescent="0.2">
      <c r="A10" s="5"/>
      <c r="B10" s="3"/>
      <c r="C10" s="3"/>
      <c r="D10" s="3"/>
      <c r="E10" s="3"/>
      <c r="F10" s="3"/>
      <c r="G10" s="3"/>
      <c r="H10" s="3"/>
      <c r="I10" s="3"/>
      <c r="J10" s="7"/>
      <c r="K10" s="7"/>
      <c r="L10" s="16"/>
    </row>
    <row r="11" spans="1:12" x14ac:dyDescent="0.2">
      <c r="A11" s="30"/>
      <c r="B11" s="40" t="s">
        <v>53</v>
      </c>
      <c r="C11" s="40" t="s">
        <v>54</v>
      </c>
      <c r="D11" s="40" t="s">
        <v>55</v>
      </c>
      <c r="E11" s="40" t="s">
        <v>56</v>
      </c>
      <c r="F11" s="40" t="s">
        <v>57</v>
      </c>
      <c r="G11" s="40" t="s">
        <v>58</v>
      </c>
      <c r="H11" s="40" t="s">
        <v>59</v>
      </c>
      <c r="I11" s="40" t="s">
        <v>60</v>
      </c>
      <c r="J11" s="40" t="s">
        <v>61</v>
      </c>
      <c r="K11" s="40" t="s">
        <v>62</v>
      </c>
      <c r="L11" s="40" t="s">
        <v>63</v>
      </c>
    </row>
    <row r="12" spans="1:12" x14ac:dyDescent="0.2">
      <c r="A12" s="41" t="s">
        <v>64</v>
      </c>
      <c r="B12" s="42"/>
      <c r="C12" s="42"/>
      <c r="D12" s="42"/>
      <c r="E12" s="42"/>
      <c r="F12" s="42"/>
      <c r="G12" s="42"/>
      <c r="H12" s="42"/>
      <c r="I12" s="42"/>
      <c r="J12" s="42"/>
      <c r="K12" s="42"/>
      <c r="L12" s="42"/>
    </row>
    <row r="13" spans="1:12" x14ac:dyDescent="0.2">
      <c r="A13" s="43" t="s">
        <v>65</v>
      </c>
      <c r="B13" s="177" t="s">
        <v>354</v>
      </c>
      <c r="C13" s="177" t="s">
        <v>285</v>
      </c>
      <c r="D13" s="177" t="s">
        <v>286</v>
      </c>
      <c r="E13" s="177" t="s">
        <v>355</v>
      </c>
      <c r="F13" s="177" t="s">
        <v>356</v>
      </c>
      <c r="G13" s="177" t="s">
        <v>357</v>
      </c>
      <c r="H13" s="177" t="s">
        <v>358</v>
      </c>
      <c r="I13" s="177" t="s">
        <v>359</v>
      </c>
      <c r="J13" s="177" t="s">
        <v>360</v>
      </c>
      <c r="K13" s="177" t="s">
        <v>361</v>
      </c>
      <c r="L13" s="177" t="s">
        <v>362</v>
      </c>
    </row>
    <row r="14" spans="1:12" x14ac:dyDescent="0.2">
      <c r="A14" s="43" t="s">
        <v>66</v>
      </c>
      <c r="B14" s="173" t="str">
        <f>+B13</f>
        <v>$3.50(A)</v>
      </c>
      <c r="C14" s="173" t="str">
        <f t="shared" ref="C14:L14" si="0">+C13</f>
        <v>$5.57(A)</v>
      </c>
      <c r="D14" s="173" t="str">
        <f t="shared" si="0"/>
        <v>$8.46(A)</v>
      </c>
      <c r="E14" s="173" t="str">
        <f t="shared" si="0"/>
        <v>$16.63(A)</v>
      </c>
      <c r="F14" s="173" t="str">
        <f t="shared" si="0"/>
        <v>$20.11(A)</v>
      </c>
      <c r="G14" s="173" t="str">
        <f t="shared" si="0"/>
        <v>$24.01(A)</v>
      </c>
      <c r="H14" s="173" t="str">
        <f t="shared" si="0"/>
        <v>$31.80(A)</v>
      </c>
      <c r="I14" s="173" t="str">
        <f t="shared" si="0"/>
        <v>$45.82(A)</v>
      </c>
      <c r="J14" s="173" t="str">
        <f t="shared" si="0"/>
        <v>$61.20(A)</v>
      </c>
      <c r="K14" s="173" t="str">
        <f t="shared" si="0"/>
        <v>$90.81(A)</v>
      </c>
      <c r="L14" s="173" t="str">
        <f t="shared" si="0"/>
        <v>$119.90(A)</v>
      </c>
    </row>
    <row r="15" spans="1:12" x14ac:dyDescent="0.2">
      <c r="A15" s="43" t="s">
        <v>67</v>
      </c>
      <c r="B15" s="178" t="s">
        <v>287</v>
      </c>
      <c r="C15" s="178" t="s">
        <v>363</v>
      </c>
      <c r="D15" s="178" t="s">
        <v>364</v>
      </c>
      <c r="E15" s="177" t="s">
        <v>365</v>
      </c>
      <c r="F15" s="177" t="s">
        <v>366</v>
      </c>
      <c r="G15" s="177" t="s">
        <v>367</v>
      </c>
      <c r="H15" s="177" t="s">
        <v>368</v>
      </c>
      <c r="I15" s="177" t="s">
        <v>369</v>
      </c>
      <c r="J15" s="177" t="s">
        <v>370</v>
      </c>
      <c r="K15" s="177" t="s">
        <v>371</v>
      </c>
      <c r="L15" s="177" t="s">
        <v>372</v>
      </c>
    </row>
    <row r="16" spans="1:12" x14ac:dyDescent="0.2">
      <c r="A16" s="44" t="s">
        <v>68</v>
      </c>
      <c r="B16" s="177" t="s">
        <v>289</v>
      </c>
      <c r="C16" s="177" t="s">
        <v>288</v>
      </c>
      <c r="D16" s="177" t="s">
        <v>288</v>
      </c>
      <c r="E16" s="177" t="s">
        <v>290</v>
      </c>
      <c r="F16" s="177" t="s">
        <v>373</v>
      </c>
      <c r="G16" s="177" t="s">
        <v>374</v>
      </c>
      <c r="H16" s="177" t="s">
        <v>375</v>
      </c>
      <c r="I16" s="177" t="s">
        <v>376</v>
      </c>
      <c r="J16" s="177" t="s">
        <v>377</v>
      </c>
      <c r="K16" s="177" t="s">
        <v>378</v>
      </c>
      <c r="L16" s="177" t="s">
        <v>379</v>
      </c>
    </row>
    <row r="17" spans="1:12" x14ac:dyDescent="0.2">
      <c r="A17" s="43"/>
      <c r="B17" s="45"/>
      <c r="C17" s="45"/>
      <c r="D17" s="45"/>
      <c r="E17" s="45"/>
      <c r="F17" s="45"/>
      <c r="G17" s="45"/>
      <c r="H17" s="45"/>
      <c r="I17" s="45"/>
      <c r="J17" s="45"/>
      <c r="K17" s="45"/>
      <c r="L17" s="45"/>
    </row>
    <row r="18" spans="1:12" x14ac:dyDescent="0.2">
      <c r="A18" s="41" t="s">
        <v>69</v>
      </c>
      <c r="B18" s="46"/>
      <c r="C18" s="46"/>
      <c r="D18" s="47"/>
      <c r="E18" s="46"/>
      <c r="F18" s="46"/>
      <c r="G18" s="46"/>
      <c r="H18" s="46"/>
      <c r="I18" s="46"/>
      <c r="J18" s="46"/>
      <c r="K18" s="46"/>
      <c r="L18" s="46"/>
    </row>
    <row r="19" spans="1:12" x14ac:dyDescent="0.2">
      <c r="A19" s="43" t="s">
        <v>70</v>
      </c>
      <c r="B19" s="45"/>
      <c r="C19" s="45"/>
      <c r="D19" s="48"/>
      <c r="E19" s="45" t="s">
        <v>442</v>
      </c>
      <c r="F19" s="45" t="s">
        <v>442</v>
      </c>
      <c r="G19" s="45" t="s">
        <v>442</v>
      </c>
      <c r="H19" s="45" t="s">
        <v>442</v>
      </c>
      <c r="I19" s="45" t="s">
        <v>442</v>
      </c>
      <c r="J19" s="45" t="s">
        <v>443</v>
      </c>
      <c r="K19" s="45" t="s">
        <v>444</v>
      </c>
      <c r="L19" s="45" t="s">
        <v>445</v>
      </c>
    </row>
    <row r="20" spans="1:12" x14ac:dyDescent="0.2">
      <c r="A20" s="44" t="s">
        <v>71</v>
      </c>
      <c r="B20" s="47"/>
      <c r="C20" s="47"/>
      <c r="D20" s="47"/>
      <c r="E20" s="47" t="s">
        <v>464</v>
      </c>
      <c r="F20" s="47" t="s">
        <v>471</v>
      </c>
      <c r="G20" s="47" t="s">
        <v>465</v>
      </c>
      <c r="H20" s="47" t="s">
        <v>466</v>
      </c>
      <c r="I20" s="47" t="s">
        <v>467</v>
      </c>
      <c r="J20" s="47" t="s">
        <v>468</v>
      </c>
      <c r="K20" s="47" t="s">
        <v>470</v>
      </c>
      <c r="L20" s="47" t="s">
        <v>469</v>
      </c>
    </row>
    <row r="21" spans="1:12" x14ac:dyDescent="0.2">
      <c r="A21" s="43" t="s">
        <v>72</v>
      </c>
      <c r="B21" s="45"/>
      <c r="C21" s="45"/>
      <c r="D21" s="45"/>
      <c r="E21" s="45" t="s">
        <v>472</v>
      </c>
      <c r="F21" s="45" t="str">
        <f>E21</f>
        <v>1.15(A)</v>
      </c>
      <c r="G21" s="45" t="str">
        <f t="shared" ref="G21:L21" si="1">F21</f>
        <v>1.15(A)</v>
      </c>
      <c r="H21" s="45" t="str">
        <f t="shared" si="1"/>
        <v>1.15(A)</v>
      </c>
      <c r="I21" s="45" t="str">
        <f t="shared" si="1"/>
        <v>1.15(A)</v>
      </c>
      <c r="J21" s="45" t="str">
        <f t="shared" si="1"/>
        <v>1.15(A)</v>
      </c>
      <c r="K21" s="45" t="str">
        <f t="shared" si="1"/>
        <v>1.15(A)</v>
      </c>
      <c r="L21" s="45" t="str">
        <f t="shared" si="1"/>
        <v>1.15(A)</v>
      </c>
    </row>
    <row r="22" spans="1:12" x14ac:dyDescent="0.2">
      <c r="A22" s="44" t="s">
        <v>73</v>
      </c>
      <c r="B22" s="46"/>
      <c r="C22" s="46"/>
      <c r="D22" s="47"/>
      <c r="E22" s="46"/>
      <c r="F22" s="46"/>
      <c r="G22" s="47"/>
      <c r="H22" s="46"/>
      <c r="I22" s="46"/>
      <c r="J22" s="47"/>
      <c r="K22" s="47"/>
      <c r="L22" s="47"/>
    </row>
    <row r="23" spans="1:12" x14ac:dyDescent="0.2">
      <c r="A23" s="49"/>
      <c r="B23" s="45"/>
      <c r="C23" s="45"/>
      <c r="D23" s="45"/>
      <c r="E23" s="45"/>
      <c r="F23" s="45"/>
      <c r="G23" s="45"/>
      <c r="H23" s="45"/>
      <c r="I23" s="45"/>
      <c r="J23" s="45"/>
      <c r="K23" s="45"/>
      <c r="L23" s="45"/>
    </row>
    <row r="24" spans="1:12" x14ac:dyDescent="0.2">
      <c r="A24" s="44"/>
      <c r="B24" s="47"/>
      <c r="C24" s="47"/>
      <c r="D24" s="47"/>
      <c r="E24" s="47"/>
      <c r="F24" s="47"/>
      <c r="G24" s="47"/>
      <c r="H24" s="47"/>
      <c r="I24" s="47"/>
      <c r="J24" s="47"/>
      <c r="K24" s="47"/>
      <c r="L24" s="47"/>
    </row>
    <row r="25" spans="1:12" x14ac:dyDescent="0.2">
      <c r="A25" s="43"/>
      <c r="B25" s="45"/>
      <c r="C25" s="45"/>
      <c r="D25" s="45"/>
      <c r="E25" s="45"/>
      <c r="F25" s="45"/>
      <c r="G25" s="45"/>
      <c r="H25" s="45"/>
      <c r="I25" s="45"/>
      <c r="J25" s="45"/>
      <c r="K25" s="45"/>
      <c r="L25" s="45"/>
    </row>
    <row r="26" spans="1:12" x14ac:dyDescent="0.2">
      <c r="A26" s="5"/>
      <c r="B26" s="3"/>
      <c r="C26" s="3"/>
      <c r="D26" s="3"/>
      <c r="E26" s="3"/>
      <c r="F26" s="3"/>
      <c r="G26" s="3"/>
      <c r="H26" s="3"/>
      <c r="I26" s="3"/>
      <c r="J26" s="10"/>
      <c r="K26" s="10"/>
      <c r="L26" s="11"/>
    </row>
    <row r="27" spans="1:12" x14ac:dyDescent="0.2">
      <c r="A27" s="5" t="s">
        <v>74</v>
      </c>
      <c r="B27" s="298" t="str">
        <f>"The charge included in this rate for recycling is $3.07 (A) per yard. Description/rules related to recycling program are shown on page 26."</f>
        <v>The charge included in this rate for recycling is $3.07 (A) per yard. Description/rules related to recycling program are shown on page 26.</v>
      </c>
      <c r="C27" s="298"/>
      <c r="D27" s="298"/>
      <c r="E27" s="298"/>
      <c r="F27" s="298"/>
      <c r="G27" s="298"/>
      <c r="H27" s="298"/>
      <c r="I27" s="298"/>
      <c r="J27" s="298"/>
      <c r="K27" s="298"/>
      <c r="L27" s="299"/>
    </row>
    <row r="28" spans="1:12" x14ac:dyDescent="0.2">
      <c r="A28" s="5"/>
      <c r="B28" s="315"/>
      <c r="C28" s="315"/>
      <c r="D28" s="315"/>
      <c r="E28" s="315"/>
      <c r="F28" s="315"/>
      <c r="G28" s="315"/>
      <c r="H28" s="315"/>
      <c r="I28" s="315"/>
      <c r="J28" s="315"/>
      <c r="K28" s="315"/>
      <c r="L28" s="316"/>
    </row>
    <row r="29" spans="1:12" x14ac:dyDescent="0.2">
      <c r="A29" s="5" t="s">
        <v>75</v>
      </c>
      <c r="B29" s="301" t="s">
        <v>103</v>
      </c>
      <c r="C29" s="301"/>
      <c r="D29" s="301"/>
      <c r="E29" s="301"/>
      <c r="F29" s="301"/>
      <c r="G29" s="301"/>
      <c r="H29" s="301"/>
      <c r="I29" s="301"/>
      <c r="J29" s="301"/>
      <c r="K29" s="301"/>
      <c r="L29" s="302"/>
    </row>
    <row r="30" spans="1:12" x14ac:dyDescent="0.2">
      <c r="A30" s="5"/>
      <c r="B30" s="301" t="s">
        <v>104</v>
      </c>
      <c r="C30" s="301"/>
      <c r="D30" s="301"/>
      <c r="E30" s="301"/>
      <c r="F30" s="301"/>
      <c r="G30" s="301"/>
      <c r="H30" s="301"/>
      <c r="I30" s="301"/>
      <c r="J30" s="301"/>
      <c r="K30" s="301"/>
      <c r="L30" s="302"/>
    </row>
    <row r="31" spans="1:12" x14ac:dyDescent="0.2">
      <c r="A31" s="17" t="s">
        <v>76</v>
      </c>
      <c r="B31" s="301" t="str">
        <f>"Recycling &lt;credit&gt;/debit (if applicable) is:  &lt;$"&amp;TEXT(O45,"0.00")&amp;"&gt; per yard."</f>
        <v>Recycling &lt;credit&gt;/debit (if applicable) is:  &lt;$0.27&gt; per yard.</v>
      </c>
      <c r="C31" s="301"/>
      <c r="D31" s="301"/>
      <c r="E31" s="301"/>
      <c r="F31" s="301"/>
      <c r="G31" s="301"/>
      <c r="H31" s="301"/>
      <c r="I31" s="301"/>
      <c r="J31" s="301"/>
      <c r="K31" s="301"/>
      <c r="L31" s="302"/>
    </row>
    <row r="32" spans="1:12" x14ac:dyDescent="0.2">
      <c r="A32" s="17" t="s">
        <v>77</v>
      </c>
      <c r="B32" s="315" t="s">
        <v>78</v>
      </c>
      <c r="C32" s="315"/>
      <c r="D32" s="315"/>
      <c r="E32" s="315"/>
      <c r="F32" s="315"/>
      <c r="G32" s="315"/>
      <c r="H32" s="315"/>
      <c r="I32" s="315"/>
      <c r="J32" s="315"/>
      <c r="K32" s="315"/>
      <c r="L32" s="316"/>
    </row>
    <row r="33" spans="1:17" x14ac:dyDescent="0.2">
      <c r="A33" s="51"/>
      <c r="B33" s="315" t="s">
        <v>79</v>
      </c>
      <c r="C33" s="315"/>
      <c r="D33" s="315"/>
      <c r="E33" s="315"/>
      <c r="F33" s="315"/>
      <c r="G33" s="315"/>
      <c r="H33" s="315"/>
      <c r="I33" s="315"/>
      <c r="J33" s="315"/>
      <c r="K33" s="315"/>
      <c r="L33" s="316"/>
    </row>
    <row r="34" spans="1:17" x14ac:dyDescent="0.2">
      <c r="A34" s="17"/>
      <c r="B34" s="315" t="s">
        <v>80</v>
      </c>
      <c r="C34" s="315"/>
      <c r="D34" s="315"/>
      <c r="E34" s="315"/>
      <c r="F34" s="315"/>
      <c r="G34" s="315"/>
      <c r="H34" s="315"/>
      <c r="I34" s="315"/>
      <c r="J34" s="315"/>
      <c r="K34" s="315"/>
      <c r="L34" s="316"/>
    </row>
    <row r="35" spans="1:17" x14ac:dyDescent="0.2">
      <c r="A35" s="17" t="s">
        <v>81</v>
      </c>
      <c r="B35" s="315" t="s">
        <v>82</v>
      </c>
      <c r="C35" s="315"/>
      <c r="D35" s="315"/>
      <c r="E35" s="315"/>
      <c r="F35" s="315"/>
      <c r="G35" s="315"/>
      <c r="H35" s="315"/>
      <c r="I35" s="315"/>
      <c r="J35" s="315"/>
      <c r="K35" s="315"/>
      <c r="L35" s="316"/>
    </row>
    <row r="36" spans="1:17" x14ac:dyDescent="0.2">
      <c r="A36" s="17"/>
      <c r="B36" s="315" t="s">
        <v>83</v>
      </c>
      <c r="C36" s="315"/>
      <c r="D36" s="315"/>
      <c r="E36" s="315"/>
      <c r="F36" s="315"/>
      <c r="G36" s="315"/>
      <c r="H36" s="315"/>
      <c r="I36" s="315"/>
      <c r="J36" s="315"/>
      <c r="K36" s="315"/>
      <c r="L36" s="316"/>
    </row>
    <row r="37" spans="1:17" x14ac:dyDescent="0.2">
      <c r="A37" s="17"/>
      <c r="B37" s="52"/>
      <c r="C37" s="11"/>
      <c r="D37" s="252" t="s">
        <v>84</v>
      </c>
      <c r="E37" s="312"/>
      <c r="F37" s="3"/>
      <c r="G37" s="52"/>
      <c r="H37" s="11"/>
      <c r="I37" s="252" t="s">
        <v>84</v>
      </c>
      <c r="J37" s="312"/>
      <c r="K37" s="22"/>
      <c r="L37" s="15"/>
    </row>
    <row r="38" spans="1:17" x14ac:dyDescent="0.2">
      <c r="A38" s="17"/>
      <c r="B38" s="313" t="s">
        <v>85</v>
      </c>
      <c r="C38" s="314"/>
      <c r="D38" s="313" t="s">
        <v>86</v>
      </c>
      <c r="E38" s="314"/>
      <c r="F38" s="3"/>
      <c r="G38" s="313" t="s">
        <v>85</v>
      </c>
      <c r="H38" s="314"/>
      <c r="I38" s="313" t="s">
        <v>86</v>
      </c>
      <c r="J38" s="314"/>
      <c r="K38" s="22"/>
      <c r="L38" s="15"/>
      <c r="O38" s="12" t="s">
        <v>265</v>
      </c>
    </row>
    <row r="39" spans="1:17" x14ac:dyDescent="0.2">
      <c r="A39" s="17"/>
      <c r="B39" s="53" t="s">
        <v>87</v>
      </c>
      <c r="C39" s="54"/>
      <c r="D39" s="27" t="str">
        <f>+B13</f>
        <v>$3.50(A)</v>
      </c>
      <c r="E39" s="54"/>
      <c r="F39" s="3"/>
      <c r="G39" s="53" t="s">
        <v>88</v>
      </c>
      <c r="H39" s="54"/>
      <c r="I39" s="27" t="str">
        <f>+H13</f>
        <v>$31.80(A)</v>
      </c>
      <c r="J39" s="54"/>
      <c r="K39" s="5"/>
      <c r="L39" s="15"/>
      <c r="O39" s="164">
        <v>0.97</v>
      </c>
      <c r="P39" s="12" t="s">
        <v>260</v>
      </c>
      <c r="Q39" s="163">
        <v>41852</v>
      </c>
    </row>
    <row r="40" spans="1:17" x14ac:dyDescent="0.2">
      <c r="A40" s="17"/>
      <c r="B40" s="53" t="s">
        <v>89</v>
      </c>
      <c r="C40" s="54"/>
      <c r="D40" s="27" t="str">
        <f>+C13</f>
        <v>$5.57(A)</v>
      </c>
      <c r="E40" s="54"/>
      <c r="F40" s="3"/>
      <c r="G40" s="53" t="s">
        <v>90</v>
      </c>
      <c r="H40" s="54"/>
      <c r="I40" s="27" t="str">
        <f>+I13</f>
        <v>$45.82(A)</v>
      </c>
      <c r="J40" s="54"/>
      <c r="K40" s="5"/>
      <c r="L40" s="15"/>
      <c r="P40" s="12" t="s">
        <v>261</v>
      </c>
      <c r="Q40" s="163">
        <v>42216</v>
      </c>
    </row>
    <row r="41" spans="1:17" x14ac:dyDescent="0.2">
      <c r="A41" s="17"/>
      <c r="B41" s="53" t="s">
        <v>91</v>
      </c>
      <c r="C41" s="54"/>
      <c r="D41" s="27" t="str">
        <f>+D13</f>
        <v>$8.46(A)</v>
      </c>
      <c r="E41" s="54"/>
      <c r="F41" s="3"/>
      <c r="G41" s="53" t="s">
        <v>92</v>
      </c>
      <c r="H41" s="54"/>
      <c r="I41" s="27" t="str">
        <f>+J13</f>
        <v>$61.20(A)</v>
      </c>
      <c r="J41" s="54"/>
      <c r="K41" s="5"/>
      <c r="L41" s="15"/>
    </row>
    <row r="42" spans="1:17" x14ac:dyDescent="0.2">
      <c r="A42" s="17"/>
      <c r="B42" s="53" t="s">
        <v>93</v>
      </c>
      <c r="C42" s="54"/>
      <c r="D42" s="27" t="str">
        <f>+E13</f>
        <v>$16.63(A)</v>
      </c>
      <c r="E42" s="54"/>
      <c r="F42" s="3"/>
      <c r="G42" s="53" t="s">
        <v>94</v>
      </c>
      <c r="H42" s="54"/>
      <c r="I42" s="27" t="str">
        <f>+K13</f>
        <v>$90.81(A)</v>
      </c>
      <c r="J42" s="54"/>
      <c r="K42" s="5"/>
      <c r="L42" s="15"/>
      <c r="O42" s="164">
        <f>+O39*3.5</f>
        <v>3.395</v>
      </c>
      <c r="P42" s="12" t="s">
        <v>263</v>
      </c>
    </row>
    <row r="43" spans="1:17" x14ac:dyDescent="0.2">
      <c r="A43" s="5"/>
      <c r="B43" s="53" t="s">
        <v>95</v>
      </c>
      <c r="C43" s="54"/>
      <c r="D43" s="27" t="str">
        <f>+F13</f>
        <v>$20.11(A)</v>
      </c>
      <c r="E43" s="54"/>
      <c r="F43" s="3"/>
      <c r="G43" s="53" t="s">
        <v>96</v>
      </c>
      <c r="H43" s="54"/>
      <c r="I43" s="27" t="str">
        <f>+L13</f>
        <v>$119.90(A)</v>
      </c>
      <c r="J43" s="54"/>
      <c r="K43" s="5"/>
      <c r="L43" s="15"/>
      <c r="O43" s="164">
        <f>+O39*5</f>
        <v>4.8499999999999996</v>
      </c>
      <c r="P43" s="12" t="s">
        <v>264</v>
      </c>
    </row>
    <row r="44" spans="1:17" x14ac:dyDescent="0.2">
      <c r="A44" s="5"/>
      <c r="B44" s="53" t="s">
        <v>97</v>
      </c>
      <c r="C44" s="54"/>
      <c r="D44" s="27" t="str">
        <f>+G13</f>
        <v>$24.01(A)</v>
      </c>
      <c r="E44" s="54"/>
      <c r="F44" s="3"/>
      <c r="G44" s="53"/>
      <c r="H44" s="54"/>
      <c r="I44" s="55"/>
      <c r="J44" s="54"/>
      <c r="K44" s="5"/>
      <c r="L44" s="15"/>
    </row>
    <row r="45" spans="1:17" x14ac:dyDescent="0.2">
      <c r="A45" s="5"/>
      <c r="B45" s="3"/>
      <c r="C45" s="3"/>
      <c r="D45" s="4"/>
      <c r="E45" s="4"/>
      <c r="F45" s="4"/>
      <c r="G45" s="4"/>
      <c r="H45" s="3"/>
      <c r="I45" s="3"/>
      <c r="J45" s="3"/>
      <c r="K45" s="3"/>
      <c r="L45" s="15"/>
      <c r="O45" s="164">
        <v>0.27</v>
      </c>
      <c r="P45" s="12" t="s">
        <v>260</v>
      </c>
      <c r="Q45" s="163">
        <v>42583</v>
      </c>
    </row>
    <row r="46" spans="1:17" x14ac:dyDescent="0.2">
      <c r="A46" s="5" t="s">
        <v>98</v>
      </c>
      <c r="B46" s="50" t="s">
        <v>99</v>
      </c>
      <c r="C46" s="3"/>
      <c r="D46" s="3"/>
      <c r="E46" s="3"/>
      <c r="F46" s="3"/>
      <c r="G46" s="3"/>
      <c r="H46" s="3"/>
      <c r="I46" s="3"/>
      <c r="J46" s="3"/>
      <c r="K46" s="3"/>
      <c r="L46" s="15"/>
      <c r="P46" s="12" t="s">
        <v>261</v>
      </c>
      <c r="Q46" s="163">
        <v>42947</v>
      </c>
    </row>
    <row r="47" spans="1:17" x14ac:dyDescent="0.2">
      <c r="A47" s="5"/>
      <c r="B47" s="50" t="s">
        <v>105</v>
      </c>
      <c r="C47" s="3"/>
      <c r="D47" s="3"/>
      <c r="E47" s="3"/>
      <c r="F47" s="3"/>
      <c r="G47" s="3"/>
      <c r="H47" s="3"/>
      <c r="I47" s="3"/>
      <c r="J47" s="3"/>
      <c r="K47" s="3"/>
      <c r="L47" s="15"/>
    </row>
    <row r="48" spans="1:17" x14ac:dyDescent="0.2">
      <c r="A48" s="5"/>
      <c r="B48" s="50" t="s">
        <v>100</v>
      </c>
      <c r="C48" s="3"/>
      <c r="D48" s="3"/>
      <c r="E48" s="3"/>
      <c r="F48" s="3"/>
      <c r="G48" s="3"/>
      <c r="H48" s="3"/>
      <c r="I48" s="3"/>
      <c r="J48" s="3"/>
      <c r="K48" s="3"/>
      <c r="L48" s="15"/>
      <c r="O48" s="164">
        <f>+O45*3.5</f>
        <v>0.94500000000000006</v>
      </c>
      <c r="P48" s="12" t="s">
        <v>263</v>
      </c>
    </row>
    <row r="49" spans="1:16" x14ac:dyDescent="0.2">
      <c r="A49" s="5"/>
      <c r="B49" s="50" t="s">
        <v>101</v>
      </c>
      <c r="C49" s="3"/>
      <c r="D49" s="3"/>
      <c r="E49" s="3"/>
      <c r="F49" s="3"/>
      <c r="G49" s="3"/>
      <c r="H49" s="3"/>
      <c r="I49" s="3"/>
      <c r="J49" s="3"/>
      <c r="K49" s="3"/>
      <c r="L49" s="15"/>
      <c r="O49" s="164">
        <f>+O45*5</f>
        <v>1.35</v>
      </c>
      <c r="P49" s="12" t="s">
        <v>264</v>
      </c>
    </row>
    <row r="50" spans="1:16" x14ac:dyDescent="0.2">
      <c r="A50" s="5"/>
      <c r="B50" s="50"/>
      <c r="C50" s="3"/>
      <c r="D50" s="3"/>
      <c r="E50" s="3"/>
      <c r="F50" s="3"/>
      <c r="G50" s="3"/>
      <c r="H50" s="3"/>
      <c r="I50" s="3"/>
      <c r="J50" s="3"/>
      <c r="K50" s="3"/>
      <c r="L50" s="15"/>
    </row>
    <row r="51" spans="1:16" x14ac:dyDescent="0.2">
      <c r="A51" s="17" t="s">
        <v>102</v>
      </c>
      <c r="B51" s="50"/>
      <c r="C51" s="3"/>
      <c r="D51" s="3"/>
      <c r="E51" s="3"/>
      <c r="F51" s="3"/>
      <c r="G51" s="3"/>
      <c r="H51" s="3"/>
      <c r="I51" s="3"/>
      <c r="J51" s="3"/>
      <c r="K51" s="3"/>
      <c r="L51" s="15"/>
    </row>
    <row r="52" spans="1:16" x14ac:dyDescent="0.2">
      <c r="A52" s="17"/>
      <c r="B52" s="50"/>
      <c r="C52" s="3"/>
      <c r="D52" s="3"/>
      <c r="E52" s="3"/>
      <c r="F52" s="3"/>
      <c r="G52" s="3"/>
      <c r="H52" s="3"/>
      <c r="I52" s="3"/>
      <c r="J52" s="3"/>
      <c r="K52" s="3"/>
      <c r="L52" s="15"/>
    </row>
    <row r="53" spans="1:16" x14ac:dyDescent="0.2">
      <c r="A53" s="17"/>
      <c r="B53" s="50" t="s">
        <v>307</v>
      </c>
      <c r="C53" s="3"/>
      <c r="D53" s="3"/>
      <c r="E53" s="3"/>
      <c r="F53" s="3"/>
      <c r="G53" s="3"/>
      <c r="H53" s="3"/>
      <c r="I53" s="3"/>
      <c r="J53" s="3"/>
      <c r="K53" s="3"/>
      <c r="L53" s="15"/>
    </row>
    <row r="54" spans="1:16" x14ac:dyDescent="0.2">
      <c r="A54" s="17"/>
      <c r="B54" s="50"/>
      <c r="C54" s="3"/>
      <c r="D54" s="3"/>
      <c r="E54" s="3"/>
      <c r="F54" s="3"/>
      <c r="G54" s="3"/>
      <c r="H54" s="3"/>
      <c r="I54" s="3"/>
      <c r="J54" s="3"/>
      <c r="K54" s="3"/>
      <c r="L54" s="15"/>
    </row>
    <row r="55" spans="1:16" x14ac:dyDescent="0.2">
      <c r="A55" s="5"/>
      <c r="B55" s="50"/>
      <c r="C55" s="3"/>
      <c r="D55" s="3"/>
      <c r="E55" s="3"/>
      <c r="F55" s="3"/>
      <c r="G55" s="3"/>
      <c r="H55" s="3"/>
      <c r="I55" s="3"/>
      <c r="J55" s="133" t="s">
        <v>207</v>
      </c>
      <c r="K55" s="295">
        <v>41851</v>
      </c>
      <c r="L55" s="296"/>
    </row>
    <row r="56" spans="1:16" x14ac:dyDescent="0.2">
      <c r="A56" s="6"/>
      <c r="B56" s="7"/>
      <c r="C56" s="7"/>
      <c r="D56" s="7"/>
      <c r="E56" s="7"/>
      <c r="F56" s="7"/>
      <c r="G56" s="7"/>
      <c r="H56" s="7"/>
      <c r="I56" s="7"/>
      <c r="J56" s="7"/>
      <c r="K56" s="7"/>
      <c r="L56" s="16"/>
    </row>
    <row r="57" spans="1:16" x14ac:dyDescent="0.2">
      <c r="A57" s="5" t="s">
        <v>120</v>
      </c>
      <c r="B57" s="3" t="str">
        <f>'Title Page'!$B$52</f>
        <v>Diane Cramer, Assistant Division Controller</v>
      </c>
      <c r="C57" s="3"/>
      <c r="D57" s="3"/>
      <c r="E57" s="3"/>
      <c r="F57" s="3"/>
      <c r="G57" s="3"/>
      <c r="H57" s="3"/>
      <c r="I57" s="3"/>
      <c r="J57" s="63"/>
      <c r="K57" s="10"/>
      <c r="L57" s="15"/>
    </row>
    <row r="58" spans="1:16" x14ac:dyDescent="0.2">
      <c r="A58" s="5"/>
      <c r="B58" s="3"/>
      <c r="C58" s="3"/>
      <c r="D58" s="3"/>
      <c r="E58" s="3"/>
      <c r="F58" s="3"/>
      <c r="G58" s="3"/>
      <c r="H58" s="3"/>
      <c r="I58" s="3"/>
      <c r="J58" s="63"/>
      <c r="K58" s="3"/>
      <c r="L58" s="15"/>
    </row>
    <row r="59" spans="1:16" x14ac:dyDescent="0.2">
      <c r="A59" s="6" t="s">
        <v>163</v>
      </c>
      <c r="B59" s="239">
        <f>'Title Page'!$B$54</f>
        <v>42839</v>
      </c>
      <c r="C59" s="239"/>
      <c r="D59" s="7"/>
      <c r="E59" s="7"/>
      <c r="F59" s="7"/>
      <c r="H59" s="7"/>
      <c r="I59" s="7"/>
      <c r="J59" s="67"/>
      <c r="K59" s="135" t="s">
        <v>206</v>
      </c>
      <c r="L59" s="149">
        <f>'Title Page'!$J$54</f>
        <v>42887</v>
      </c>
    </row>
    <row r="60" spans="1:16" x14ac:dyDescent="0.2">
      <c r="A60" s="289" t="s">
        <v>4</v>
      </c>
      <c r="B60" s="290"/>
      <c r="C60" s="290"/>
      <c r="D60" s="290"/>
      <c r="E60" s="290"/>
      <c r="F60" s="290"/>
      <c r="G60" s="290"/>
      <c r="H60" s="290"/>
      <c r="I60" s="290"/>
      <c r="J60" s="290"/>
      <c r="K60" s="8"/>
      <c r="L60" s="15"/>
    </row>
    <row r="61" spans="1:16" x14ac:dyDescent="0.2">
      <c r="A61" s="5"/>
      <c r="B61" s="3"/>
      <c r="C61" s="3"/>
      <c r="D61" s="3"/>
      <c r="E61" s="3"/>
      <c r="F61" s="3"/>
      <c r="G61" s="3"/>
      <c r="H61" s="3"/>
      <c r="I61" s="3"/>
      <c r="J61" s="3"/>
      <c r="K61" s="3"/>
      <c r="L61" s="15"/>
    </row>
    <row r="62" spans="1:16" x14ac:dyDescent="0.2">
      <c r="A62" s="5" t="s">
        <v>5</v>
      </c>
      <c r="B62" s="3"/>
      <c r="C62" s="3"/>
      <c r="D62" s="3"/>
      <c r="E62" s="3"/>
      <c r="F62" s="3"/>
      <c r="G62" s="3"/>
      <c r="H62" s="3"/>
      <c r="I62" s="3"/>
      <c r="J62" s="3"/>
      <c r="K62" s="3"/>
      <c r="L62" s="15"/>
      <c r="N62" s="12" t="s">
        <v>3</v>
      </c>
    </row>
    <row r="63" spans="1:16" x14ac:dyDescent="0.2">
      <c r="A63" s="6"/>
      <c r="B63" s="7"/>
      <c r="C63" s="7"/>
      <c r="D63" s="7"/>
      <c r="E63" s="7"/>
      <c r="F63" s="7"/>
      <c r="G63" s="7"/>
      <c r="H63" s="7"/>
      <c r="I63" s="7"/>
      <c r="J63" s="7"/>
      <c r="K63" s="7"/>
      <c r="L63" s="16"/>
    </row>
  </sheetData>
  <mergeCells count="21">
    <mergeCell ref="H2:I2"/>
    <mergeCell ref="B34:L34"/>
    <mergeCell ref="I37:J37"/>
    <mergeCell ref="B36:L36"/>
    <mergeCell ref="B27:L27"/>
    <mergeCell ref="A7:I7"/>
    <mergeCell ref="B28:L28"/>
    <mergeCell ref="B29:L29"/>
    <mergeCell ref="B30:L30"/>
    <mergeCell ref="B31:L31"/>
    <mergeCell ref="B32:L32"/>
    <mergeCell ref="A60:J60"/>
    <mergeCell ref="D37:E37"/>
    <mergeCell ref="B38:C38"/>
    <mergeCell ref="D38:E38"/>
    <mergeCell ref="B33:L33"/>
    <mergeCell ref="G38:H38"/>
    <mergeCell ref="B35:L35"/>
    <mergeCell ref="K55:L55"/>
    <mergeCell ref="B59:C59"/>
    <mergeCell ref="I38:J38"/>
  </mergeCells>
  <phoneticPr fontId="0" type="noConversion"/>
  <printOptions horizontalCentered="1" verticalCentered="1"/>
  <pageMargins left="0.5" right="0.5" top="0.5" bottom="0.5"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8"/>
  <sheetViews>
    <sheetView showGridLines="0" topLeftCell="A7" zoomScaleNormal="100" workbookViewId="0">
      <selection activeCell="M20" sqref="M20"/>
    </sheetView>
  </sheetViews>
  <sheetFormatPr defaultRowHeight="12.75" x14ac:dyDescent="0.2"/>
  <cols>
    <col min="1" max="1" width="11.140625" style="117" customWidth="1"/>
    <col min="2" max="2" width="13.5703125" style="117" customWidth="1"/>
    <col min="3" max="3" width="2.85546875" style="117" customWidth="1"/>
    <col min="4" max="14" width="11.7109375" style="117" customWidth="1"/>
    <col min="15" max="16384" width="9.140625" style="117"/>
  </cols>
  <sheetData>
    <row r="1" spans="1:14" x14ac:dyDescent="0.2">
      <c r="A1" s="114"/>
      <c r="B1" s="115"/>
      <c r="C1" s="115"/>
      <c r="D1" s="115"/>
      <c r="E1" s="115"/>
      <c r="F1" s="115"/>
      <c r="G1" s="115"/>
      <c r="H1" s="115"/>
      <c r="I1" s="115"/>
      <c r="J1" s="115"/>
      <c r="K1" s="115"/>
      <c r="L1" s="115"/>
      <c r="M1" s="115"/>
      <c r="N1" s="116"/>
    </row>
    <row r="2" spans="1:14" x14ac:dyDescent="0.2">
      <c r="A2" s="118" t="s">
        <v>0</v>
      </c>
      <c r="B2" s="119">
        <v>4</v>
      </c>
      <c r="C2" s="120"/>
      <c r="D2" s="120"/>
      <c r="E2" s="120"/>
      <c r="F2" s="120"/>
      <c r="G2" s="120"/>
      <c r="J2" s="120"/>
      <c r="L2" s="133"/>
      <c r="M2" s="132"/>
      <c r="N2" s="150" t="s">
        <v>293</v>
      </c>
    </row>
    <row r="3" spans="1:14" x14ac:dyDescent="0.2">
      <c r="A3" s="118"/>
      <c r="B3" s="120"/>
      <c r="C3" s="120"/>
      <c r="D3" s="120"/>
      <c r="E3" s="120"/>
      <c r="F3" s="120"/>
      <c r="G3" s="120"/>
      <c r="H3" s="120"/>
      <c r="I3" s="120"/>
      <c r="J3" s="120"/>
      <c r="K3" s="120"/>
      <c r="L3" s="120"/>
      <c r="M3" s="120"/>
      <c r="N3" s="121"/>
    </row>
    <row r="4" spans="1:14" x14ac:dyDescent="0.2">
      <c r="A4" s="118" t="s">
        <v>1</v>
      </c>
      <c r="B4" s="120"/>
      <c r="C4" s="120"/>
      <c r="D4" s="63" t="str">
        <f>'Title Page'!$B$12</f>
        <v>Rabanco LTD / G-12</v>
      </c>
      <c r="E4" s="120"/>
      <c r="F4" s="120"/>
      <c r="G4" s="120"/>
      <c r="H4" s="120"/>
      <c r="I4" s="120"/>
      <c r="J4" s="120"/>
      <c r="K4" s="120"/>
      <c r="L4" s="120"/>
      <c r="M4" s="120"/>
      <c r="N4" s="121"/>
    </row>
    <row r="5" spans="1:14" x14ac:dyDescent="0.2">
      <c r="A5" s="122" t="s">
        <v>2</v>
      </c>
      <c r="B5" s="113"/>
      <c r="C5" s="113"/>
      <c r="D5" s="67" t="str">
        <f>'Title Page'!$B$15</f>
        <v>Lynnwood Disposal, Republic Services</v>
      </c>
      <c r="E5" s="113"/>
      <c r="F5" s="113"/>
      <c r="G5" s="113"/>
      <c r="H5" s="113"/>
      <c r="I5" s="113"/>
      <c r="J5" s="113"/>
      <c r="K5" s="120"/>
      <c r="L5" s="120"/>
      <c r="M5" s="120"/>
      <c r="N5" s="121"/>
    </row>
    <row r="6" spans="1:14" x14ac:dyDescent="0.2">
      <c r="A6" s="118"/>
      <c r="B6" s="120"/>
      <c r="C6" s="120"/>
      <c r="D6" s="120"/>
      <c r="E6" s="120"/>
      <c r="F6" s="120"/>
      <c r="G6" s="120"/>
      <c r="H6" s="120"/>
      <c r="I6" s="120"/>
      <c r="J6" s="120"/>
      <c r="K6" s="115"/>
      <c r="L6" s="115"/>
      <c r="M6" s="115"/>
      <c r="N6" s="116"/>
    </row>
    <row r="7" spans="1:14" x14ac:dyDescent="0.2">
      <c r="A7" s="320" t="s">
        <v>167</v>
      </c>
      <c r="B7" s="321"/>
      <c r="C7" s="321"/>
      <c r="D7" s="321"/>
      <c r="E7" s="321"/>
      <c r="F7" s="321"/>
      <c r="G7" s="321"/>
      <c r="H7" s="321"/>
      <c r="I7" s="321"/>
      <c r="J7" s="321"/>
      <c r="K7" s="321"/>
      <c r="L7" s="321"/>
      <c r="M7" s="321"/>
      <c r="N7" s="322"/>
    </row>
    <row r="8" spans="1:14" x14ac:dyDescent="0.2">
      <c r="A8" s="323" t="s">
        <v>168</v>
      </c>
      <c r="B8" s="324"/>
      <c r="C8" s="324"/>
      <c r="D8" s="324"/>
      <c r="E8" s="324"/>
      <c r="F8" s="324"/>
      <c r="G8" s="324"/>
      <c r="H8" s="324"/>
      <c r="I8" s="324"/>
      <c r="J8" s="324"/>
      <c r="K8" s="324"/>
      <c r="L8" s="324"/>
      <c r="M8" s="324"/>
      <c r="N8" s="325"/>
    </row>
    <row r="9" spans="1:14" x14ac:dyDescent="0.2">
      <c r="A9" s="323" t="s">
        <v>169</v>
      </c>
      <c r="B9" s="324"/>
      <c r="C9" s="324"/>
      <c r="D9" s="324"/>
      <c r="E9" s="324"/>
      <c r="F9" s="324"/>
      <c r="G9" s="324"/>
      <c r="H9" s="324"/>
      <c r="I9" s="324"/>
      <c r="J9" s="324"/>
      <c r="K9" s="324"/>
      <c r="L9" s="324"/>
      <c r="M9" s="324"/>
      <c r="N9" s="325"/>
    </row>
    <row r="10" spans="1:14" x14ac:dyDescent="0.2">
      <c r="A10" s="118"/>
      <c r="B10" s="120"/>
      <c r="C10" s="120"/>
      <c r="D10" s="120"/>
      <c r="E10" s="120"/>
      <c r="F10" s="120"/>
      <c r="G10" s="120"/>
      <c r="H10" s="120"/>
      <c r="I10" s="120"/>
      <c r="J10" s="120"/>
      <c r="K10" s="120"/>
      <c r="L10" s="120"/>
      <c r="M10" s="120"/>
      <c r="N10" s="121"/>
    </row>
    <row r="11" spans="1:14" x14ac:dyDescent="0.2">
      <c r="A11" s="91" t="s">
        <v>170</v>
      </c>
      <c r="B11" s="3"/>
      <c r="C11" s="120"/>
      <c r="D11" s="120"/>
      <c r="E11" s="120"/>
      <c r="F11" s="120"/>
      <c r="G11" s="120"/>
      <c r="H11" s="120"/>
      <c r="I11" s="120"/>
      <c r="J11" s="120"/>
      <c r="K11" s="120"/>
      <c r="L11" s="120"/>
      <c r="M11" s="120"/>
      <c r="N11" s="121"/>
    </row>
    <row r="12" spans="1:14" x14ac:dyDescent="0.2">
      <c r="A12" s="118"/>
      <c r="B12" s="120"/>
      <c r="C12" s="120"/>
      <c r="D12" s="120"/>
      <c r="E12" s="120"/>
      <c r="F12" s="120"/>
      <c r="G12" s="120"/>
      <c r="H12" s="120"/>
      <c r="I12" s="120"/>
      <c r="J12" s="120"/>
      <c r="K12" s="113"/>
      <c r="L12" s="113"/>
      <c r="M12" s="113"/>
      <c r="N12" s="123"/>
    </row>
    <row r="13" spans="1:14" x14ac:dyDescent="0.2">
      <c r="A13" s="122"/>
      <c r="B13" s="13"/>
      <c r="C13" s="119"/>
      <c r="D13" s="318" t="s">
        <v>125</v>
      </c>
      <c r="E13" s="319"/>
      <c r="F13" s="319"/>
      <c r="G13" s="319"/>
      <c r="H13" s="319"/>
      <c r="I13" s="319"/>
      <c r="J13" s="319"/>
      <c r="K13" s="113"/>
      <c r="L13" s="113"/>
      <c r="M13" s="113"/>
      <c r="N13" s="123"/>
    </row>
    <row r="14" spans="1:14" x14ac:dyDescent="0.2">
      <c r="A14" s="95" t="s">
        <v>126</v>
      </c>
      <c r="B14" s="96"/>
      <c r="C14" s="97"/>
      <c r="D14" s="124" t="s">
        <v>171</v>
      </c>
      <c r="E14" s="124" t="s">
        <v>172</v>
      </c>
      <c r="F14" s="124" t="s">
        <v>173</v>
      </c>
      <c r="G14" s="124" t="s">
        <v>174</v>
      </c>
      <c r="H14" s="124" t="s">
        <v>175</v>
      </c>
      <c r="I14" s="124" t="s">
        <v>176</v>
      </c>
      <c r="J14" s="124" t="s">
        <v>177</v>
      </c>
      <c r="K14" s="124" t="s">
        <v>178</v>
      </c>
      <c r="L14" s="124" t="s">
        <v>179</v>
      </c>
      <c r="M14" s="124" t="s">
        <v>180</v>
      </c>
      <c r="N14" s="124" t="s">
        <v>181</v>
      </c>
    </row>
    <row r="15" spans="1:14" x14ac:dyDescent="0.2">
      <c r="A15" s="100" t="s">
        <v>130</v>
      </c>
      <c r="B15" s="125"/>
      <c r="C15" s="126"/>
      <c r="D15" s="177" t="s">
        <v>391</v>
      </c>
      <c r="E15" s="177" t="s">
        <v>391</v>
      </c>
      <c r="F15" s="177" t="s">
        <v>392</v>
      </c>
      <c r="G15" s="177" t="s">
        <v>393</v>
      </c>
      <c r="H15" s="177" t="s">
        <v>394</v>
      </c>
      <c r="I15" s="177" t="s">
        <v>395</v>
      </c>
      <c r="J15" s="177" t="s">
        <v>395</v>
      </c>
      <c r="K15" s="177" t="s">
        <v>396</v>
      </c>
      <c r="L15" s="177" t="s">
        <v>396</v>
      </c>
      <c r="M15" s="177" t="s">
        <v>396</v>
      </c>
      <c r="N15" s="177" t="s">
        <v>397</v>
      </c>
    </row>
    <row r="16" spans="1:14" x14ac:dyDescent="0.2">
      <c r="A16" s="100" t="s">
        <v>131</v>
      </c>
      <c r="B16" s="125"/>
      <c r="C16" s="126"/>
      <c r="D16" s="177" t="s">
        <v>380</v>
      </c>
      <c r="E16" s="177" t="s">
        <v>381</v>
      </c>
      <c r="F16" s="177" t="s">
        <v>382</v>
      </c>
      <c r="G16" s="177" t="s">
        <v>383</v>
      </c>
      <c r="H16" s="177" t="s">
        <v>384</v>
      </c>
      <c r="I16" s="177" t="s">
        <v>385</v>
      </c>
      <c r="J16" s="177" t="s">
        <v>386</v>
      </c>
      <c r="K16" s="177" t="s">
        <v>387</v>
      </c>
      <c r="L16" s="177" t="s">
        <v>388</v>
      </c>
      <c r="M16" s="177" t="s">
        <v>389</v>
      </c>
      <c r="N16" s="177" t="s">
        <v>390</v>
      </c>
    </row>
    <row r="17" spans="1:14" x14ac:dyDescent="0.2">
      <c r="A17" s="100" t="s">
        <v>132</v>
      </c>
      <c r="B17" s="125"/>
      <c r="C17" s="126"/>
      <c r="D17" s="173" t="str">
        <f t="shared" ref="D17:N17" si="0">+D16</f>
        <v>$155.67(A)</v>
      </c>
      <c r="E17" s="173" t="str">
        <f t="shared" si="0"/>
        <v>$161.81(A)</v>
      </c>
      <c r="F17" s="173" t="str">
        <f t="shared" si="0"/>
        <v>$171.03(A)</v>
      </c>
      <c r="G17" s="173" t="str">
        <f t="shared" si="0"/>
        <v>$180.26(A)</v>
      </c>
      <c r="H17" s="173" t="str">
        <f t="shared" si="0"/>
        <v>$186.40(A)</v>
      </c>
      <c r="I17" s="173" t="str">
        <f t="shared" si="0"/>
        <v>$201.77(A)</v>
      </c>
      <c r="J17" s="173" t="str">
        <f t="shared" si="0"/>
        <v>$217.14(A)</v>
      </c>
      <c r="K17" s="173" t="str">
        <f t="shared" si="0"/>
        <v>$232.51(A)</v>
      </c>
      <c r="L17" s="173" t="str">
        <f t="shared" si="0"/>
        <v>$247.88(A)</v>
      </c>
      <c r="M17" s="173" t="str">
        <f t="shared" si="0"/>
        <v>$263.25(A)</v>
      </c>
      <c r="N17" s="173" t="str">
        <f t="shared" si="0"/>
        <v>$278.61(A)</v>
      </c>
    </row>
    <row r="18" spans="1:14" x14ac:dyDescent="0.2">
      <c r="A18" s="100" t="s">
        <v>133</v>
      </c>
      <c r="B18" s="101"/>
      <c r="C18" s="102"/>
      <c r="D18" s="28"/>
      <c r="E18" s="28"/>
      <c r="F18" s="28"/>
      <c r="G18" s="28"/>
      <c r="H18" s="28"/>
      <c r="I18" s="28"/>
      <c r="J18" s="28"/>
      <c r="K18" s="28"/>
      <c r="L18" s="28"/>
      <c r="M18" s="28"/>
      <c r="N18" s="28"/>
    </row>
    <row r="19" spans="1:14" x14ac:dyDescent="0.2">
      <c r="A19" s="103" t="s">
        <v>134</v>
      </c>
      <c r="B19" s="125"/>
      <c r="C19" s="126"/>
      <c r="D19" s="3"/>
      <c r="E19" s="3"/>
      <c r="F19" s="3"/>
      <c r="G19" s="3"/>
      <c r="H19" s="3"/>
      <c r="I19" s="3"/>
      <c r="J19" s="15"/>
      <c r="K19" s="15"/>
      <c r="L19" s="15"/>
      <c r="M19" s="15"/>
      <c r="N19" s="15"/>
    </row>
    <row r="20" spans="1:14" x14ac:dyDescent="0.2">
      <c r="A20" s="100" t="s">
        <v>70</v>
      </c>
      <c r="B20" s="125"/>
      <c r="C20" s="126"/>
      <c r="D20" s="177" t="s">
        <v>398</v>
      </c>
      <c r="E20" s="173" t="str">
        <f>+D20</f>
        <v>$77.69(A)</v>
      </c>
      <c r="F20" s="173" t="str">
        <f t="shared" ref="F20:N22" si="1">+E20</f>
        <v>$77.69(A)</v>
      </c>
      <c r="G20" s="173" t="str">
        <f t="shared" si="1"/>
        <v>$77.69(A)</v>
      </c>
      <c r="H20" s="173" t="str">
        <f t="shared" si="1"/>
        <v>$77.69(A)</v>
      </c>
      <c r="I20" s="173" t="str">
        <f t="shared" si="1"/>
        <v>$77.69(A)</v>
      </c>
      <c r="J20" s="173" t="str">
        <f t="shared" si="1"/>
        <v>$77.69(A)</v>
      </c>
      <c r="K20" s="173" t="str">
        <f t="shared" si="1"/>
        <v>$77.69(A)</v>
      </c>
      <c r="L20" s="177" t="s">
        <v>473</v>
      </c>
      <c r="M20" s="173" t="str">
        <f t="shared" si="1"/>
        <v>$136.09(A)</v>
      </c>
      <c r="N20" s="173" t="str">
        <f t="shared" si="1"/>
        <v>$136.09(A)</v>
      </c>
    </row>
    <row r="21" spans="1:14" x14ac:dyDescent="0.2">
      <c r="A21" s="100" t="s">
        <v>71</v>
      </c>
      <c r="B21" s="125"/>
      <c r="C21" s="126"/>
      <c r="D21" s="177" t="s">
        <v>399</v>
      </c>
      <c r="E21" s="177" t="s">
        <v>400</v>
      </c>
      <c r="F21" s="177" t="s">
        <v>401</v>
      </c>
      <c r="G21" s="177" t="s">
        <v>402</v>
      </c>
      <c r="H21" s="177" t="s">
        <v>403</v>
      </c>
      <c r="I21" s="177" t="s">
        <v>404</v>
      </c>
      <c r="J21" s="177" t="s">
        <v>405</v>
      </c>
      <c r="K21" s="177" t="s">
        <v>406</v>
      </c>
      <c r="L21" s="177" t="s">
        <v>407</v>
      </c>
      <c r="M21" s="177" t="s">
        <v>408</v>
      </c>
      <c r="N21" s="177" t="s">
        <v>409</v>
      </c>
    </row>
    <row r="22" spans="1:14" x14ac:dyDescent="0.2">
      <c r="A22" s="100" t="s">
        <v>135</v>
      </c>
      <c r="B22" s="125"/>
      <c r="C22" s="126"/>
      <c r="D22" s="177" t="s">
        <v>291</v>
      </c>
      <c r="E22" s="173" t="str">
        <f>+D22</f>
        <v>$4.43(A)</v>
      </c>
      <c r="F22" s="173" t="str">
        <f t="shared" si="1"/>
        <v>$4.43(A)</v>
      </c>
      <c r="G22" s="173" t="str">
        <f t="shared" si="1"/>
        <v>$4.43(A)</v>
      </c>
      <c r="H22" s="173" t="str">
        <f t="shared" si="1"/>
        <v>$4.43(A)</v>
      </c>
      <c r="I22" s="173" t="str">
        <f t="shared" si="1"/>
        <v>$4.43(A)</v>
      </c>
      <c r="J22" s="173" t="str">
        <f t="shared" si="1"/>
        <v>$4.43(A)</v>
      </c>
      <c r="K22" s="173" t="str">
        <f t="shared" si="1"/>
        <v>$4.43(A)</v>
      </c>
      <c r="L22" s="173" t="str">
        <f t="shared" si="1"/>
        <v>$4.43(A)</v>
      </c>
      <c r="M22" s="173" t="str">
        <f t="shared" si="1"/>
        <v>$4.43(A)</v>
      </c>
      <c r="N22" s="173" t="str">
        <f t="shared" si="1"/>
        <v>$4.43(A)</v>
      </c>
    </row>
    <row r="23" spans="1:14" x14ac:dyDescent="0.2">
      <c r="A23" s="100" t="s">
        <v>73</v>
      </c>
      <c r="B23" s="125"/>
      <c r="C23" s="126"/>
      <c r="D23" s="127" t="s">
        <v>154</v>
      </c>
      <c r="E23" s="127" t="s">
        <v>154</v>
      </c>
      <c r="F23" s="127" t="s">
        <v>154</v>
      </c>
      <c r="G23" s="127" t="s">
        <v>154</v>
      </c>
      <c r="H23" s="127" t="s">
        <v>154</v>
      </c>
      <c r="I23" s="127" t="s">
        <v>154</v>
      </c>
      <c r="J23" s="127" t="s">
        <v>154</v>
      </c>
      <c r="K23" s="127" t="s">
        <v>154</v>
      </c>
      <c r="L23" s="127" t="s">
        <v>154</v>
      </c>
      <c r="M23" s="127" t="s">
        <v>154</v>
      </c>
      <c r="N23" s="127" t="s">
        <v>154</v>
      </c>
    </row>
    <row r="24" spans="1:14" x14ac:dyDescent="0.2">
      <c r="A24" s="114"/>
      <c r="B24" s="115"/>
      <c r="C24" s="115"/>
      <c r="D24" s="115"/>
      <c r="E24" s="115"/>
      <c r="F24" s="115"/>
      <c r="G24" s="115"/>
      <c r="H24" s="115"/>
      <c r="I24" s="115"/>
      <c r="J24" s="115"/>
      <c r="K24" s="115"/>
      <c r="L24" s="115"/>
      <c r="M24" s="115"/>
      <c r="N24" s="116"/>
    </row>
    <row r="25" spans="1:14" x14ac:dyDescent="0.2">
      <c r="A25" s="118"/>
      <c r="B25" s="120"/>
      <c r="C25" s="120"/>
      <c r="D25" s="120"/>
      <c r="E25" s="120"/>
      <c r="F25" s="120"/>
      <c r="G25" s="120"/>
      <c r="H25" s="120"/>
      <c r="I25" s="120"/>
      <c r="J25" s="120"/>
      <c r="K25" s="120"/>
      <c r="L25" s="120"/>
      <c r="M25" s="120"/>
      <c r="N25" s="121"/>
    </row>
    <row r="26" spans="1:14" x14ac:dyDescent="0.2">
      <c r="A26" s="93" t="s">
        <v>136</v>
      </c>
      <c r="B26" s="328" t="s">
        <v>182</v>
      </c>
      <c r="C26" s="328"/>
      <c r="D26" s="328"/>
      <c r="E26" s="328"/>
      <c r="F26" s="328"/>
      <c r="G26" s="328"/>
      <c r="H26" s="328"/>
      <c r="I26" s="328"/>
      <c r="J26" s="328"/>
      <c r="K26" s="328"/>
      <c r="L26" s="328"/>
      <c r="M26" s="328"/>
      <c r="N26" s="329"/>
    </row>
    <row r="27" spans="1:14" x14ac:dyDescent="0.2">
      <c r="A27" s="107" t="s">
        <v>183</v>
      </c>
      <c r="B27" s="328" t="s">
        <v>184</v>
      </c>
      <c r="C27" s="328"/>
      <c r="D27" s="328"/>
      <c r="E27" s="328"/>
      <c r="F27" s="328"/>
      <c r="G27" s="328"/>
      <c r="H27" s="328"/>
      <c r="I27" s="328"/>
      <c r="J27" s="328"/>
      <c r="K27" s="328"/>
      <c r="L27" s="328"/>
      <c r="M27" s="328"/>
      <c r="N27" s="329"/>
    </row>
    <row r="28" spans="1:14" x14ac:dyDescent="0.2">
      <c r="A28" s="128"/>
      <c r="B28" s="315" t="str">
        <f>"to the disposal site.  Excess miles will be charged for at $1.56 (A) per mile or fraction of a"</f>
        <v>to the disposal site.  Excess miles will be charged for at $1.56 (A) per mile or fraction of a</v>
      </c>
      <c r="C28" s="315"/>
      <c r="D28" s="315"/>
      <c r="E28" s="315"/>
      <c r="F28" s="315"/>
      <c r="G28" s="315"/>
      <c r="H28" s="315"/>
      <c r="I28" s="315"/>
      <c r="J28" s="315"/>
      <c r="K28" s="315"/>
      <c r="L28" s="315"/>
      <c r="M28" s="315"/>
      <c r="N28" s="316"/>
    </row>
    <row r="29" spans="1:14" x14ac:dyDescent="0.2">
      <c r="A29" s="128"/>
      <c r="B29" s="315" t="s">
        <v>185</v>
      </c>
      <c r="C29" s="315"/>
      <c r="D29" s="315"/>
      <c r="E29" s="315"/>
      <c r="F29" s="315"/>
      <c r="G29" s="315"/>
      <c r="H29" s="315"/>
      <c r="I29" s="315"/>
      <c r="J29" s="315"/>
      <c r="K29" s="315"/>
      <c r="L29" s="315"/>
      <c r="M29" s="315"/>
      <c r="N29" s="316"/>
    </row>
    <row r="30" spans="1:14" x14ac:dyDescent="0.2">
      <c r="A30" s="93" t="s">
        <v>76</v>
      </c>
      <c r="B30" s="328" t="s">
        <v>186</v>
      </c>
      <c r="C30" s="328"/>
      <c r="D30" s="328"/>
      <c r="E30" s="328"/>
      <c r="F30" s="328"/>
      <c r="G30" s="328"/>
      <c r="H30" s="328"/>
      <c r="I30" s="328"/>
      <c r="J30" s="328"/>
      <c r="K30" s="328"/>
      <c r="L30" s="328"/>
      <c r="M30" s="328"/>
      <c r="N30" s="329"/>
    </row>
    <row r="31" spans="1:14" x14ac:dyDescent="0.2">
      <c r="A31" s="93" t="s">
        <v>3</v>
      </c>
      <c r="B31" s="328" t="s">
        <v>187</v>
      </c>
      <c r="C31" s="328"/>
      <c r="D31" s="328"/>
      <c r="E31" s="328"/>
      <c r="F31" s="328"/>
      <c r="G31" s="328"/>
      <c r="H31" s="328"/>
      <c r="I31" s="328"/>
      <c r="J31" s="328"/>
      <c r="K31" s="328"/>
      <c r="L31" s="328"/>
      <c r="M31" s="328"/>
      <c r="N31" s="329"/>
    </row>
    <row r="32" spans="1:14" x14ac:dyDescent="0.2">
      <c r="A32" s="93"/>
      <c r="B32" s="328" t="s">
        <v>188</v>
      </c>
      <c r="C32" s="328"/>
      <c r="D32" s="328"/>
      <c r="E32" s="328"/>
      <c r="F32" s="328"/>
      <c r="G32" s="328"/>
      <c r="H32" s="328"/>
      <c r="I32" s="328"/>
      <c r="J32" s="328"/>
      <c r="K32" s="328"/>
      <c r="L32" s="328"/>
      <c r="M32" s="328"/>
      <c r="N32" s="329"/>
    </row>
    <row r="33" spans="1:14" x14ac:dyDescent="0.2">
      <c r="A33" s="109"/>
      <c r="B33" s="328" t="s">
        <v>189</v>
      </c>
      <c r="C33" s="328"/>
      <c r="D33" s="328"/>
      <c r="E33" s="328"/>
      <c r="F33" s="328"/>
      <c r="G33" s="328"/>
      <c r="H33" s="328"/>
      <c r="I33" s="328"/>
      <c r="J33" s="328"/>
      <c r="K33" s="328"/>
      <c r="L33" s="328"/>
      <c r="M33" s="328"/>
      <c r="N33" s="329"/>
    </row>
    <row r="34" spans="1:14" x14ac:dyDescent="0.2">
      <c r="A34" s="93"/>
      <c r="B34" s="328" t="s">
        <v>190</v>
      </c>
      <c r="C34" s="328"/>
      <c r="D34" s="328"/>
      <c r="E34" s="328"/>
      <c r="F34" s="328"/>
      <c r="G34" s="328"/>
      <c r="H34" s="328"/>
      <c r="I34" s="328"/>
      <c r="J34" s="328"/>
      <c r="K34" s="328"/>
      <c r="L34" s="328"/>
      <c r="M34" s="328"/>
      <c r="N34" s="329"/>
    </row>
    <row r="35" spans="1:14" x14ac:dyDescent="0.2">
      <c r="A35" s="93" t="s">
        <v>3</v>
      </c>
      <c r="B35" s="328" t="s">
        <v>191</v>
      </c>
      <c r="C35" s="328"/>
      <c r="D35" s="328"/>
      <c r="E35" s="328"/>
      <c r="F35" s="328"/>
      <c r="G35" s="328"/>
      <c r="H35" s="328"/>
      <c r="I35" s="328"/>
      <c r="J35" s="328"/>
      <c r="K35" s="328"/>
      <c r="L35" s="328"/>
      <c r="M35" s="328"/>
      <c r="N35" s="329"/>
    </row>
    <row r="36" spans="1:14" x14ac:dyDescent="0.2">
      <c r="A36" s="93"/>
      <c r="B36" s="328" t="s">
        <v>192</v>
      </c>
      <c r="C36" s="328"/>
      <c r="D36" s="328"/>
      <c r="E36" s="328"/>
      <c r="F36" s="328"/>
      <c r="G36" s="328"/>
      <c r="H36" s="328"/>
      <c r="I36" s="328"/>
      <c r="J36" s="328"/>
      <c r="K36" s="328"/>
      <c r="L36" s="328"/>
      <c r="M36" s="328"/>
      <c r="N36" s="329"/>
    </row>
    <row r="37" spans="1:14" x14ac:dyDescent="0.2">
      <c r="A37" s="93"/>
      <c r="B37" s="328" t="s">
        <v>193</v>
      </c>
      <c r="C37" s="328"/>
      <c r="D37" s="328"/>
      <c r="E37" s="328"/>
      <c r="F37" s="328"/>
      <c r="G37" s="328"/>
      <c r="H37" s="328"/>
      <c r="I37" s="328"/>
      <c r="J37" s="328"/>
      <c r="K37" s="328"/>
      <c r="L37" s="328"/>
      <c r="M37" s="328"/>
      <c r="N37" s="329"/>
    </row>
    <row r="38" spans="1:14" ht="6" customHeight="1" x14ac:dyDescent="0.2">
      <c r="A38" s="93"/>
      <c r="B38" s="328"/>
      <c r="C38" s="328"/>
      <c r="D38" s="328"/>
      <c r="E38" s="328"/>
      <c r="F38" s="328"/>
      <c r="G38" s="328"/>
      <c r="H38" s="328"/>
      <c r="I38" s="328"/>
      <c r="J38" s="328"/>
      <c r="K38" s="328"/>
      <c r="L38" s="328"/>
      <c r="M38" s="328"/>
      <c r="N38" s="329"/>
    </row>
    <row r="39" spans="1:14" x14ac:dyDescent="0.2">
      <c r="A39" s="93" t="s">
        <v>77</v>
      </c>
      <c r="B39" s="330" t="str">
        <f>+'Item 105, page 1'!B31:L31</f>
        <v>Recycling &lt;credit&gt;/debit (if applicable) is:  &lt;$0.27&gt; per yard.</v>
      </c>
      <c r="C39" s="330"/>
      <c r="D39" s="330"/>
      <c r="E39" s="330"/>
      <c r="F39" s="330"/>
      <c r="G39" s="330"/>
      <c r="H39" s="330"/>
      <c r="I39" s="330"/>
      <c r="J39" s="330"/>
      <c r="K39" s="330"/>
      <c r="L39" s="330"/>
      <c r="M39" s="330"/>
      <c r="N39" s="331"/>
    </row>
    <row r="40" spans="1:14" ht="4.5" customHeight="1" x14ac:dyDescent="0.2">
      <c r="A40" s="93"/>
      <c r="B40" s="328"/>
      <c r="C40" s="328"/>
      <c r="D40" s="328"/>
      <c r="E40" s="328"/>
      <c r="F40" s="328"/>
      <c r="G40" s="328"/>
      <c r="H40" s="328"/>
      <c r="I40" s="328"/>
      <c r="J40" s="328"/>
      <c r="K40" s="328"/>
      <c r="L40" s="328"/>
      <c r="M40" s="328"/>
      <c r="N40" s="329"/>
    </row>
    <row r="41" spans="1:14" x14ac:dyDescent="0.2">
      <c r="A41" s="93" t="s">
        <v>194</v>
      </c>
      <c r="B41" s="326" t="str">
        <f>+'Item 105, page 1'!B27:L27</f>
        <v>The charge included in this rate for recycling is $3.07 (A) per yard. Description/rules related to recycling program are shown on page 26.</v>
      </c>
      <c r="C41" s="326"/>
      <c r="D41" s="326"/>
      <c r="E41" s="326"/>
      <c r="F41" s="326"/>
      <c r="G41" s="326"/>
      <c r="H41" s="326"/>
      <c r="I41" s="326"/>
      <c r="J41" s="326"/>
      <c r="K41" s="326"/>
      <c r="L41" s="326"/>
      <c r="M41" s="326"/>
      <c r="N41" s="327"/>
    </row>
    <row r="42" spans="1:14" x14ac:dyDescent="0.2">
      <c r="A42" s="118"/>
      <c r="B42" s="112"/>
      <c r="C42" s="120"/>
      <c r="D42" s="120"/>
      <c r="E42" s="120"/>
      <c r="F42" s="120"/>
      <c r="G42" s="120"/>
      <c r="H42" s="120"/>
      <c r="I42" s="120"/>
      <c r="J42" s="120"/>
      <c r="K42" s="120"/>
      <c r="L42" s="120"/>
      <c r="M42" s="120"/>
      <c r="N42" s="121"/>
    </row>
    <row r="43" spans="1:14" x14ac:dyDescent="0.2">
      <c r="A43" s="93" t="s">
        <v>102</v>
      </c>
      <c r="B43" s="112"/>
      <c r="C43" s="120"/>
      <c r="D43" s="120"/>
      <c r="E43" s="120"/>
      <c r="F43" s="120"/>
      <c r="G43" s="120"/>
      <c r="H43" s="120"/>
      <c r="I43" s="120"/>
      <c r="J43" s="120"/>
      <c r="K43" s="120"/>
      <c r="L43" s="120"/>
      <c r="M43" s="120"/>
      <c r="N43" s="121"/>
    </row>
    <row r="44" spans="1:14" x14ac:dyDescent="0.2">
      <c r="A44" s="93"/>
      <c r="B44" s="112"/>
      <c r="C44" s="120"/>
      <c r="D44" s="120"/>
      <c r="E44" s="120"/>
      <c r="F44" s="120"/>
      <c r="G44" s="120"/>
      <c r="H44" s="120"/>
      <c r="I44" s="120"/>
      <c r="J44" s="120"/>
      <c r="K44" s="120"/>
      <c r="L44" s="120"/>
      <c r="M44" s="120"/>
      <c r="N44" s="121"/>
    </row>
    <row r="45" spans="1:14" x14ac:dyDescent="0.2">
      <c r="A45" s="93"/>
      <c r="B45" s="50" t="s">
        <v>308</v>
      </c>
      <c r="C45" s="3"/>
      <c r="D45" s="84"/>
      <c r="E45" s="84"/>
      <c r="F45" s="84"/>
      <c r="G45" s="84"/>
      <c r="H45" s="120"/>
      <c r="I45" s="120"/>
      <c r="J45" s="120"/>
      <c r="K45" s="120"/>
      <c r="L45" s="120"/>
      <c r="M45" s="120"/>
      <c r="N45" s="121"/>
    </row>
    <row r="46" spans="1:14" x14ac:dyDescent="0.2">
      <c r="A46" s="93"/>
      <c r="B46" s="112"/>
      <c r="C46" s="120"/>
      <c r="D46" s="120"/>
      <c r="E46" s="120"/>
      <c r="F46" s="120"/>
      <c r="G46" s="120"/>
      <c r="H46" s="120"/>
      <c r="I46" s="120"/>
      <c r="J46" s="120"/>
      <c r="K46" s="120"/>
      <c r="L46" s="120"/>
      <c r="M46" s="120"/>
      <c r="N46" s="121"/>
    </row>
    <row r="47" spans="1:14" x14ac:dyDescent="0.2">
      <c r="A47" s="118"/>
      <c r="B47" s="120"/>
      <c r="C47" s="120"/>
      <c r="D47" s="120"/>
      <c r="E47" s="120"/>
      <c r="F47" s="120"/>
      <c r="G47" s="120"/>
      <c r="H47" s="120"/>
      <c r="I47" s="120"/>
      <c r="J47" s="120"/>
      <c r="K47" s="120"/>
      <c r="L47" s="120"/>
      <c r="M47" s="120"/>
      <c r="N47" s="121"/>
    </row>
    <row r="48" spans="1:14" x14ac:dyDescent="0.2">
      <c r="A48" s="118"/>
      <c r="B48" s="120"/>
      <c r="C48" s="120"/>
      <c r="D48" s="120"/>
      <c r="E48" s="120"/>
      <c r="F48" s="120"/>
      <c r="G48" s="120"/>
      <c r="H48" s="120"/>
      <c r="I48" s="120"/>
      <c r="J48" s="120"/>
      <c r="K48" s="120"/>
      <c r="L48" s="133" t="s">
        <v>207</v>
      </c>
      <c r="M48" s="295">
        <v>42947</v>
      </c>
      <c r="N48" s="296"/>
    </row>
    <row r="49" spans="1:14" x14ac:dyDescent="0.2">
      <c r="A49" s="118"/>
      <c r="B49" s="120"/>
      <c r="C49" s="120"/>
      <c r="D49" s="120"/>
      <c r="E49" s="120"/>
      <c r="F49" s="120"/>
      <c r="G49" s="120"/>
      <c r="H49" s="120"/>
      <c r="I49" s="120"/>
      <c r="J49" s="120"/>
      <c r="K49" s="120"/>
      <c r="L49" s="120"/>
      <c r="M49" s="120"/>
      <c r="N49" s="121"/>
    </row>
    <row r="50" spans="1:14" x14ac:dyDescent="0.2">
      <c r="A50" s="118"/>
      <c r="B50" s="120"/>
      <c r="C50" s="120"/>
      <c r="D50" s="120"/>
      <c r="E50" s="120"/>
      <c r="F50" s="120"/>
      <c r="G50" s="120"/>
      <c r="H50" s="120"/>
      <c r="I50" s="120"/>
      <c r="J50" s="120"/>
      <c r="K50" s="120"/>
      <c r="L50" s="120"/>
      <c r="M50" s="120"/>
      <c r="N50" s="121"/>
    </row>
    <row r="51" spans="1:14" x14ac:dyDescent="0.2">
      <c r="A51" s="122"/>
      <c r="B51" s="113"/>
      <c r="C51" s="113"/>
      <c r="D51" s="113"/>
      <c r="E51" s="113"/>
      <c r="F51" s="113"/>
      <c r="G51" s="113"/>
      <c r="H51" s="113"/>
      <c r="I51" s="113"/>
      <c r="J51" s="113"/>
      <c r="K51" s="113"/>
      <c r="L51" s="113"/>
      <c r="M51" s="113"/>
      <c r="N51" s="123"/>
    </row>
    <row r="52" spans="1:14" x14ac:dyDescent="0.2">
      <c r="A52" s="5" t="s">
        <v>120</v>
      </c>
      <c r="B52" s="3" t="str">
        <f>'Title Page'!$B$52</f>
        <v>Diane Cramer, Assistant Division Controller</v>
      </c>
      <c r="C52" s="3"/>
      <c r="D52" s="3"/>
      <c r="E52" s="3"/>
      <c r="F52" s="3"/>
      <c r="G52" s="120"/>
      <c r="H52" s="120"/>
      <c r="I52" s="120"/>
      <c r="J52" s="120"/>
      <c r="K52" s="120"/>
      <c r="L52" s="120"/>
      <c r="M52" s="120"/>
      <c r="N52" s="121"/>
    </row>
    <row r="53" spans="1:14" x14ac:dyDescent="0.2">
      <c r="A53" s="5"/>
      <c r="B53" s="3"/>
      <c r="C53" s="3"/>
      <c r="D53" s="3"/>
      <c r="E53" s="3"/>
      <c r="F53" s="3"/>
      <c r="G53" s="120"/>
      <c r="H53" s="120"/>
      <c r="I53" s="120"/>
      <c r="J53" s="120"/>
      <c r="K53" s="120"/>
      <c r="L53" s="120"/>
      <c r="M53" s="120"/>
      <c r="N53" s="121"/>
    </row>
    <row r="54" spans="1:14" x14ac:dyDescent="0.2">
      <c r="A54" s="6" t="s">
        <v>163</v>
      </c>
      <c r="B54" s="239">
        <f>'Title Page'!$B$54</f>
        <v>42839</v>
      </c>
      <c r="C54" s="239"/>
      <c r="D54" s="7"/>
      <c r="E54" s="7"/>
      <c r="F54" s="7"/>
      <c r="G54" s="113"/>
      <c r="H54" s="113"/>
      <c r="I54" s="113"/>
      <c r="J54" s="113"/>
      <c r="K54" s="113"/>
      <c r="L54" s="67"/>
      <c r="M54" s="135" t="s">
        <v>206</v>
      </c>
      <c r="N54" s="149">
        <f>'Title Page'!$J$54</f>
        <v>42887</v>
      </c>
    </row>
    <row r="55" spans="1:14" x14ac:dyDescent="0.2">
      <c r="A55" s="266" t="s">
        <v>4</v>
      </c>
      <c r="B55" s="267"/>
      <c r="C55" s="267"/>
      <c r="D55" s="267"/>
      <c r="E55" s="267"/>
      <c r="F55" s="267"/>
      <c r="G55" s="267"/>
      <c r="H55" s="267"/>
      <c r="I55" s="267"/>
      <c r="J55" s="267"/>
      <c r="K55" s="120"/>
      <c r="L55" s="120"/>
      <c r="M55" s="120"/>
      <c r="N55" s="121"/>
    </row>
    <row r="56" spans="1:14" x14ac:dyDescent="0.2">
      <c r="A56" s="118"/>
      <c r="B56" s="120"/>
      <c r="C56" s="120"/>
      <c r="D56" s="120"/>
      <c r="E56" s="120"/>
      <c r="F56" s="120"/>
      <c r="G56" s="120"/>
      <c r="H56" s="120"/>
      <c r="I56" s="120"/>
      <c r="J56" s="120"/>
      <c r="K56" s="120"/>
      <c r="L56" s="120"/>
      <c r="M56" s="120"/>
      <c r="N56" s="121"/>
    </row>
    <row r="57" spans="1:14" x14ac:dyDescent="0.2">
      <c r="A57" s="118" t="s">
        <v>5</v>
      </c>
      <c r="B57" s="120"/>
      <c r="C57" s="120"/>
      <c r="D57" s="120"/>
      <c r="E57" s="120"/>
      <c r="F57" s="120"/>
      <c r="G57" s="120"/>
      <c r="H57" s="120"/>
      <c r="I57" s="120"/>
      <c r="J57" s="120"/>
      <c r="K57" s="120"/>
      <c r="L57" s="120"/>
      <c r="M57" s="120"/>
      <c r="N57" s="121"/>
    </row>
    <row r="58" spans="1:14" x14ac:dyDescent="0.2">
      <c r="A58" s="122"/>
      <c r="B58" s="113"/>
      <c r="C58" s="113"/>
      <c r="D58" s="113"/>
      <c r="E58" s="113"/>
      <c r="F58" s="113"/>
      <c r="G58" s="113"/>
      <c r="H58" s="113"/>
      <c r="I58" s="113"/>
      <c r="J58" s="113"/>
      <c r="K58" s="113"/>
      <c r="L58" s="113"/>
      <c r="M58" s="113"/>
      <c r="N58" s="123"/>
    </row>
  </sheetData>
  <mergeCells count="23">
    <mergeCell ref="B40:N40"/>
    <mergeCell ref="B34:N34"/>
    <mergeCell ref="B35:N35"/>
    <mergeCell ref="B36:N36"/>
    <mergeCell ref="B37:N37"/>
    <mergeCell ref="B38:N38"/>
    <mergeCell ref="B39:N39"/>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s>
  <phoneticPr fontId="0" type="noConversion"/>
  <printOptions horizontalCentered="1" verticalCentered="1"/>
  <pageMargins left="0.5" right="0.5" top="0.5" bottom="0.5" header="0.5" footer="0.5"/>
  <pageSetup scale="6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5"/>
  <sheetViews>
    <sheetView showGridLines="0" topLeftCell="A16" zoomScaleNormal="100" workbookViewId="0">
      <selection activeCell="N16" sqref="N16"/>
    </sheetView>
  </sheetViews>
  <sheetFormatPr defaultRowHeight="12.75" x14ac:dyDescent="0.2"/>
  <cols>
    <col min="1" max="1" width="10.7109375" customWidth="1"/>
    <col min="2" max="2" width="13" customWidth="1"/>
    <col min="3" max="3" width="3.140625" customWidth="1"/>
    <col min="4" max="14" width="11.7109375" customWidth="1"/>
  </cols>
  <sheetData>
    <row r="1" spans="1:14" x14ac:dyDescent="0.2">
      <c r="A1" s="73"/>
      <c r="B1" s="74"/>
      <c r="C1" s="74"/>
      <c r="D1" s="74"/>
      <c r="E1" s="74"/>
      <c r="F1" s="74"/>
      <c r="G1" s="74"/>
      <c r="H1" s="74"/>
      <c r="I1" s="74"/>
      <c r="J1" s="74"/>
      <c r="K1" s="74"/>
      <c r="L1" s="74"/>
      <c r="M1" s="74"/>
      <c r="N1" s="75"/>
    </row>
    <row r="2" spans="1:14" x14ac:dyDescent="0.2">
      <c r="A2" s="76" t="s">
        <v>0</v>
      </c>
      <c r="B2" s="77">
        <v>4</v>
      </c>
      <c r="C2" s="78"/>
      <c r="D2" s="78"/>
      <c r="E2" s="78"/>
      <c r="F2" s="78"/>
      <c r="G2" s="78"/>
      <c r="J2" s="79"/>
      <c r="K2" s="1"/>
      <c r="L2" s="133"/>
      <c r="M2" s="132"/>
      <c r="N2" s="150" t="s">
        <v>294</v>
      </c>
    </row>
    <row r="3" spans="1:14" x14ac:dyDescent="0.2">
      <c r="A3" s="76"/>
      <c r="B3" s="78"/>
      <c r="C3" s="78"/>
      <c r="D3" s="78"/>
      <c r="E3" s="78"/>
      <c r="F3" s="78"/>
      <c r="G3" s="78"/>
      <c r="H3" s="78"/>
      <c r="I3" s="78"/>
      <c r="J3" s="78"/>
      <c r="K3" s="78"/>
      <c r="L3" s="78"/>
      <c r="M3" s="78"/>
      <c r="N3" s="80"/>
    </row>
    <row r="4" spans="1:14" x14ac:dyDescent="0.2">
      <c r="A4" s="76" t="s">
        <v>1</v>
      </c>
      <c r="B4" s="78"/>
      <c r="C4" s="78"/>
      <c r="D4" s="63" t="str">
        <f>'Title Page'!$B$12</f>
        <v>Rabanco LTD / G-12</v>
      </c>
      <c r="E4" s="78"/>
      <c r="F4" s="78"/>
      <c r="G4" s="78"/>
      <c r="H4" s="78"/>
      <c r="I4" s="78"/>
      <c r="J4" s="78"/>
      <c r="K4" s="78"/>
      <c r="L4" s="78"/>
      <c r="M4" s="78"/>
      <c r="N4" s="80"/>
    </row>
    <row r="5" spans="1:14" x14ac:dyDescent="0.2">
      <c r="A5" s="81" t="s">
        <v>2</v>
      </c>
      <c r="B5" s="82"/>
      <c r="C5" s="82"/>
      <c r="D5" s="67" t="str">
        <f>'Title Page'!$B$15</f>
        <v>Lynnwood Disposal, Republic Services</v>
      </c>
      <c r="E5" s="82"/>
      <c r="F5" s="82"/>
      <c r="G5" s="82"/>
      <c r="H5" s="82"/>
      <c r="I5" s="82"/>
      <c r="J5" s="82"/>
      <c r="K5" s="82"/>
      <c r="L5" s="82"/>
      <c r="M5" s="82"/>
      <c r="N5" s="83"/>
    </row>
    <row r="6" spans="1:14" x14ac:dyDescent="0.2">
      <c r="A6" s="76"/>
      <c r="B6" s="78"/>
      <c r="C6" s="78"/>
      <c r="D6" s="78"/>
      <c r="E6" s="78"/>
      <c r="F6" s="78"/>
      <c r="G6" s="78"/>
      <c r="H6" s="78"/>
      <c r="I6" s="78"/>
      <c r="J6" s="78"/>
      <c r="K6" s="78"/>
      <c r="L6" s="78"/>
      <c r="M6" s="78"/>
      <c r="N6" s="80"/>
    </row>
    <row r="7" spans="1:14" x14ac:dyDescent="0.2">
      <c r="A7" s="338" t="s">
        <v>167</v>
      </c>
      <c r="B7" s="283"/>
      <c r="C7" s="283"/>
      <c r="D7" s="283"/>
      <c r="E7" s="283"/>
      <c r="F7" s="283"/>
      <c r="G7" s="283"/>
      <c r="H7" s="283"/>
      <c r="I7" s="283"/>
      <c r="J7" s="283"/>
      <c r="K7" s="283"/>
      <c r="L7" s="283"/>
      <c r="M7" s="283"/>
      <c r="N7" s="339"/>
    </row>
    <row r="8" spans="1:14" x14ac:dyDescent="0.2">
      <c r="A8" s="338" t="s">
        <v>195</v>
      </c>
      <c r="B8" s="283"/>
      <c r="C8" s="283"/>
      <c r="D8" s="283"/>
      <c r="E8" s="283"/>
      <c r="F8" s="283"/>
      <c r="G8" s="283"/>
      <c r="H8" s="283"/>
      <c r="I8" s="283"/>
      <c r="J8" s="283"/>
      <c r="K8" s="283"/>
      <c r="L8" s="283"/>
      <c r="M8" s="283"/>
      <c r="N8" s="339"/>
    </row>
    <row r="9" spans="1:14" x14ac:dyDescent="0.2">
      <c r="A9" s="338" t="s">
        <v>169</v>
      </c>
      <c r="B9" s="283"/>
      <c r="C9" s="283"/>
      <c r="D9" s="283"/>
      <c r="E9" s="283"/>
      <c r="F9" s="283"/>
      <c r="G9" s="283"/>
      <c r="H9" s="283"/>
      <c r="I9" s="283"/>
      <c r="J9" s="283"/>
      <c r="K9" s="283"/>
      <c r="L9" s="283"/>
      <c r="M9" s="283"/>
      <c r="N9" s="339"/>
    </row>
    <row r="10" spans="1:14" x14ac:dyDescent="0.2">
      <c r="A10" s="76"/>
      <c r="B10" s="78"/>
      <c r="C10" s="78"/>
      <c r="D10" s="78"/>
      <c r="E10" s="78"/>
      <c r="F10" s="78"/>
      <c r="G10" s="78"/>
      <c r="H10" s="78"/>
      <c r="I10" s="78"/>
      <c r="J10" s="78"/>
      <c r="K10" s="78"/>
      <c r="L10" s="78"/>
      <c r="M10" s="78"/>
      <c r="N10" s="80"/>
    </row>
    <row r="11" spans="1:14" x14ac:dyDescent="0.2">
      <c r="A11" s="91" t="s">
        <v>170</v>
      </c>
      <c r="B11" s="63"/>
      <c r="C11" s="78"/>
      <c r="D11" s="78"/>
      <c r="E11" s="78"/>
      <c r="F11" s="78"/>
      <c r="G11" s="78"/>
      <c r="H11" s="78"/>
      <c r="I11" s="78"/>
      <c r="J11" s="78"/>
      <c r="K11" s="78"/>
      <c r="L11" s="78"/>
      <c r="M11" s="78"/>
      <c r="N11" s="80"/>
    </row>
    <row r="12" spans="1:14" x14ac:dyDescent="0.2">
      <c r="A12" s="76"/>
      <c r="B12" s="78"/>
      <c r="C12" s="78"/>
      <c r="D12" s="78"/>
      <c r="E12" s="78"/>
      <c r="F12" s="78"/>
      <c r="G12" s="78"/>
      <c r="H12" s="78"/>
      <c r="I12" s="78"/>
      <c r="J12" s="78"/>
      <c r="K12" s="78"/>
      <c r="L12" s="78"/>
      <c r="M12" s="78"/>
      <c r="N12" s="80"/>
    </row>
    <row r="13" spans="1:14" x14ac:dyDescent="0.2">
      <c r="A13" s="76"/>
      <c r="B13" s="69"/>
      <c r="C13" s="79"/>
      <c r="D13" s="340" t="s">
        <v>125</v>
      </c>
      <c r="E13" s="340"/>
      <c r="F13" s="340"/>
      <c r="G13" s="340"/>
      <c r="H13" s="340"/>
      <c r="I13" s="340"/>
      <c r="J13" s="340"/>
      <c r="K13" s="340"/>
      <c r="L13" s="340"/>
      <c r="M13" s="340"/>
      <c r="N13" s="341"/>
    </row>
    <row r="14" spans="1:14" x14ac:dyDescent="0.2">
      <c r="A14" s="95" t="s">
        <v>126</v>
      </c>
      <c r="B14" s="96"/>
      <c r="C14" s="97"/>
      <c r="D14" s="85" t="s">
        <v>171</v>
      </c>
      <c r="E14" s="85" t="s">
        <v>172</v>
      </c>
      <c r="F14" s="85" t="s">
        <v>173</v>
      </c>
      <c r="G14" s="85" t="s">
        <v>174</v>
      </c>
      <c r="H14" s="85" t="s">
        <v>175</v>
      </c>
      <c r="I14" s="85" t="s">
        <v>176</v>
      </c>
      <c r="J14" s="85" t="s">
        <v>177</v>
      </c>
      <c r="K14" s="85" t="s">
        <v>178</v>
      </c>
      <c r="L14" s="85" t="s">
        <v>179</v>
      </c>
      <c r="M14" s="85" t="s">
        <v>180</v>
      </c>
      <c r="N14" s="85" t="s">
        <v>181</v>
      </c>
    </row>
    <row r="15" spans="1:14" x14ac:dyDescent="0.2">
      <c r="A15" s="98" t="s">
        <v>131</v>
      </c>
      <c r="B15" s="96"/>
      <c r="C15" s="97"/>
      <c r="D15" s="176" t="s">
        <v>410</v>
      </c>
      <c r="E15" s="176" t="s">
        <v>411</v>
      </c>
      <c r="F15" s="176" t="s">
        <v>412</v>
      </c>
      <c r="G15" s="176" t="s">
        <v>413</v>
      </c>
      <c r="H15" s="176" t="s">
        <v>414</v>
      </c>
      <c r="I15" s="176" t="s">
        <v>415</v>
      </c>
      <c r="J15" s="176" t="s">
        <v>416</v>
      </c>
      <c r="K15" s="176" t="s">
        <v>417</v>
      </c>
      <c r="L15" s="176" t="s">
        <v>418</v>
      </c>
      <c r="M15" s="176" t="s">
        <v>419</v>
      </c>
      <c r="N15" s="176" t="s">
        <v>420</v>
      </c>
    </row>
    <row r="16" spans="1:14" x14ac:dyDescent="0.2">
      <c r="A16" s="98" t="s">
        <v>132</v>
      </c>
      <c r="B16" s="87"/>
      <c r="C16" s="88"/>
      <c r="D16" s="157" t="str">
        <f>+D15</f>
        <v>$246.17(A)</v>
      </c>
      <c r="E16" s="157" t="str">
        <f t="shared" ref="E16:N16" si="0">+E15</f>
        <v>$267.69(A)</v>
      </c>
      <c r="F16" s="157" t="str">
        <f t="shared" si="0"/>
        <v>$299.96(A)</v>
      </c>
      <c r="G16" s="157" t="str">
        <f t="shared" si="0"/>
        <v>$332.23A)</v>
      </c>
      <c r="H16" s="157" t="str">
        <f t="shared" si="0"/>
        <v>$353.75(A)</v>
      </c>
      <c r="I16" s="157" t="str">
        <f t="shared" si="0"/>
        <v>$407.54(A)</v>
      </c>
      <c r="J16" s="157" t="str">
        <f t="shared" si="0"/>
        <v>$461.33(A)</v>
      </c>
      <c r="K16" s="157" t="str">
        <f t="shared" si="0"/>
        <v>$515.12(A)</v>
      </c>
      <c r="L16" s="157" t="str">
        <f t="shared" si="0"/>
        <v>$568.91(A)</v>
      </c>
      <c r="M16" s="157" t="str">
        <f t="shared" si="0"/>
        <v>$622.70(A)</v>
      </c>
      <c r="N16" s="157" t="str">
        <f t="shared" si="0"/>
        <v>$676.49(A)</v>
      </c>
    </row>
    <row r="17" spans="1:14" x14ac:dyDescent="0.2">
      <c r="A17" s="103" t="s">
        <v>134</v>
      </c>
      <c r="B17" s="87"/>
      <c r="C17" s="88"/>
      <c r="D17" s="104"/>
      <c r="E17" s="104"/>
      <c r="F17" s="104"/>
      <c r="G17" s="104"/>
      <c r="H17" s="104"/>
      <c r="I17" s="104"/>
      <c r="J17" s="104"/>
      <c r="K17" s="104"/>
      <c r="L17" s="104"/>
      <c r="M17" s="104"/>
      <c r="N17" s="105"/>
    </row>
    <row r="18" spans="1:14" x14ac:dyDescent="0.2">
      <c r="A18" s="98" t="s">
        <v>71</v>
      </c>
      <c r="B18" s="87"/>
      <c r="C18" s="88"/>
      <c r="D18" s="106"/>
      <c r="E18" s="106"/>
      <c r="F18" s="106"/>
      <c r="G18" s="106"/>
      <c r="H18" s="106"/>
      <c r="I18" s="106"/>
      <c r="J18" s="106"/>
      <c r="K18" s="106"/>
      <c r="L18" s="106"/>
      <c r="M18" s="106"/>
      <c r="N18" s="106"/>
    </row>
    <row r="19" spans="1:14" x14ac:dyDescent="0.2">
      <c r="A19" s="76"/>
      <c r="B19" s="78"/>
      <c r="C19" s="78"/>
      <c r="D19" s="78"/>
      <c r="E19" s="78"/>
      <c r="F19" s="78"/>
      <c r="G19" s="78"/>
      <c r="H19" s="78"/>
      <c r="I19" s="78"/>
      <c r="J19" s="78"/>
      <c r="K19" s="78"/>
      <c r="L19" s="78"/>
      <c r="M19" s="78"/>
      <c r="N19" s="80"/>
    </row>
    <row r="20" spans="1:14" x14ac:dyDescent="0.2">
      <c r="A20" s="76"/>
      <c r="B20" s="78"/>
      <c r="C20" s="78"/>
      <c r="D20" s="78"/>
      <c r="E20" s="78"/>
      <c r="F20" s="78"/>
      <c r="G20" s="78"/>
      <c r="H20" s="78"/>
      <c r="I20" s="78"/>
      <c r="J20" s="78"/>
      <c r="K20" s="78"/>
      <c r="L20" s="78"/>
      <c r="M20" s="78"/>
      <c r="N20" s="80"/>
    </row>
    <row r="21" spans="1:14" x14ac:dyDescent="0.2">
      <c r="A21" s="92" t="s">
        <v>136</v>
      </c>
      <c r="B21" s="342" t="s">
        <v>182</v>
      </c>
      <c r="C21" s="342"/>
      <c r="D21" s="342"/>
      <c r="E21" s="342"/>
      <c r="F21" s="342"/>
      <c r="G21" s="342"/>
      <c r="H21" s="342"/>
      <c r="I21" s="342"/>
      <c r="J21" s="342"/>
      <c r="K21" s="342"/>
      <c r="L21" s="342"/>
      <c r="M21" s="342"/>
      <c r="N21" s="343"/>
    </row>
    <row r="22" spans="1:14" x14ac:dyDescent="0.2">
      <c r="A22" s="94" t="s">
        <v>183</v>
      </c>
      <c r="B22" s="342" t="s">
        <v>184</v>
      </c>
      <c r="C22" s="342"/>
      <c r="D22" s="342"/>
      <c r="E22" s="342"/>
      <c r="F22" s="342"/>
      <c r="G22" s="342"/>
      <c r="H22" s="342"/>
      <c r="I22" s="342"/>
      <c r="J22" s="342"/>
      <c r="K22" s="342"/>
      <c r="L22" s="342"/>
      <c r="M22" s="342"/>
      <c r="N22" s="343"/>
    </row>
    <row r="23" spans="1:14" x14ac:dyDescent="0.2">
      <c r="A23" s="92"/>
      <c r="B23" s="344" t="str">
        <f>+'Item 105 Page 2'!B28</f>
        <v>to the disposal site.  Excess miles will be charged for at $1.56 (A) per mile or fraction of a</v>
      </c>
      <c r="C23" s="344"/>
      <c r="D23" s="344"/>
      <c r="E23" s="344"/>
      <c r="F23" s="344"/>
      <c r="G23" s="344"/>
      <c r="H23" s="344"/>
      <c r="I23" s="344"/>
      <c r="J23" s="344"/>
      <c r="K23" s="344"/>
      <c r="L23" s="344"/>
      <c r="M23" s="344"/>
      <c r="N23" s="345"/>
    </row>
    <row r="24" spans="1:14" x14ac:dyDescent="0.2">
      <c r="A24" s="92"/>
      <c r="B24" s="342" t="s">
        <v>196</v>
      </c>
      <c r="C24" s="342"/>
      <c r="D24" s="342"/>
      <c r="E24" s="342"/>
      <c r="F24" s="342"/>
      <c r="G24" s="342"/>
      <c r="H24" s="342"/>
      <c r="I24" s="342"/>
      <c r="J24" s="342"/>
      <c r="K24" s="342"/>
      <c r="L24" s="342"/>
      <c r="M24" s="342"/>
      <c r="N24" s="343"/>
    </row>
    <row r="25" spans="1:14" x14ac:dyDescent="0.2">
      <c r="A25" s="92" t="s">
        <v>197</v>
      </c>
      <c r="B25" s="342" t="s">
        <v>198</v>
      </c>
      <c r="C25" s="342"/>
      <c r="D25" s="342"/>
      <c r="E25" s="342"/>
      <c r="F25" s="342"/>
      <c r="G25" s="342"/>
      <c r="H25" s="342"/>
      <c r="I25" s="342"/>
      <c r="J25" s="342"/>
      <c r="K25" s="342"/>
      <c r="L25" s="342"/>
      <c r="M25" s="342"/>
      <c r="N25" s="343"/>
    </row>
    <row r="26" spans="1:14" x14ac:dyDescent="0.2">
      <c r="A26" s="93" t="s">
        <v>3</v>
      </c>
      <c r="B26" s="328" t="s">
        <v>199</v>
      </c>
      <c r="C26" s="328"/>
      <c r="D26" s="328"/>
      <c r="E26" s="328"/>
      <c r="F26" s="328"/>
      <c r="G26" s="328"/>
      <c r="H26" s="328"/>
      <c r="I26" s="328"/>
      <c r="J26" s="328"/>
      <c r="K26" s="328"/>
      <c r="L26" s="328"/>
      <c r="M26" s="328"/>
      <c r="N26" s="329"/>
    </row>
    <row r="27" spans="1:14" ht="6" customHeight="1" x14ac:dyDescent="0.2">
      <c r="A27" s="93"/>
      <c r="B27" s="328"/>
      <c r="C27" s="328"/>
      <c r="D27" s="328"/>
      <c r="E27" s="328"/>
      <c r="F27" s="328"/>
      <c r="G27" s="328"/>
      <c r="H27" s="328"/>
      <c r="I27" s="328"/>
      <c r="J27" s="328"/>
      <c r="K27" s="328"/>
      <c r="L27" s="328"/>
      <c r="M27" s="328"/>
      <c r="N27" s="329"/>
    </row>
    <row r="28" spans="1:14" x14ac:dyDescent="0.2">
      <c r="A28" s="93" t="s">
        <v>77</v>
      </c>
      <c r="B28" s="330" t="str">
        <f>"Recycling &lt;credit&gt;/debit (if applicable) is:  &lt;$"&amp;TEXT('Item 105, page 1'!O48,"0.00")&amp;"&gt; per yard."</f>
        <v>Recycling &lt;credit&gt;/debit (if applicable) is:  &lt;$0.95&gt; per yard.</v>
      </c>
      <c r="C28" s="330"/>
      <c r="D28" s="330"/>
      <c r="E28" s="330"/>
      <c r="F28" s="330"/>
      <c r="G28" s="330"/>
      <c r="H28" s="330"/>
      <c r="I28" s="330"/>
      <c r="J28" s="330"/>
      <c r="K28" s="330"/>
      <c r="L28" s="330"/>
      <c r="M28" s="330"/>
      <c r="N28" s="331"/>
    </row>
    <row r="29" spans="1:14" ht="6.75" customHeight="1" x14ac:dyDescent="0.2">
      <c r="A29" s="93"/>
      <c r="B29" s="328"/>
      <c r="C29" s="328"/>
      <c r="D29" s="328"/>
      <c r="E29" s="328"/>
      <c r="F29" s="328"/>
      <c r="G29" s="328"/>
      <c r="H29" s="328"/>
      <c r="I29" s="328"/>
      <c r="J29" s="328"/>
      <c r="K29" s="328"/>
      <c r="L29" s="328"/>
      <c r="M29" s="328"/>
      <c r="N29" s="329"/>
    </row>
    <row r="30" spans="1:14" x14ac:dyDescent="0.2">
      <c r="A30" s="93" t="s">
        <v>194</v>
      </c>
      <c r="B30" s="298" t="str">
        <f>+'Item 105, page 1'!B27:L27</f>
        <v>The charge included in this rate for recycling is $3.07 (A) per yard. Description/rules related to recycling program are shown on page 26.</v>
      </c>
      <c r="C30" s="298"/>
      <c r="D30" s="298"/>
      <c r="E30" s="298"/>
      <c r="F30" s="298"/>
      <c r="G30" s="298"/>
      <c r="H30" s="298"/>
      <c r="I30" s="298"/>
      <c r="J30" s="298"/>
      <c r="K30" s="298"/>
      <c r="L30" s="298"/>
      <c r="M30" s="78"/>
      <c r="N30" s="80"/>
    </row>
    <row r="31" spans="1:14" ht="6.75" customHeight="1" x14ac:dyDescent="0.2">
      <c r="A31" s="93"/>
      <c r="B31" s="112"/>
      <c r="C31" s="120"/>
      <c r="D31" s="120"/>
      <c r="E31" s="120"/>
      <c r="F31" s="120"/>
      <c r="G31" s="120"/>
      <c r="H31" s="120"/>
      <c r="I31" s="78"/>
      <c r="J31" s="78"/>
      <c r="K31" s="78"/>
      <c r="L31" s="78"/>
      <c r="M31" s="78"/>
      <c r="N31" s="80"/>
    </row>
    <row r="32" spans="1:14" x14ac:dyDescent="0.2">
      <c r="A32" s="92" t="s">
        <v>102</v>
      </c>
      <c r="B32" s="90"/>
      <c r="C32" s="78"/>
      <c r="D32" s="78"/>
      <c r="E32" s="78"/>
      <c r="F32" s="78"/>
      <c r="G32" s="78"/>
      <c r="H32" s="78"/>
      <c r="I32" s="78"/>
      <c r="J32" s="78"/>
      <c r="K32" s="78"/>
      <c r="L32" s="78"/>
      <c r="M32" s="78"/>
      <c r="N32" s="80"/>
    </row>
    <row r="33" spans="1:14" x14ac:dyDescent="0.2">
      <c r="A33" s="92"/>
      <c r="B33" s="90"/>
      <c r="C33" s="78"/>
      <c r="D33" s="78"/>
      <c r="E33" s="78"/>
      <c r="F33" s="78"/>
      <c r="G33" s="78"/>
      <c r="H33" s="78"/>
      <c r="I33" s="78"/>
      <c r="J33" s="78"/>
      <c r="K33" s="78"/>
      <c r="L33" s="78"/>
      <c r="M33" s="78"/>
      <c r="N33" s="80"/>
    </row>
    <row r="34" spans="1:14" x14ac:dyDescent="0.2">
      <c r="A34" s="92"/>
      <c r="B34" s="129" t="s">
        <v>307</v>
      </c>
      <c r="C34" s="63"/>
      <c r="D34" s="63"/>
      <c r="E34" s="78"/>
      <c r="F34" s="78"/>
      <c r="G34" s="78"/>
      <c r="H34" s="78"/>
      <c r="I34" s="78"/>
      <c r="J34" s="78"/>
      <c r="K34" s="78"/>
      <c r="L34" s="78"/>
      <c r="M34" s="78"/>
      <c r="N34" s="80"/>
    </row>
    <row r="35" spans="1:14" x14ac:dyDescent="0.2">
      <c r="A35" s="92"/>
      <c r="B35" s="90"/>
      <c r="C35" s="78"/>
      <c r="D35" s="78"/>
      <c r="E35" s="78"/>
      <c r="F35" s="78"/>
      <c r="G35" s="78"/>
      <c r="H35" s="78"/>
      <c r="I35" s="78"/>
      <c r="J35" s="78"/>
      <c r="K35" s="78"/>
      <c r="L35" s="78"/>
      <c r="M35" s="78"/>
      <c r="N35" s="80"/>
    </row>
    <row r="36" spans="1:14" x14ac:dyDescent="0.2">
      <c r="A36" s="92"/>
      <c r="M36" s="78"/>
      <c r="N36" s="80"/>
    </row>
    <row r="37" spans="1:14" x14ac:dyDescent="0.2">
      <c r="A37" s="76"/>
      <c r="B37" s="90"/>
      <c r="C37" s="78"/>
      <c r="D37" s="78"/>
      <c r="E37" s="78"/>
      <c r="F37" s="78"/>
      <c r="G37" s="78"/>
      <c r="H37" s="78"/>
      <c r="I37" s="78"/>
      <c r="J37" s="78"/>
      <c r="K37" s="78"/>
      <c r="L37" s="78"/>
      <c r="M37" s="78"/>
      <c r="N37" s="80"/>
    </row>
    <row r="38" spans="1:14" x14ac:dyDescent="0.2">
      <c r="A38" s="76"/>
      <c r="B38" s="78"/>
      <c r="C38" s="78"/>
      <c r="D38" s="78"/>
      <c r="E38" s="78"/>
      <c r="F38" s="78"/>
      <c r="G38" s="78"/>
      <c r="H38" s="78"/>
      <c r="I38" s="78"/>
      <c r="J38" s="78"/>
      <c r="K38" s="78"/>
      <c r="L38" s="78"/>
      <c r="M38" s="78"/>
      <c r="N38" s="80"/>
    </row>
    <row r="39" spans="1:14" x14ac:dyDescent="0.2">
      <c r="A39" s="76"/>
      <c r="B39" s="78"/>
      <c r="C39" s="78"/>
      <c r="D39" s="78"/>
      <c r="E39" s="78"/>
      <c r="F39" s="78"/>
      <c r="G39" s="78"/>
      <c r="H39" s="78"/>
      <c r="I39" s="78"/>
      <c r="J39" s="78"/>
      <c r="K39" s="78"/>
      <c r="L39" s="78"/>
      <c r="M39" s="78"/>
      <c r="N39" s="80"/>
    </row>
    <row r="40" spans="1:14" x14ac:dyDescent="0.2">
      <c r="A40" s="76"/>
      <c r="B40" s="78"/>
      <c r="C40" s="78"/>
      <c r="D40" s="84"/>
      <c r="E40" s="84"/>
      <c r="F40" s="84"/>
      <c r="G40" s="84"/>
      <c r="H40" s="78"/>
      <c r="I40" s="78"/>
      <c r="J40" s="78"/>
      <c r="K40" s="78"/>
      <c r="L40" s="78"/>
      <c r="M40" s="78"/>
      <c r="N40" s="80"/>
    </row>
    <row r="41" spans="1:14" x14ac:dyDescent="0.2">
      <c r="A41" s="76"/>
      <c r="B41" s="78"/>
      <c r="C41" s="78"/>
      <c r="D41" s="78"/>
      <c r="E41" s="78"/>
      <c r="F41" s="78"/>
      <c r="G41" s="78"/>
      <c r="H41" s="120"/>
      <c r="I41" s="78"/>
      <c r="J41" s="78"/>
      <c r="K41" s="78"/>
      <c r="L41" s="133" t="s">
        <v>207</v>
      </c>
      <c r="M41" s="295">
        <v>42947</v>
      </c>
      <c r="N41" s="296"/>
    </row>
    <row r="42" spans="1:14" x14ac:dyDescent="0.2">
      <c r="A42" s="76"/>
      <c r="B42" s="78"/>
      <c r="C42" s="78"/>
      <c r="D42" s="78"/>
      <c r="E42" s="78"/>
      <c r="F42" s="78"/>
      <c r="G42" s="78"/>
      <c r="H42" s="78"/>
      <c r="I42" s="78"/>
      <c r="J42" s="78"/>
      <c r="K42" s="78"/>
      <c r="L42" s="78"/>
      <c r="M42" s="78"/>
      <c r="N42" s="80"/>
    </row>
    <row r="43" spans="1:14" x14ac:dyDescent="0.2">
      <c r="A43" s="76"/>
      <c r="B43" s="78"/>
      <c r="C43" s="78"/>
      <c r="D43" s="78"/>
      <c r="E43" s="78"/>
      <c r="F43" s="78"/>
      <c r="G43" s="78"/>
      <c r="H43" s="78"/>
      <c r="I43" s="78"/>
      <c r="J43" s="78"/>
      <c r="K43" s="78"/>
      <c r="L43" s="78"/>
      <c r="M43" s="78"/>
      <c r="N43" s="80"/>
    </row>
    <row r="44" spans="1:14" x14ac:dyDescent="0.2">
      <c r="A44" s="76"/>
      <c r="B44" s="78"/>
      <c r="C44" s="78"/>
      <c r="D44" s="78"/>
      <c r="E44" s="78"/>
      <c r="F44" s="78"/>
      <c r="G44" s="78"/>
      <c r="H44" s="78"/>
      <c r="I44" s="78"/>
      <c r="J44" s="78"/>
      <c r="K44" s="78"/>
      <c r="L44" s="78"/>
      <c r="M44" s="78"/>
      <c r="N44" s="80"/>
    </row>
    <row r="45" spans="1:14" x14ac:dyDescent="0.2">
      <c r="A45" s="76"/>
      <c r="B45" s="78"/>
      <c r="C45" s="78"/>
      <c r="D45" s="78"/>
      <c r="E45" s="78"/>
      <c r="F45" s="78"/>
      <c r="G45" s="78"/>
      <c r="H45" s="78"/>
      <c r="I45" s="78"/>
      <c r="J45" s="78"/>
      <c r="K45" s="78"/>
      <c r="L45" s="78"/>
      <c r="M45" s="78"/>
      <c r="N45" s="80"/>
    </row>
    <row r="46" spans="1:14" x14ac:dyDescent="0.2">
      <c r="A46" s="76"/>
      <c r="B46" s="78"/>
      <c r="C46" s="78"/>
      <c r="D46" s="78"/>
      <c r="E46" s="78"/>
      <c r="F46" s="78"/>
      <c r="G46" s="78"/>
      <c r="H46" s="78"/>
      <c r="I46" s="78"/>
      <c r="J46" s="78"/>
      <c r="K46" s="78"/>
      <c r="L46" s="78"/>
      <c r="M46" s="78"/>
      <c r="N46" s="80"/>
    </row>
    <row r="47" spans="1:14" x14ac:dyDescent="0.2">
      <c r="A47" s="76"/>
      <c r="B47" s="78"/>
      <c r="C47" s="78"/>
      <c r="D47" s="78"/>
      <c r="E47" s="78"/>
      <c r="F47" s="78"/>
      <c r="G47" s="78"/>
      <c r="H47" s="78"/>
      <c r="I47" s="78"/>
      <c r="J47" s="78"/>
      <c r="K47" s="78"/>
      <c r="L47" s="78"/>
      <c r="M47" s="78"/>
      <c r="N47" s="80"/>
    </row>
    <row r="48" spans="1:14" x14ac:dyDescent="0.2">
      <c r="A48" s="81"/>
      <c r="B48" s="82"/>
      <c r="C48" s="82"/>
      <c r="D48" s="82"/>
      <c r="E48" s="82"/>
      <c r="F48" s="82"/>
      <c r="G48" s="82"/>
      <c r="H48" s="82"/>
      <c r="I48" s="82"/>
      <c r="J48" s="82"/>
      <c r="K48" s="82"/>
      <c r="L48" s="82"/>
      <c r="M48" s="82"/>
      <c r="N48" s="83"/>
    </row>
    <row r="49" spans="1:14" x14ac:dyDescent="0.2">
      <c r="A49" s="5" t="s">
        <v>120</v>
      </c>
      <c r="B49" s="3" t="str">
        <f>'Title Page'!$B$52</f>
        <v>Diane Cramer, Assistant Division Controller</v>
      </c>
      <c r="C49" s="3"/>
      <c r="D49" s="3"/>
      <c r="E49" s="120"/>
      <c r="F49" s="120"/>
      <c r="G49" s="120"/>
      <c r="H49" s="120"/>
      <c r="I49" s="120"/>
      <c r="J49" s="74"/>
      <c r="K49" s="78"/>
      <c r="L49" s="78"/>
      <c r="M49" s="78"/>
      <c r="N49" s="80"/>
    </row>
    <row r="50" spans="1:14" x14ac:dyDescent="0.2">
      <c r="A50" s="5"/>
      <c r="B50" s="3"/>
      <c r="C50" s="3"/>
      <c r="D50" s="3"/>
      <c r="E50" s="120"/>
      <c r="F50" s="120"/>
      <c r="G50" s="120"/>
      <c r="H50" s="120"/>
      <c r="I50" s="120"/>
      <c r="J50" s="78"/>
      <c r="K50" s="78"/>
      <c r="L50" s="78"/>
      <c r="M50" s="78"/>
      <c r="N50" s="80"/>
    </row>
    <row r="51" spans="1:14" x14ac:dyDescent="0.2">
      <c r="A51" s="6" t="s">
        <v>163</v>
      </c>
      <c r="B51" s="239">
        <f>'Title Page'!$B$54</f>
        <v>42839</v>
      </c>
      <c r="C51" s="239"/>
      <c r="D51" s="7"/>
      <c r="E51" s="113"/>
      <c r="F51" s="113"/>
      <c r="G51" s="113"/>
      <c r="H51" s="113"/>
      <c r="I51" s="113"/>
      <c r="J51" s="82"/>
      <c r="K51" s="82"/>
      <c r="L51" s="67"/>
      <c r="M51" s="135" t="s">
        <v>206</v>
      </c>
      <c r="N51" s="149">
        <f>'Title Page'!$J$54</f>
        <v>42887</v>
      </c>
    </row>
    <row r="52" spans="1:14" x14ac:dyDescent="0.2">
      <c r="A52" s="335" t="s">
        <v>4</v>
      </c>
      <c r="B52" s="336"/>
      <c r="C52" s="336"/>
      <c r="D52" s="336"/>
      <c r="E52" s="336"/>
      <c r="F52" s="336"/>
      <c r="G52" s="336"/>
      <c r="H52" s="336"/>
      <c r="I52" s="336"/>
      <c r="J52" s="336"/>
      <c r="K52" s="336"/>
      <c r="L52" s="336"/>
      <c r="M52" s="336"/>
      <c r="N52" s="337"/>
    </row>
    <row r="53" spans="1:14" x14ac:dyDescent="0.2">
      <c r="A53" s="76"/>
      <c r="B53" s="78"/>
      <c r="C53" s="78"/>
      <c r="D53" s="78"/>
      <c r="E53" s="78"/>
      <c r="F53" s="78"/>
      <c r="G53" s="78"/>
      <c r="H53" s="78"/>
      <c r="I53" s="78"/>
      <c r="J53" s="78"/>
      <c r="K53" s="78"/>
      <c r="L53" s="78"/>
      <c r="M53" s="78"/>
      <c r="N53" s="80"/>
    </row>
    <row r="54" spans="1:14" x14ac:dyDescent="0.2">
      <c r="A54" s="332" t="s">
        <v>5</v>
      </c>
      <c r="B54" s="333"/>
      <c r="C54" s="333"/>
      <c r="D54" s="333"/>
      <c r="E54" s="333"/>
      <c r="F54" s="333"/>
      <c r="G54" s="333"/>
      <c r="H54" s="333"/>
      <c r="I54" s="333"/>
      <c r="J54" s="333"/>
      <c r="K54" s="333"/>
      <c r="L54" s="333"/>
      <c r="M54" s="333"/>
      <c r="N54" s="334"/>
    </row>
    <row r="55" spans="1:14" x14ac:dyDescent="0.2">
      <c r="A55" s="81"/>
      <c r="B55" s="82"/>
      <c r="C55" s="82"/>
      <c r="D55" s="82"/>
      <c r="E55" s="82"/>
      <c r="F55" s="82"/>
      <c r="G55" s="82"/>
      <c r="H55" s="82"/>
      <c r="I55" s="82"/>
      <c r="J55" s="82"/>
      <c r="K55" s="82"/>
      <c r="L55" s="82"/>
      <c r="M55" s="82"/>
      <c r="N55" s="83"/>
    </row>
  </sheetData>
  <mergeCells count="18">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 ref="B51:C51"/>
    <mergeCell ref="A54:N54"/>
    <mergeCell ref="A52:N52"/>
  </mergeCells>
  <phoneticPr fontId="0" type="noConversion"/>
  <printOptions horizontalCentered="1" verticalCentered="1"/>
  <pageMargins left="0.5" right="0.5" top="0.5" bottom="0.5" header="0.5" footer="0.5"/>
  <pageSetup scale="6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60"/>
  <sheetViews>
    <sheetView showGridLines="0" zoomScaleNormal="100" workbookViewId="0">
      <selection activeCell="H19" sqref="H19"/>
    </sheetView>
  </sheetViews>
  <sheetFormatPr defaultRowHeight="12.75" x14ac:dyDescent="0.2"/>
  <cols>
    <col min="1" max="1" width="10.28515625" customWidth="1"/>
    <col min="2" max="2" width="13.7109375" customWidth="1"/>
    <col min="3" max="3" width="4.85546875" customWidth="1"/>
    <col min="4" max="10" width="11.28515625" customWidth="1"/>
  </cols>
  <sheetData>
    <row r="1" spans="1:12" x14ac:dyDescent="0.2">
      <c r="A1" s="73"/>
      <c r="B1" s="74"/>
      <c r="C1" s="74"/>
      <c r="D1" s="74"/>
      <c r="E1" s="74"/>
      <c r="F1" s="74"/>
      <c r="G1" s="74"/>
      <c r="H1" s="74"/>
      <c r="I1" s="74"/>
      <c r="J1" s="75"/>
    </row>
    <row r="2" spans="1:12" x14ac:dyDescent="0.2">
      <c r="A2" s="76" t="s">
        <v>0</v>
      </c>
      <c r="B2" s="77">
        <v>4</v>
      </c>
      <c r="C2" s="78"/>
      <c r="D2" s="78"/>
      <c r="E2" s="78"/>
      <c r="F2" s="78"/>
      <c r="G2" s="63"/>
      <c r="H2" s="133"/>
      <c r="I2" s="132"/>
      <c r="J2" s="150" t="s">
        <v>295</v>
      </c>
    </row>
    <row r="3" spans="1:12" x14ac:dyDescent="0.2">
      <c r="A3" s="76"/>
      <c r="B3" s="78"/>
      <c r="C3" s="78"/>
      <c r="D3" s="78"/>
      <c r="E3" s="78"/>
      <c r="F3" s="78"/>
      <c r="G3" s="78"/>
      <c r="H3" s="78"/>
      <c r="I3" s="78"/>
      <c r="J3" s="80"/>
    </row>
    <row r="4" spans="1:12" x14ac:dyDescent="0.2">
      <c r="A4" s="76" t="s">
        <v>1</v>
      </c>
      <c r="B4" s="78"/>
      <c r="C4" s="78"/>
      <c r="D4" s="63" t="str">
        <f>'Title Page'!$B$12</f>
        <v>Rabanco LTD / G-12</v>
      </c>
      <c r="E4" s="78"/>
      <c r="F4" s="78"/>
      <c r="G4" s="78"/>
      <c r="H4" s="78"/>
      <c r="I4" s="78"/>
      <c r="J4" s="80"/>
    </row>
    <row r="5" spans="1:12" x14ac:dyDescent="0.2">
      <c r="A5" s="81" t="s">
        <v>2</v>
      </c>
      <c r="B5" s="82"/>
      <c r="C5" s="82"/>
      <c r="D5" s="67" t="str">
        <f>'Title Page'!$B$15</f>
        <v>Lynnwood Disposal, Republic Services</v>
      </c>
      <c r="E5" s="82"/>
      <c r="F5" s="82"/>
      <c r="G5" s="82"/>
      <c r="H5" s="82"/>
      <c r="I5" s="82"/>
      <c r="J5" s="83"/>
    </row>
    <row r="6" spans="1:12" x14ac:dyDescent="0.2">
      <c r="A6" s="76"/>
      <c r="B6" s="78"/>
      <c r="C6" s="78"/>
      <c r="D6" s="78"/>
      <c r="E6" s="78"/>
      <c r="F6" s="78"/>
      <c r="G6" s="78"/>
      <c r="H6" s="78"/>
      <c r="I6" s="78"/>
      <c r="J6" s="80"/>
    </row>
    <row r="7" spans="1:12" x14ac:dyDescent="0.2">
      <c r="A7" s="320" t="s">
        <v>164</v>
      </c>
      <c r="B7" s="284"/>
      <c r="C7" s="284"/>
      <c r="D7" s="284"/>
      <c r="E7" s="284"/>
      <c r="F7" s="284"/>
      <c r="G7" s="284"/>
      <c r="H7" s="284"/>
      <c r="I7" s="284"/>
      <c r="J7" s="346"/>
    </row>
    <row r="8" spans="1:12" x14ac:dyDescent="0.2">
      <c r="A8" s="347" t="s">
        <v>165</v>
      </c>
      <c r="B8" s="283"/>
      <c r="C8" s="283"/>
      <c r="D8" s="283"/>
      <c r="E8" s="283"/>
      <c r="F8" s="283"/>
      <c r="G8" s="283"/>
      <c r="H8" s="283"/>
      <c r="I8" s="283"/>
      <c r="J8" s="339"/>
    </row>
    <row r="9" spans="1:12" x14ac:dyDescent="0.2">
      <c r="A9" s="338" t="s">
        <v>123</v>
      </c>
      <c r="B9" s="283"/>
      <c r="C9" s="283"/>
      <c r="D9" s="283"/>
      <c r="E9" s="283"/>
      <c r="F9" s="283"/>
      <c r="G9" s="283"/>
      <c r="H9" s="283"/>
      <c r="I9" s="283"/>
      <c r="J9" s="339"/>
      <c r="L9" s="60"/>
    </row>
    <row r="10" spans="1:12" x14ac:dyDescent="0.2">
      <c r="A10" s="76"/>
      <c r="B10" s="78"/>
      <c r="C10" s="78"/>
      <c r="D10" s="78"/>
      <c r="E10" s="78"/>
      <c r="F10" s="78"/>
      <c r="G10" s="78"/>
      <c r="H10" s="78"/>
      <c r="I10" s="78"/>
      <c r="J10" s="80"/>
    </row>
    <row r="11" spans="1:12" x14ac:dyDescent="0.2">
      <c r="A11" s="91" t="s">
        <v>124</v>
      </c>
      <c r="B11" s="63"/>
      <c r="C11" s="78"/>
      <c r="D11" s="78"/>
      <c r="E11" s="78"/>
      <c r="F11" s="78"/>
      <c r="G11" s="78"/>
      <c r="H11" s="78"/>
      <c r="I11" s="78"/>
      <c r="J11" s="80"/>
    </row>
    <row r="12" spans="1:12" x14ac:dyDescent="0.2">
      <c r="A12" s="76"/>
      <c r="B12" s="78"/>
      <c r="C12" s="78"/>
      <c r="D12" s="78"/>
      <c r="E12" s="78"/>
      <c r="F12" s="78"/>
      <c r="G12" s="78"/>
      <c r="H12" s="78"/>
      <c r="I12" s="78"/>
      <c r="J12" s="80"/>
    </row>
    <row r="13" spans="1:12" x14ac:dyDescent="0.2">
      <c r="A13" s="76" t="s">
        <v>166</v>
      </c>
      <c r="B13" s="78"/>
      <c r="C13" s="78"/>
      <c r="D13" s="78"/>
      <c r="E13" s="78"/>
      <c r="F13" s="78"/>
      <c r="G13" s="78"/>
      <c r="H13" s="78"/>
      <c r="I13" s="78"/>
      <c r="J13" s="80"/>
    </row>
    <row r="14" spans="1:12" x14ac:dyDescent="0.2">
      <c r="A14" s="76"/>
      <c r="B14" s="78"/>
      <c r="C14" s="78"/>
      <c r="D14" s="78"/>
      <c r="E14" s="78"/>
      <c r="F14" s="78"/>
      <c r="G14" s="78"/>
      <c r="H14" s="78"/>
      <c r="I14" s="78"/>
      <c r="J14" s="80"/>
    </row>
    <row r="15" spans="1:12" x14ac:dyDescent="0.2">
      <c r="A15" s="76"/>
      <c r="B15" s="69"/>
      <c r="C15" s="79"/>
      <c r="D15" s="335" t="s">
        <v>125</v>
      </c>
      <c r="E15" s="336"/>
      <c r="F15" s="336"/>
      <c r="G15" s="336"/>
      <c r="H15" s="336"/>
      <c r="I15" s="336"/>
      <c r="J15" s="337"/>
    </row>
    <row r="16" spans="1:12" x14ac:dyDescent="0.2">
      <c r="A16" s="95" t="s">
        <v>126</v>
      </c>
      <c r="B16" s="96"/>
      <c r="C16" s="97"/>
      <c r="D16" s="30"/>
      <c r="E16" s="106" t="s">
        <v>59</v>
      </c>
      <c r="F16" s="106" t="s">
        <v>60</v>
      </c>
      <c r="G16" s="106" t="s">
        <v>61</v>
      </c>
      <c r="H16" s="106" t="s">
        <v>62</v>
      </c>
      <c r="I16" s="106"/>
      <c r="J16" s="106"/>
    </row>
    <row r="17" spans="1:10" x14ac:dyDescent="0.2">
      <c r="A17" s="98" t="s">
        <v>130</v>
      </c>
      <c r="B17" s="87"/>
      <c r="C17" s="88"/>
      <c r="D17" s="106"/>
      <c r="E17" s="106"/>
      <c r="F17" s="106"/>
      <c r="G17" s="106"/>
      <c r="H17" s="106"/>
      <c r="I17" s="106"/>
      <c r="J17" s="106"/>
    </row>
    <row r="18" spans="1:10" x14ac:dyDescent="0.2">
      <c r="A18" s="98" t="s">
        <v>131</v>
      </c>
      <c r="B18" s="136"/>
      <c r="C18" s="137"/>
      <c r="D18" s="138"/>
      <c r="E18" s="179" t="s">
        <v>421</v>
      </c>
      <c r="F18" s="179" t="s">
        <v>422</v>
      </c>
      <c r="G18" s="179" t="s">
        <v>423</v>
      </c>
      <c r="H18" s="180" t="s">
        <v>424</v>
      </c>
      <c r="I18" s="139"/>
      <c r="J18" s="106"/>
    </row>
    <row r="19" spans="1:10" x14ac:dyDescent="0.2">
      <c r="A19" s="98" t="s">
        <v>132</v>
      </c>
      <c r="B19" s="136"/>
      <c r="C19" s="137"/>
      <c r="D19" s="138"/>
      <c r="E19" s="156" t="str">
        <f>+E18</f>
        <v>$114.18(A)</v>
      </c>
      <c r="F19" s="156" t="str">
        <f t="shared" ref="F19:H20" si="0">+F18</f>
        <v>$165.02(A)</v>
      </c>
      <c r="G19" s="156" t="str">
        <f t="shared" si="0"/>
        <v>$220.23(A)</v>
      </c>
      <c r="H19" s="156" t="str">
        <f t="shared" si="0"/>
        <v>$327.01(A)</v>
      </c>
      <c r="I19" s="139"/>
      <c r="J19" s="106"/>
    </row>
    <row r="20" spans="1:10" x14ac:dyDescent="0.2">
      <c r="A20" s="100" t="s">
        <v>133</v>
      </c>
      <c r="B20" s="140"/>
      <c r="C20" s="141"/>
      <c r="D20" s="138"/>
      <c r="E20" s="156" t="str">
        <f>+E19</f>
        <v>$114.18(A)</v>
      </c>
      <c r="F20" s="156" t="str">
        <f t="shared" si="0"/>
        <v>$165.02(A)</v>
      </c>
      <c r="G20" s="156" t="str">
        <f t="shared" si="0"/>
        <v>$220.23(A)</v>
      </c>
      <c r="H20" s="156" t="str">
        <f t="shared" si="0"/>
        <v>$327.01(A)</v>
      </c>
      <c r="I20" s="139"/>
      <c r="J20" s="106"/>
    </row>
    <row r="21" spans="1:10" x14ac:dyDescent="0.2">
      <c r="A21" s="103" t="s">
        <v>134</v>
      </c>
      <c r="B21" s="136"/>
      <c r="C21" s="137"/>
      <c r="D21" s="104"/>
      <c r="E21" s="104"/>
      <c r="F21" s="104"/>
      <c r="G21" s="104"/>
      <c r="H21" s="104"/>
      <c r="I21" s="104"/>
      <c r="J21" s="105"/>
    </row>
    <row r="22" spans="1:10" x14ac:dyDescent="0.2">
      <c r="A22" s="98" t="s">
        <v>70</v>
      </c>
      <c r="B22" s="136"/>
      <c r="C22" s="137"/>
      <c r="D22" s="138"/>
      <c r="E22" s="138"/>
      <c r="F22" s="138"/>
      <c r="G22" s="138"/>
      <c r="H22" s="138"/>
      <c r="I22" s="138"/>
      <c r="J22" s="106"/>
    </row>
    <row r="23" spans="1:10" x14ac:dyDescent="0.2">
      <c r="A23" s="98" t="s">
        <v>71</v>
      </c>
      <c r="B23" s="136"/>
      <c r="C23" s="137"/>
      <c r="D23" s="138"/>
      <c r="E23" s="138"/>
      <c r="F23" s="138"/>
      <c r="G23" s="138"/>
      <c r="H23" s="138"/>
      <c r="I23" s="138"/>
      <c r="J23" s="106"/>
    </row>
    <row r="24" spans="1:10" x14ac:dyDescent="0.2">
      <c r="A24" s="98" t="s">
        <v>135</v>
      </c>
      <c r="B24" s="136"/>
      <c r="C24" s="137"/>
      <c r="D24" s="138"/>
      <c r="E24" s="138"/>
      <c r="F24" s="138"/>
      <c r="G24" s="138"/>
      <c r="H24" s="138"/>
      <c r="I24" s="138"/>
      <c r="J24" s="106"/>
    </row>
    <row r="25" spans="1:10" x14ac:dyDescent="0.2">
      <c r="A25" s="98" t="s">
        <v>73</v>
      </c>
      <c r="B25" s="136"/>
      <c r="C25" s="137"/>
      <c r="D25" s="138"/>
      <c r="E25" s="138"/>
      <c r="F25" s="138"/>
      <c r="G25" s="138"/>
      <c r="H25" s="138"/>
      <c r="I25" s="138"/>
      <c r="J25" s="106"/>
    </row>
    <row r="26" spans="1:10" x14ac:dyDescent="0.2">
      <c r="A26" s="76"/>
      <c r="B26" s="63"/>
      <c r="C26" s="63"/>
      <c r="D26" s="63"/>
      <c r="E26" s="63"/>
      <c r="F26" s="63"/>
      <c r="G26" s="63"/>
      <c r="H26" s="63"/>
      <c r="I26" s="63"/>
      <c r="J26" s="80"/>
    </row>
    <row r="27" spans="1:10" x14ac:dyDescent="0.2">
      <c r="A27" s="5" t="s">
        <v>74</v>
      </c>
      <c r="B27" s="348" t="str">
        <f>+'Item 105 Page 3 '!B30:N30</f>
        <v>The charge included in this rate for recycling is $3.07 (A) per yard. Description/rules related to recycling program are shown on page 26.</v>
      </c>
      <c r="C27" s="348"/>
      <c r="D27" s="348"/>
      <c r="E27" s="348"/>
      <c r="F27" s="348"/>
      <c r="G27" s="348"/>
      <c r="H27" s="348"/>
      <c r="I27" s="348"/>
      <c r="J27" s="349"/>
    </row>
    <row r="28" spans="1:10" x14ac:dyDescent="0.2">
      <c r="A28" s="5"/>
      <c r="B28" s="348"/>
      <c r="C28" s="348"/>
      <c r="D28" s="348"/>
      <c r="E28" s="348"/>
      <c r="F28" s="348"/>
      <c r="G28" s="348"/>
      <c r="H28" s="348"/>
      <c r="I28" s="348"/>
      <c r="J28" s="349"/>
    </row>
    <row r="29" spans="1:10" x14ac:dyDescent="0.2">
      <c r="A29" s="5" t="s">
        <v>75</v>
      </c>
      <c r="B29" s="301" t="s">
        <v>103</v>
      </c>
      <c r="C29" s="301"/>
      <c r="D29" s="301"/>
      <c r="E29" s="301"/>
      <c r="F29" s="301"/>
      <c r="G29" s="301"/>
      <c r="H29" s="301"/>
      <c r="I29" s="301"/>
      <c r="J29" s="302"/>
    </row>
    <row r="30" spans="1:10" x14ac:dyDescent="0.2">
      <c r="A30" s="5"/>
      <c r="B30" s="301" t="s">
        <v>104</v>
      </c>
      <c r="C30" s="301"/>
      <c r="D30" s="301"/>
      <c r="E30" s="301"/>
      <c r="F30" s="301"/>
      <c r="G30" s="301"/>
      <c r="H30" s="301"/>
      <c r="I30" s="301"/>
      <c r="J30" s="302"/>
    </row>
    <row r="31" spans="1:10" x14ac:dyDescent="0.2">
      <c r="A31" s="17" t="s">
        <v>76</v>
      </c>
      <c r="B31" s="350" t="str">
        <f>+'Item 105 Page 3 '!B28:N28</f>
        <v>Recycling &lt;credit&gt;/debit (if applicable) is:  &lt;$0.95&gt; per yard.</v>
      </c>
      <c r="C31" s="350"/>
      <c r="D31" s="350"/>
      <c r="E31" s="350"/>
      <c r="F31" s="350"/>
      <c r="G31" s="350"/>
      <c r="H31" s="350"/>
      <c r="I31" s="350"/>
      <c r="J31" s="351"/>
    </row>
    <row r="32" spans="1:10" x14ac:dyDescent="0.2">
      <c r="A32" s="17" t="s">
        <v>77</v>
      </c>
      <c r="B32" s="315" t="s">
        <v>78</v>
      </c>
      <c r="C32" s="315"/>
      <c r="D32" s="315"/>
      <c r="E32" s="315"/>
      <c r="F32" s="315"/>
      <c r="G32" s="315"/>
      <c r="H32" s="315"/>
      <c r="I32" s="315"/>
      <c r="J32" s="316"/>
    </row>
    <row r="33" spans="1:11" x14ac:dyDescent="0.2">
      <c r="A33" s="51"/>
      <c r="B33" s="315" t="s">
        <v>79</v>
      </c>
      <c r="C33" s="315"/>
      <c r="D33" s="315"/>
      <c r="E33" s="315"/>
      <c r="F33" s="315"/>
      <c r="G33" s="315"/>
      <c r="H33" s="315"/>
      <c r="I33" s="315"/>
      <c r="J33" s="316"/>
    </row>
    <row r="34" spans="1:11" x14ac:dyDescent="0.2">
      <c r="A34" s="17"/>
      <c r="B34" s="315" t="s">
        <v>80</v>
      </c>
      <c r="C34" s="315"/>
      <c r="D34" s="315"/>
      <c r="E34" s="315"/>
      <c r="F34" s="315"/>
      <c r="G34" s="315"/>
      <c r="H34" s="315"/>
      <c r="I34" s="315"/>
      <c r="J34" s="316"/>
    </row>
    <row r="35" spans="1:11" x14ac:dyDescent="0.2">
      <c r="A35" s="92"/>
      <c r="B35" s="342"/>
      <c r="C35" s="342"/>
      <c r="D35" s="342"/>
      <c r="E35" s="342"/>
      <c r="F35" s="342"/>
      <c r="G35" s="342"/>
      <c r="H35" s="342"/>
      <c r="I35" s="342"/>
      <c r="J35" s="343"/>
    </row>
    <row r="36" spans="1:11" x14ac:dyDescent="0.2">
      <c r="A36" s="92"/>
      <c r="B36" s="90"/>
      <c r="C36" s="78"/>
      <c r="D36" s="78"/>
      <c r="E36" s="78"/>
      <c r="F36" s="78"/>
      <c r="G36" s="78"/>
      <c r="H36" s="78"/>
      <c r="I36" s="78"/>
      <c r="J36" s="80"/>
    </row>
    <row r="37" spans="1:11" x14ac:dyDescent="0.2">
      <c r="A37" s="92"/>
      <c r="B37" s="90"/>
      <c r="C37" s="78"/>
      <c r="D37" s="78"/>
      <c r="E37" s="78"/>
      <c r="F37" s="78"/>
      <c r="G37" s="78"/>
      <c r="H37" s="78"/>
      <c r="I37" s="78"/>
      <c r="J37" s="80"/>
    </row>
    <row r="38" spans="1:11" x14ac:dyDescent="0.2">
      <c r="A38" s="93"/>
      <c r="B38" s="108"/>
      <c r="C38" s="78"/>
      <c r="D38" s="78"/>
      <c r="E38" s="78"/>
      <c r="F38" s="63"/>
      <c r="G38" s="78"/>
      <c r="H38" s="78"/>
      <c r="I38" s="78"/>
      <c r="J38" s="80"/>
    </row>
    <row r="39" spans="1:11" x14ac:dyDescent="0.2">
      <c r="A39" s="92"/>
      <c r="B39" s="90"/>
      <c r="C39" s="78"/>
      <c r="D39" s="78"/>
      <c r="E39" s="78"/>
      <c r="F39" s="78"/>
      <c r="G39" s="78"/>
      <c r="H39" s="78"/>
      <c r="I39" s="78"/>
      <c r="J39" s="80"/>
    </row>
    <row r="40" spans="1:11" x14ac:dyDescent="0.2">
      <c r="A40" s="92"/>
      <c r="B40" s="90"/>
      <c r="C40" s="78"/>
      <c r="D40" s="78"/>
      <c r="E40" s="78"/>
      <c r="F40" s="78"/>
      <c r="G40" s="78"/>
      <c r="H40" s="78"/>
      <c r="I40" s="78"/>
      <c r="J40" s="80"/>
    </row>
    <row r="41" spans="1:11" x14ac:dyDescent="0.2">
      <c r="A41" s="92"/>
      <c r="B41" s="90"/>
      <c r="C41" s="78"/>
      <c r="D41" s="78"/>
      <c r="E41" s="78"/>
      <c r="F41" s="78"/>
      <c r="G41" s="78"/>
      <c r="H41" s="78"/>
      <c r="I41" s="78"/>
      <c r="J41" s="80"/>
    </row>
    <row r="42" spans="1:11" x14ac:dyDescent="0.2">
      <c r="A42" s="109"/>
      <c r="B42" s="90"/>
      <c r="C42" s="78"/>
      <c r="D42" s="78"/>
      <c r="E42" s="78"/>
      <c r="F42" s="78"/>
      <c r="G42" s="78"/>
      <c r="H42" s="78"/>
      <c r="I42" s="78"/>
      <c r="J42" s="80"/>
      <c r="K42" s="78"/>
    </row>
    <row r="43" spans="1:11" x14ac:dyDescent="0.2">
      <c r="A43" s="92"/>
      <c r="B43" s="90"/>
      <c r="C43" s="78"/>
      <c r="D43" s="78"/>
      <c r="E43" s="78"/>
      <c r="F43" s="78"/>
      <c r="G43" s="78"/>
      <c r="H43" s="78"/>
      <c r="I43" s="78"/>
      <c r="J43" s="80"/>
    </row>
    <row r="44" spans="1:11" x14ac:dyDescent="0.2">
      <c r="A44" s="92"/>
      <c r="B44" s="90"/>
      <c r="C44" s="78"/>
      <c r="D44" s="78"/>
      <c r="E44" s="78"/>
      <c r="F44" s="78"/>
      <c r="G44" s="78"/>
      <c r="H44" s="78"/>
      <c r="I44" s="78"/>
      <c r="J44" s="80"/>
    </row>
    <row r="45" spans="1:11" x14ac:dyDescent="0.2">
      <c r="A45" s="92"/>
      <c r="B45" s="90"/>
      <c r="C45" s="78"/>
      <c r="D45" s="78"/>
      <c r="E45" s="78"/>
      <c r="F45" s="78"/>
      <c r="G45" s="78"/>
      <c r="H45" s="78"/>
      <c r="I45" s="78"/>
      <c r="J45" s="80"/>
    </row>
    <row r="46" spans="1:11" x14ac:dyDescent="0.2">
      <c r="A46" s="92"/>
      <c r="B46" s="90"/>
      <c r="C46" s="78"/>
      <c r="D46" s="78"/>
      <c r="E46" s="3"/>
      <c r="F46" s="63"/>
      <c r="G46" s="78"/>
      <c r="H46" s="133" t="s">
        <v>207</v>
      </c>
      <c r="I46" s="295">
        <v>42947</v>
      </c>
      <c r="J46" s="296"/>
    </row>
    <row r="47" spans="1:11" x14ac:dyDescent="0.2">
      <c r="A47" s="92"/>
      <c r="B47" s="90"/>
      <c r="C47" s="78"/>
      <c r="D47" s="78"/>
      <c r="E47" s="78"/>
      <c r="F47" s="78"/>
      <c r="G47" s="78"/>
      <c r="H47" s="78"/>
      <c r="I47" s="78"/>
      <c r="J47" s="80"/>
    </row>
    <row r="48" spans="1:11" x14ac:dyDescent="0.2">
      <c r="A48" s="76"/>
      <c r="B48" s="78"/>
      <c r="C48" s="78"/>
      <c r="D48" s="78"/>
      <c r="E48" s="78"/>
      <c r="F48" s="78"/>
      <c r="G48" s="78"/>
      <c r="H48" s="78"/>
      <c r="I48" s="78"/>
      <c r="J48" s="80"/>
    </row>
    <row r="49" spans="1:10" x14ac:dyDescent="0.2">
      <c r="A49" s="76"/>
      <c r="B49" s="78"/>
      <c r="C49" s="78"/>
      <c r="D49" s="78"/>
      <c r="E49" s="78"/>
      <c r="F49" s="78"/>
      <c r="G49" s="78"/>
      <c r="H49" s="78"/>
      <c r="I49" s="78"/>
      <c r="J49" s="80"/>
    </row>
    <row r="50" spans="1:10" x14ac:dyDescent="0.2">
      <c r="A50" s="76"/>
      <c r="B50" s="78"/>
      <c r="C50" s="78"/>
      <c r="D50" s="78"/>
      <c r="E50" s="78"/>
      <c r="F50" s="78"/>
      <c r="G50" s="78"/>
      <c r="H50" s="78"/>
      <c r="I50" s="78"/>
      <c r="J50" s="80"/>
    </row>
    <row r="51" spans="1:10" x14ac:dyDescent="0.2">
      <c r="A51" s="76"/>
      <c r="B51" s="78"/>
      <c r="C51" s="78"/>
      <c r="D51" s="78"/>
      <c r="E51" s="78"/>
      <c r="F51" s="78"/>
      <c r="G51" s="78"/>
      <c r="H51" s="63"/>
      <c r="I51" s="56"/>
      <c r="J51" s="80"/>
    </row>
    <row r="52" spans="1:10" x14ac:dyDescent="0.2">
      <c r="A52" s="76"/>
      <c r="B52" s="78"/>
      <c r="C52" s="78"/>
      <c r="D52" s="78"/>
      <c r="E52" s="78"/>
      <c r="F52" s="78"/>
      <c r="G52" s="78"/>
      <c r="H52" s="78"/>
      <c r="I52" s="78"/>
      <c r="J52" s="80"/>
    </row>
    <row r="53" spans="1:10" x14ac:dyDescent="0.2">
      <c r="A53" s="81"/>
      <c r="B53" s="82"/>
      <c r="C53" s="82"/>
      <c r="D53" s="82"/>
      <c r="E53" s="82"/>
      <c r="F53" s="82"/>
      <c r="G53" s="82"/>
      <c r="H53" s="82"/>
      <c r="I53" s="82"/>
      <c r="J53" s="83"/>
    </row>
    <row r="54" spans="1:10" x14ac:dyDescent="0.2">
      <c r="A54" s="5" t="s">
        <v>120</v>
      </c>
      <c r="B54" s="3" t="str">
        <f>'Title Page'!$B$52</f>
        <v>Diane Cramer, Assistant Division Controller</v>
      </c>
      <c r="C54" s="63"/>
      <c r="D54" s="63"/>
      <c r="E54" s="63"/>
      <c r="F54" s="63"/>
      <c r="G54" s="63"/>
      <c r="H54" s="63"/>
      <c r="I54" s="63"/>
      <c r="J54" s="80"/>
    </row>
    <row r="55" spans="1:10" x14ac:dyDescent="0.2">
      <c r="A55" s="5"/>
      <c r="B55" s="3"/>
      <c r="C55" s="63"/>
      <c r="D55" s="63"/>
      <c r="E55" s="63"/>
      <c r="F55" s="63"/>
      <c r="G55" s="63"/>
      <c r="H55" s="63"/>
      <c r="I55" s="63"/>
      <c r="J55" s="80"/>
    </row>
    <row r="56" spans="1:10" x14ac:dyDescent="0.2">
      <c r="A56" s="6" t="s">
        <v>163</v>
      </c>
      <c r="B56" s="239">
        <f>'Title Page'!$B$54</f>
        <v>42839</v>
      </c>
      <c r="C56" s="239"/>
      <c r="D56" s="63"/>
      <c r="E56" s="63"/>
      <c r="F56" s="63"/>
      <c r="G56" s="78"/>
      <c r="H56" s="67"/>
      <c r="I56" s="135" t="s">
        <v>206</v>
      </c>
      <c r="J56" s="149">
        <f>'Title Page'!$J$54</f>
        <v>42887</v>
      </c>
    </row>
    <row r="57" spans="1:10" x14ac:dyDescent="0.2">
      <c r="A57" s="266" t="s">
        <v>4</v>
      </c>
      <c r="B57" s="267"/>
      <c r="C57" s="267"/>
      <c r="D57" s="267"/>
      <c r="E57" s="267"/>
      <c r="F57" s="267"/>
      <c r="G57" s="267"/>
      <c r="H57" s="267"/>
      <c r="I57" s="267"/>
      <c r="J57" s="268"/>
    </row>
    <row r="58" spans="1:10" x14ac:dyDescent="0.2">
      <c r="A58" s="76"/>
      <c r="B58" s="78"/>
      <c r="C58" s="78"/>
      <c r="D58" s="78"/>
      <c r="E58" s="78"/>
      <c r="F58" s="78"/>
      <c r="G58" s="78"/>
      <c r="H58" s="78"/>
      <c r="I58" s="78"/>
      <c r="J58" s="80"/>
    </row>
    <row r="59" spans="1:10" x14ac:dyDescent="0.2">
      <c r="A59" s="76" t="s">
        <v>5</v>
      </c>
      <c r="B59" s="78"/>
      <c r="C59" s="78"/>
      <c r="D59" s="78"/>
      <c r="E59" s="78"/>
      <c r="F59" s="78"/>
      <c r="G59" s="78"/>
      <c r="H59" s="78"/>
      <c r="I59" s="78"/>
      <c r="J59" s="80"/>
    </row>
    <row r="60" spans="1:10" x14ac:dyDescent="0.2">
      <c r="A60" s="81"/>
      <c r="B60" s="82"/>
      <c r="C60" s="82"/>
      <c r="D60" s="82"/>
      <c r="E60" s="82"/>
      <c r="F60" s="82"/>
      <c r="G60" s="82"/>
      <c r="H60" s="82"/>
      <c r="I60" s="82"/>
      <c r="J60" s="83"/>
    </row>
  </sheetData>
  <mergeCells count="15">
    <mergeCell ref="B35:J35"/>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honeticPr fontId="0" type="noConversion"/>
  <printOptions horizontalCentered="1" verticalCentered="1"/>
  <pageMargins left="0.5" right="0.5" top="0.5" bottom="0.5" header="0.5" footer="0.5"/>
  <pageSetup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79"/>
  <sheetViews>
    <sheetView topLeftCell="A100" workbookViewId="0">
      <selection activeCell="A75" sqref="A75"/>
    </sheetView>
  </sheetViews>
  <sheetFormatPr defaultRowHeight="12.75" x14ac:dyDescent="0.2"/>
  <cols>
    <col min="1" max="1" width="18.7109375" style="199" customWidth="1"/>
    <col min="2" max="3" width="18.5703125" style="199" customWidth="1"/>
    <col min="4" max="4" width="19.5703125" style="199" customWidth="1"/>
    <col min="5" max="5" width="18.7109375" style="199" customWidth="1"/>
    <col min="6" max="16384" width="9.140625" style="199"/>
  </cols>
  <sheetData>
    <row r="1" spans="1:5" s="224" customFormat="1" ht="20.25" x14ac:dyDescent="0.2">
      <c r="A1" s="224" t="s">
        <v>543</v>
      </c>
    </row>
    <row r="2" spans="1:5" s="224" customFormat="1" ht="20.25" x14ac:dyDescent="0.2">
      <c r="A2" s="224" t="s">
        <v>544</v>
      </c>
    </row>
    <row r="7" spans="1:5" s="192" customFormat="1" ht="27.75" customHeight="1" x14ac:dyDescent="0.2">
      <c r="A7" s="200" t="s">
        <v>258</v>
      </c>
      <c r="B7" s="359" t="s">
        <v>545</v>
      </c>
      <c r="C7" s="359"/>
      <c r="D7" s="360" t="s">
        <v>588</v>
      </c>
      <c r="E7" s="360"/>
    </row>
    <row r="8" spans="1:5" s="192" customFormat="1" ht="40.700000000000003" customHeight="1" x14ac:dyDescent="0.2">
      <c r="A8" s="201" t="s">
        <v>546</v>
      </c>
      <c r="B8" s="359"/>
      <c r="C8" s="359"/>
      <c r="D8" s="357"/>
      <c r="E8" s="357"/>
    </row>
    <row r="9" spans="1:5" s="192" customFormat="1" ht="25.7" customHeight="1" x14ac:dyDescent="0.2">
      <c r="A9" s="361" t="s">
        <v>547</v>
      </c>
      <c r="B9" s="361"/>
      <c r="C9" s="225" t="s">
        <v>548</v>
      </c>
      <c r="D9" s="362" t="s">
        <v>549</v>
      </c>
      <c r="E9" s="362"/>
    </row>
    <row r="10" spans="1:5" s="192" customFormat="1" ht="137.65" customHeight="1" x14ac:dyDescent="0.2">
      <c r="A10" s="361"/>
      <c r="B10" s="361"/>
      <c r="C10" s="226"/>
      <c r="D10" s="362"/>
      <c r="E10" s="362"/>
    </row>
    <row r="11" spans="1:5" s="192" customFormat="1" ht="25.5" customHeight="1" x14ac:dyDescent="0.2">
      <c r="A11" s="355" t="s">
        <v>550</v>
      </c>
      <c r="B11" s="356" t="s">
        <v>551</v>
      </c>
      <c r="C11" s="356"/>
      <c r="D11" s="356"/>
      <c r="E11" s="357"/>
    </row>
    <row r="12" spans="1:5" s="192" customFormat="1" ht="55.9" customHeight="1" x14ac:dyDescent="0.2">
      <c r="A12" s="355"/>
      <c r="B12" s="358" t="s">
        <v>552</v>
      </c>
      <c r="C12" s="358"/>
      <c r="D12" s="358"/>
      <c r="E12" s="357"/>
    </row>
    <row r="13" spans="1:5" s="192" customFormat="1" ht="40.9" customHeight="1" x14ac:dyDescent="0.2">
      <c r="A13" s="355"/>
      <c r="B13" s="227" t="s">
        <v>553</v>
      </c>
      <c r="C13" s="213" t="s">
        <v>554</v>
      </c>
      <c r="D13" s="227" t="s">
        <v>555</v>
      </c>
      <c r="E13" s="213" t="s">
        <v>556</v>
      </c>
    </row>
    <row r="14" spans="1:5" s="192" customFormat="1" ht="20.100000000000001" customHeight="1" x14ac:dyDescent="0.2">
      <c r="A14" s="214" t="s">
        <v>557</v>
      </c>
      <c r="B14" s="197"/>
      <c r="C14" s="197"/>
      <c r="D14" s="197"/>
      <c r="E14" s="197"/>
    </row>
    <row r="15" spans="1:5" s="192" customFormat="1" ht="27.2" customHeight="1" x14ac:dyDescent="0.2">
      <c r="A15" s="228" t="s">
        <v>558</v>
      </c>
      <c r="B15" s="197"/>
      <c r="C15" s="197"/>
      <c r="D15" s="197"/>
      <c r="E15" s="197"/>
    </row>
    <row r="16" spans="1:5" s="192" customFormat="1" ht="27.2" customHeight="1" x14ac:dyDescent="0.2">
      <c r="A16" s="228" t="s">
        <v>559</v>
      </c>
      <c r="B16" s="229" t="s">
        <v>560</v>
      </c>
      <c r="C16" s="207" t="s">
        <v>560</v>
      </c>
      <c r="D16" s="213" t="s">
        <v>560</v>
      </c>
      <c r="E16" s="230" t="s">
        <v>561</v>
      </c>
    </row>
    <row r="17" spans="1:5" s="192" customFormat="1" ht="135.94999999999999" customHeight="1" x14ac:dyDescent="0.2">
      <c r="A17" s="352"/>
      <c r="B17" s="352"/>
      <c r="C17" s="352"/>
      <c r="D17" s="352"/>
      <c r="E17" s="352"/>
    </row>
    <row r="18" spans="1:5" s="192" customFormat="1" ht="40.700000000000003" customHeight="1" x14ac:dyDescent="0.2">
      <c r="A18" s="353" t="s">
        <v>562</v>
      </c>
      <c r="B18" s="353"/>
      <c r="C18" s="353"/>
      <c r="D18" s="353"/>
      <c r="E18" s="353"/>
    </row>
    <row r="19" spans="1:5" s="192" customFormat="1" ht="27.2" customHeight="1" x14ac:dyDescent="0.2">
      <c r="A19" s="354" t="s">
        <v>4</v>
      </c>
      <c r="B19" s="354"/>
      <c r="C19" s="354"/>
      <c r="D19" s="354"/>
      <c r="E19" s="354"/>
    </row>
    <row r="20" spans="1:5" s="192" customFormat="1" ht="25.9" customHeight="1" x14ac:dyDescent="0.2">
      <c r="A20" s="287" t="s">
        <v>563</v>
      </c>
      <c r="B20" s="287"/>
      <c r="C20" s="287"/>
      <c r="D20" s="287"/>
      <c r="E20" s="287"/>
    </row>
    <row r="21" spans="1:5" s="192" customFormat="1" ht="15.6" customHeight="1" x14ac:dyDescent="0.2">
      <c r="A21" s="352"/>
      <c r="B21" s="352"/>
      <c r="C21" s="352"/>
      <c r="D21" s="352"/>
      <c r="E21" s="352"/>
    </row>
    <row r="76" s="221" customFormat="1" ht="16.5" x14ac:dyDescent="0.2"/>
    <row r="77" s="231" customFormat="1" ht="16.5" x14ac:dyDescent="0.2"/>
    <row r="78" s="231" customFormat="1" ht="16.5" x14ac:dyDescent="0.2"/>
    <row r="79" s="231" customFormat="1" ht="16.5" x14ac:dyDescent="0.2"/>
  </sheetData>
  <mergeCells count="14">
    <mergeCell ref="A11:A13"/>
    <mergeCell ref="B11:D11"/>
    <mergeCell ref="E11:E12"/>
    <mergeCell ref="B12:D12"/>
    <mergeCell ref="B7:C8"/>
    <mergeCell ref="D7:E7"/>
    <mergeCell ref="D8:E8"/>
    <mergeCell ref="A9:B10"/>
    <mergeCell ref="D9:E10"/>
    <mergeCell ref="A17:E17"/>
    <mergeCell ref="A18:E18"/>
    <mergeCell ref="A19:E19"/>
    <mergeCell ref="A20:E20"/>
    <mergeCell ref="A21:E21"/>
  </mergeCells>
  <pageMargins left="1.25" right="1.2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60"/>
  <sheetViews>
    <sheetView topLeftCell="A121" workbookViewId="0">
      <selection activeCell="A10" sqref="A10"/>
    </sheetView>
  </sheetViews>
  <sheetFormatPr defaultRowHeight="12.75" x14ac:dyDescent="0.2"/>
  <cols>
    <col min="1" max="16384" width="9.140625" style="199"/>
  </cols>
  <sheetData>
    <row r="1" spans="1:1" s="224" customFormat="1" ht="20.25" x14ac:dyDescent="0.2">
      <c r="A1" s="224" t="s">
        <v>564</v>
      </c>
    </row>
    <row r="2" spans="1:1" s="224" customFormat="1" ht="20.25" x14ac:dyDescent="0.2">
      <c r="A2" s="224" t="s">
        <v>565</v>
      </c>
    </row>
    <row r="6" spans="1:1" s="155" customFormat="1" x14ac:dyDescent="0.2">
      <c r="A6" s="155" t="s">
        <v>587</v>
      </c>
    </row>
    <row r="8" spans="1:1" s="155" customFormat="1" x14ac:dyDescent="0.2">
      <c r="A8" s="155" t="s">
        <v>497</v>
      </c>
    </row>
    <row r="9" spans="1:1" s="155" customFormat="1" x14ac:dyDescent="0.2">
      <c r="A9" s="155" t="s">
        <v>596</v>
      </c>
    </row>
    <row r="11" spans="1:1" s="154" customFormat="1" x14ac:dyDescent="0.2">
      <c r="A11" s="154" t="s">
        <v>566</v>
      </c>
    </row>
    <row r="13" spans="1:1" s="153" customFormat="1" x14ac:dyDescent="0.2">
      <c r="A13" s="153" t="s">
        <v>567</v>
      </c>
    </row>
    <row r="14" spans="1:1" s="155" customFormat="1" x14ac:dyDescent="0.2">
      <c r="A14" s="155" t="s">
        <v>568</v>
      </c>
    </row>
    <row r="15" spans="1:1" s="155" customFormat="1" x14ac:dyDescent="0.2">
      <c r="A15" s="155" t="s">
        <v>569</v>
      </c>
    </row>
    <row r="17" spans="1:1" s="155" customFormat="1" x14ac:dyDescent="0.2">
      <c r="A17" s="155" t="s">
        <v>574</v>
      </c>
    </row>
    <row r="20" spans="1:1" s="155" customFormat="1" x14ac:dyDescent="0.2">
      <c r="A20" s="155" t="s">
        <v>570</v>
      </c>
    </row>
    <row r="21" spans="1:1" s="155" customFormat="1" x14ac:dyDescent="0.2">
      <c r="A21" s="155" t="s">
        <v>571</v>
      </c>
    </row>
    <row r="22" spans="1:1" s="155" customFormat="1" x14ac:dyDescent="0.2">
      <c r="A22" s="155" t="s">
        <v>572</v>
      </c>
    </row>
    <row r="23" spans="1:1" s="155" customFormat="1" x14ac:dyDescent="0.2">
      <c r="A23" s="155" t="s">
        <v>575</v>
      </c>
    </row>
    <row r="49" spans="1:1" s="155" customFormat="1" x14ac:dyDescent="0.2">
      <c r="A49" s="155" t="s">
        <v>524</v>
      </c>
    </row>
    <row r="51" spans="1:1" s="155" customFormat="1" x14ac:dyDescent="0.2">
      <c r="A51" s="155" t="s">
        <v>525</v>
      </c>
    </row>
    <row r="52" spans="1:1" s="217" customFormat="1" x14ac:dyDescent="0.2">
      <c r="A52" s="217" t="s">
        <v>4</v>
      </c>
    </row>
    <row r="54" spans="1:1" s="155" customFormat="1" x14ac:dyDescent="0.2">
      <c r="A54" s="155" t="s">
        <v>573</v>
      </c>
    </row>
    <row r="57" spans="1:1" s="221" customFormat="1" ht="16.5" x14ac:dyDescent="0.2">
      <c r="A57" s="221" t="s">
        <v>478</v>
      </c>
    </row>
    <row r="58" spans="1:1" s="232" customFormat="1" ht="16.5" x14ac:dyDescent="0.2"/>
    <row r="59" spans="1:1" s="232" customFormat="1" ht="16.5" x14ac:dyDescent="0.2"/>
    <row r="60" spans="1:1" s="232" customFormat="1" ht="16.5" x14ac:dyDescent="0.2"/>
  </sheetData>
  <pageMargins left="1.25" right="1.25" top="1" bottom="1" header="0.125" footer="0"/>
  <headerFooter alignWithMargins="0">
    <oddHeader xml:space="preserve">&amp;L&amp;"Times New Roman,Bold"&amp;16 RECEIVED JAN. 15, 2009 WA. UT. &amp; TRANS. COMM. ORIGINAL TG-090107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3:C97"/>
  <sheetViews>
    <sheetView topLeftCell="A73" workbookViewId="0">
      <selection activeCell="A94" sqref="A94:A98"/>
    </sheetView>
  </sheetViews>
  <sheetFormatPr defaultRowHeight="12.75" x14ac:dyDescent="0.2"/>
  <cols>
    <col min="1" max="1" width="46.5703125" style="199" customWidth="1"/>
    <col min="2" max="2" width="20.42578125" style="199" customWidth="1"/>
    <col min="3" max="3" width="28" style="199" customWidth="1"/>
    <col min="4" max="16384" width="9.140625" style="199"/>
  </cols>
  <sheetData>
    <row r="3" spans="1:3" s="192" customFormat="1" ht="27.75" customHeight="1" x14ac:dyDescent="0.2">
      <c r="A3" s="287" t="s">
        <v>586</v>
      </c>
      <c r="B3" s="287"/>
      <c r="C3" s="287"/>
    </row>
    <row r="4" spans="1:3" s="192" customFormat="1" ht="40.9" customHeight="1" x14ac:dyDescent="0.2">
      <c r="A4" s="287" t="s">
        <v>595</v>
      </c>
      <c r="B4" s="287"/>
      <c r="C4" s="287"/>
    </row>
    <row r="5" spans="1:3" s="192" customFormat="1" ht="25.35" customHeight="1" x14ac:dyDescent="0.2">
      <c r="A5" s="365" t="s">
        <v>576</v>
      </c>
      <c r="B5" s="365"/>
      <c r="C5" s="357"/>
    </row>
    <row r="6" spans="1:3" s="192" customFormat="1" ht="42.6" customHeight="1" x14ac:dyDescent="0.2">
      <c r="A6" s="355" t="s">
        <v>577</v>
      </c>
      <c r="B6" s="355"/>
      <c r="C6" s="357"/>
    </row>
    <row r="7" spans="1:3" s="192" customFormat="1" ht="13.7" customHeight="1" x14ac:dyDescent="0.2">
      <c r="A7" s="233" t="s">
        <v>578</v>
      </c>
      <c r="B7" s="234" t="s">
        <v>579</v>
      </c>
      <c r="C7" s="235" t="s">
        <v>580</v>
      </c>
    </row>
    <row r="8" spans="1:3" s="192" customFormat="1" ht="13.5" customHeight="1" x14ac:dyDescent="0.2">
      <c r="A8" s="214" t="s">
        <v>581</v>
      </c>
      <c r="B8" s="214" t="s">
        <v>17</v>
      </c>
      <c r="C8" s="214" t="s">
        <v>582</v>
      </c>
    </row>
    <row r="9" spans="1:3" s="192" customFormat="1" ht="13.7" customHeight="1" x14ac:dyDescent="0.2">
      <c r="A9" s="214"/>
      <c r="B9" s="214"/>
      <c r="C9" s="214"/>
    </row>
    <row r="10" spans="1:3" s="192" customFormat="1" ht="13.35" customHeight="1" x14ac:dyDescent="0.2">
      <c r="A10" s="214"/>
      <c r="B10" s="214"/>
      <c r="C10" s="214"/>
    </row>
    <row r="11" spans="1:3" s="192" customFormat="1" ht="13.7" customHeight="1" x14ac:dyDescent="0.2">
      <c r="A11" s="214"/>
      <c r="B11" s="214"/>
      <c r="C11" s="214"/>
    </row>
    <row r="12" spans="1:3" s="192" customFormat="1" ht="13.5" customHeight="1" x14ac:dyDescent="0.2">
      <c r="A12" s="214"/>
      <c r="B12" s="214"/>
      <c r="C12" s="214"/>
    </row>
    <row r="13" spans="1:3" s="192" customFormat="1" ht="13.7" customHeight="1" x14ac:dyDescent="0.2">
      <c r="A13" s="214"/>
      <c r="B13" s="214"/>
      <c r="C13" s="214"/>
    </row>
    <row r="14" spans="1:3" s="192" customFormat="1" ht="13.5" customHeight="1" x14ac:dyDescent="0.2">
      <c r="A14" s="197"/>
      <c r="B14" s="197"/>
      <c r="C14" s="197"/>
    </row>
    <row r="15" spans="1:3" s="192" customFormat="1" ht="13.7" customHeight="1" x14ac:dyDescent="0.2">
      <c r="A15" s="197"/>
      <c r="B15" s="197"/>
      <c r="C15" s="197"/>
    </row>
    <row r="16" spans="1:3" s="192" customFormat="1" ht="13.5" customHeight="1" x14ac:dyDescent="0.2">
      <c r="A16" s="197"/>
      <c r="B16" s="197"/>
      <c r="C16" s="197"/>
    </row>
    <row r="17" spans="1:3" s="192" customFormat="1" ht="13.7" customHeight="1" x14ac:dyDescent="0.2">
      <c r="A17" s="197"/>
      <c r="B17" s="197"/>
      <c r="C17" s="197"/>
    </row>
    <row r="18" spans="1:3" s="192" customFormat="1" ht="13.5" customHeight="1" x14ac:dyDescent="0.2">
      <c r="A18" s="197"/>
      <c r="B18" s="197"/>
      <c r="C18" s="197"/>
    </row>
    <row r="19" spans="1:3" s="192" customFormat="1" ht="13.7" customHeight="1" x14ac:dyDescent="0.2">
      <c r="A19" s="197"/>
      <c r="B19" s="197"/>
      <c r="C19" s="197"/>
    </row>
    <row r="20" spans="1:3" s="192" customFormat="1" ht="13.35" customHeight="1" x14ac:dyDescent="0.2">
      <c r="A20" s="197"/>
      <c r="B20" s="197"/>
      <c r="C20" s="197"/>
    </row>
    <row r="21" spans="1:3" s="192" customFormat="1" ht="13.7" customHeight="1" x14ac:dyDescent="0.2">
      <c r="A21" s="197"/>
      <c r="B21" s="197"/>
      <c r="C21" s="197"/>
    </row>
    <row r="22" spans="1:3" s="192" customFormat="1" ht="13.5" customHeight="1" x14ac:dyDescent="0.2">
      <c r="A22" s="197"/>
      <c r="B22" s="197"/>
      <c r="C22" s="197"/>
    </row>
    <row r="23" spans="1:3" s="192" customFormat="1" ht="13.7" customHeight="1" x14ac:dyDescent="0.2">
      <c r="A23" s="197"/>
      <c r="B23" s="197"/>
      <c r="C23" s="197"/>
    </row>
    <row r="24" spans="1:3" s="192" customFormat="1" ht="13.5" customHeight="1" x14ac:dyDescent="0.2">
      <c r="A24" s="197"/>
      <c r="B24" s="197"/>
      <c r="C24" s="197"/>
    </row>
    <row r="25" spans="1:3" s="192" customFormat="1" ht="13.7" customHeight="1" x14ac:dyDescent="0.2">
      <c r="A25" s="197"/>
      <c r="B25" s="197"/>
      <c r="C25" s="197"/>
    </row>
    <row r="26" spans="1:3" s="192" customFormat="1" ht="13.5" customHeight="1" x14ac:dyDescent="0.2">
      <c r="A26" s="197"/>
      <c r="B26" s="197"/>
      <c r="C26" s="197"/>
    </row>
    <row r="27" spans="1:3" s="192" customFormat="1" ht="13.7" customHeight="1" x14ac:dyDescent="0.2">
      <c r="A27" s="197"/>
      <c r="B27" s="197"/>
      <c r="C27" s="197"/>
    </row>
    <row r="28" spans="1:3" s="192" customFormat="1" ht="13.5" customHeight="1" x14ac:dyDescent="0.2">
      <c r="A28" s="197"/>
      <c r="B28" s="197"/>
      <c r="C28" s="197"/>
    </row>
    <row r="29" spans="1:3" s="192" customFormat="1" ht="13.7" customHeight="1" x14ac:dyDescent="0.2">
      <c r="A29" s="197"/>
      <c r="B29" s="197"/>
      <c r="C29" s="197"/>
    </row>
    <row r="30" spans="1:3" s="192" customFormat="1" ht="13.35" customHeight="1" x14ac:dyDescent="0.2">
      <c r="A30" s="197"/>
      <c r="B30" s="197"/>
      <c r="C30" s="197"/>
    </row>
    <row r="31" spans="1:3" s="192" customFormat="1" ht="13.7" customHeight="1" x14ac:dyDescent="0.2">
      <c r="A31" s="197"/>
      <c r="B31" s="197"/>
      <c r="C31" s="197"/>
    </row>
    <row r="32" spans="1:3" s="192" customFormat="1" ht="13.5" customHeight="1" x14ac:dyDescent="0.2">
      <c r="A32" s="197"/>
      <c r="B32" s="197"/>
      <c r="C32" s="197"/>
    </row>
    <row r="33" spans="1:3" s="192" customFormat="1" ht="13.7" customHeight="1" x14ac:dyDescent="0.2">
      <c r="A33" s="197"/>
      <c r="B33" s="197"/>
      <c r="C33" s="197"/>
    </row>
    <row r="34" spans="1:3" s="192" customFormat="1" ht="13.5" customHeight="1" x14ac:dyDescent="0.2">
      <c r="A34" s="197"/>
      <c r="B34" s="197"/>
      <c r="C34" s="197"/>
    </row>
    <row r="35" spans="1:3" s="192" customFormat="1" ht="13.7" customHeight="1" x14ac:dyDescent="0.2">
      <c r="A35" s="197"/>
      <c r="B35" s="197"/>
      <c r="C35" s="197"/>
    </row>
    <row r="36" spans="1:3" s="192" customFormat="1" ht="163.15" customHeight="1" x14ac:dyDescent="0.2">
      <c r="A36" s="353" t="s">
        <v>583</v>
      </c>
      <c r="B36" s="353"/>
      <c r="C36" s="353"/>
    </row>
    <row r="37" spans="1:3" s="192" customFormat="1" ht="40.700000000000003" customHeight="1" x14ac:dyDescent="0.2">
      <c r="A37" s="353" t="s">
        <v>490</v>
      </c>
      <c r="B37" s="353"/>
      <c r="C37" s="353"/>
    </row>
    <row r="38" spans="1:3" s="192" customFormat="1" ht="39.6" customHeight="1" x14ac:dyDescent="0.2">
      <c r="A38" s="363" t="s">
        <v>584</v>
      </c>
      <c r="B38" s="363"/>
      <c r="C38" s="363"/>
    </row>
    <row r="39" spans="1:3" s="192" customFormat="1" ht="15.2" customHeight="1" x14ac:dyDescent="0.2">
      <c r="A39" s="364" t="s">
        <v>585</v>
      </c>
      <c r="B39" s="364"/>
      <c r="C39" s="364"/>
    </row>
    <row r="94" s="221" customFormat="1" ht="16.5" x14ac:dyDescent="0.2"/>
    <row r="95" s="236" customFormat="1" ht="16.5" x14ac:dyDescent="0.2"/>
    <row r="96" s="221" customFormat="1" ht="16.5" x14ac:dyDescent="0.2"/>
    <row r="97" s="221" customFormat="1" ht="16.5" x14ac:dyDescent="0.2"/>
  </sheetData>
  <mergeCells count="9">
    <mergeCell ref="A37:C37"/>
    <mergeCell ref="A38:C38"/>
    <mergeCell ref="A39:C39"/>
    <mergeCell ref="A3:C3"/>
    <mergeCell ref="A4:C4"/>
    <mergeCell ref="A5:B5"/>
    <mergeCell ref="C5:C6"/>
    <mergeCell ref="A6:B6"/>
    <mergeCell ref="A36:C36"/>
  </mergeCells>
  <pageMargins left="1.25" right="1.25" top="1" bottom="1" header="1491308.0881944445" footer="0"/>
  <headerFooter alignWithMargins="0">
    <oddHeader xml:space="preserve">&amp;L&amp;"Arial"RECEIVED JAN. 15, 2009 WA. UT. &amp; TRANS. COMM. ORIGINAL TG-090107
</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K58"/>
  <sheetViews>
    <sheetView showGridLines="0" zoomScale="88" zoomScaleNormal="88" workbookViewId="0">
      <selection activeCell="H46" sqref="H46"/>
    </sheetView>
  </sheetViews>
  <sheetFormatPr defaultRowHeight="12.75" x14ac:dyDescent="0.2"/>
  <cols>
    <col min="1" max="1" width="10" style="60" customWidth="1"/>
    <col min="2" max="2" width="13.7109375" style="60" customWidth="1"/>
    <col min="3" max="7" width="9.140625" style="60"/>
    <col min="8" max="8" width="10.7109375" style="60" customWidth="1"/>
    <col min="9" max="9" width="10.5703125" style="60" customWidth="1"/>
    <col min="10" max="10" width="16.85546875" style="60" customWidth="1"/>
    <col min="11" max="16384" width="9.140625" style="60"/>
  </cols>
  <sheetData>
    <row r="1" spans="1:10" x14ac:dyDescent="0.2">
      <c r="A1" s="57"/>
      <c r="B1" s="58"/>
      <c r="C1" s="58"/>
      <c r="D1" s="58"/>
      <c r="E1" s="58"/>
      <c r="F1" s="58"/>
      <c r="G1" s="58"/>
      <c r="H1" s="58"/>
      <c r="I1" s="58"/>
      <c r="J1" s="59"/>
    </row>
    <row r="2" spans="1:10" x14ac:dyDescent="0.2">
      <c r="A2" s="61" t="s">
        <v>0</v>
      </c>
      <c r="B2" s="62">
        <v>4</v>
      </c>
      <c r="C2" s="63"/>
      <c r="D2" s="63"/>
      <c r="E2" s="63"/>
      <c r="F2" s="63"/>
      <c r="G2" s="63"/>
      <c r="I2" s="133" t="s">
        <v>309</v>
      </c>
      <c r="J2" s="64"/>
    </row>
    <row r="3" spans="1:10" x14ac:dyDescent="0.2">
      <c r="A3" s="61"/>
      <c r="B3" s="63"/>
      <c r="C3" s="63"/>
      <c r="D3" s="63"/>
      <c r="E3" s="63"/>
      <c r="F3" s="63"/>
      <c r="G3" s="63"/>
      <c r="H3" s="63"/>
      <c r="I3" s="63"/>
      <c r="J3" s="65"/>
    </row>
    <row r="4" spans="1:10" x14ac:dyDescent="0.2">
      <c r="A4" s="61" t="s">
        <v>1</v>
      </c>
      <c r="B4" s="63"/>
      <c r="C4" s="63"/>
      <c r="D4" s="63" t="str">
        <f>'Title Page'!$B$12</f>
        <v>Rabanco LTD / G-12</v>
      </c>
      <c r="E4" s="63"/>
      <c r="F4" s="63"/>
      <c r="G4" s="63"/>
      <c r="H4" s="63"/>
      <c r="I4" s="63"/>
      <c r="J4" s="65"/>
    </row>
    <row r="5" spans="1:10" x14ac:dyDescent="0.2">
      <c r="A5" s="66" t="s">
        <v>2</v>
      </c>
      <c r="B5" s="67"/>
      <c r="C5" s="67"/>
      <c r="D5" s="67" t="str">
        <f>'Title Page'!$B$15</f>
        <v>Lynnwood Disposal, Republic Services</v>
      </c>
      <c r="E5" s="67"/>
      <c r="F5" s="67"/>
      <c r="G5" s="67"/>
      <c r="H5" s="67"/>
      <c r="I5" s="67"/>
      <c r="J5" s="68"/>
    </row>
    <row r="6" spans="1:10" x14ac:dyDescent="0.2">
      <c r="A6" s="61"/>
      <c r="B6" s="63"/>
      <c r="C6" s="63"/>
      <c r="D6" s="63"/>
      <c r="E6" s="63"/>
      <c r="F6" s="63"/>
      <c r="G6" s="63"/>
      <c r="H6" s="63"/>
      <c r="I6" s="63"/>
      <c r="J6" s="65"/>
    </row>
    <row r="7" spans="1:10" x14ac:dyDescent="0.2">
      <c r="A7" s="61"/>
      <c r="B7" s="63"/>
      <c r="C7" s="240" t="s">
        <v>106</v>
      </c>
      <c r="D7" s="240"/>
      <c r="E7" s="240"/>
      <c r="F7" s="240"/>
      <c r="G7" s="240"/>
      <c r="H7" s="240"/>
      <c r="I7" s="63"/>
      <c r="J7" s="65"/>
    </row>
    <row r="8" spans="1:10" x14ac:dyDescent="0.2">
      <c r="A8" s="61"/>
      <c r="B8" s="63" t="s">
        <v>107</v>
      </c>
      <c r="C8" s="63"/>
      <c r="D8" s="63"/>
      <c r="E8" s="63"/>
      <c r="F8" s="63"/>
      <c r="G8" s="63"/>
      <c r="H8" s="63"/>
      <c r="I8" s="63"/>
      <c r="J8" s="65"/>
    </row>
    <row r="9" spans="1:10" x14ac:dyDescent="0.2">
      <c r="A9" s="61"/>
      <c r="B9" s="63" t="s">
        <v>108</v>
      </c>
      <c r="C9" s="63"/>
      <c r="D9" s="63"/>
      <c r="E9" s="63"/>
      <c r="F9" s="63"/>
      <c r="G9" s="63"/>
      <c r="H9" s="63"/>
      <c r="I9" s="63"/>
      <c r="J9" s="65"/>
    </row>
    <row r="10" spans="1:10" x14ac:dyDescent="0.2">
      <c r="A10" s="61"/>
      <c r="B10" s="63" t="s">
        <v>109</v>
      </c>
      <c r="C10" s="63"/>
      <c r="D10" s="63"/>
      <c r="E10" s="63"/>
      <c r="F10" s="63"/>
      <c r="G10" s="63"/>
      <c r="H10" s="63"/>
      <c r="I10" s="63"/>
      <c r="J10" s="65"/>
    </row>
    <row r="11" spans="1:10" x14ac:dyDescent="0.2">
      <c r="A11" s="61"/>
      <c r="B11" s="63" t="s">
        <v>110</v>
      </c>
      <c r="C11" s="63"/>
      <c r="D11" s="63"/>
      <c r="E11" s="63"/>
      <c r="F11" s="63"/>
      <c r="G11" s="63"/>
      <c r="H11" s="63"/>
      <c r="I11" s="63"/>
      <c r="J11" s="65"/>
    </row>
    <row r="12" spans="1:10" x14ac:dyDescent="0.2">
      <c r="A12" s="61"/>
      <c r="B12" s="63"/>
      <c r="C12" s="63"/>
      <c r="D12" s="63"/>
      <c r="E12" s="63"/>
      <c r="F12" s="63"/>
      <c r="G12" s="63"/>
      <c r="H12" s="63"/>
      <c r="I12" s="63"/>
      <c r="J12" s="65"/>
    </row>
    <row r="13" spans="1:10" x14ac:dyDescent="0.2">
      <c r="A13" s="61"/>
      <c r="B13" s="70" t="s">
        <v>111</v>
      </c>
      <c r="C13" s="70" t="s">
        <v>112</v>
      </c>
      <c r="D13" s="63"/>
      <c r="E13" s="70" t="s">
        <v>111</v>
      </c>
      <c r="F13" s="70" t="s">
        <v>112</v>
      </c>
      <c r="G13" s="63"/>
      <c r="H13" s="70" t="s">
        <v>111</v>
      </c>
      <c r="I13" s="70" t="s">
        <v>112</v>
      </c>
      <c r="J13" s="65"/>
    </row>
    <row r="14" spans="1:10" x14ac:dyDescent="0.2">
      <c r="A14" s="61"/>
      <c r="B14" s="71" t="s">
        <v>113</v>
      </c>
      <c r="C14" s="71" t="s">
        <v>114</v>
      </c>
      <c r="D14" s="63"/>
      <c r="E14" s="71" t="s">
        <v>113</v>
      </c>
      <c r="F14" s="71" t="s">
        <v>114</v>
      </c>
      <c r="G14" s="63"/>
      <c r="H14" s="71" t="s">
        <v>113</v>
      </c>
      <c r="I14" s="71" t="s">
        <v>114</v>
      </c>
      <c r="J14" s="65"/>
    </row>
    <row r="15" spans="1:10" x14ac:dyDescent="0.2">
      <c r="A15" s="61"/>
      <c r="B15" s="72" t="s">
        <v>115</v>
      </c>
      <c r="C15" s="2" t="str">
        <f>LEFT('Title Page'!I2,1)</f>
        <v>4</v>
      </c>
      <c r="D15" s="3"/>
      <c r="E15" s="72">
        <v>24</v>
      </c>
      <c r="F15" s="2" t="str">
        <f>LEFT('Item 100, page 4'!J2,1)</f>
        <v>3</v>
      </c>
      <c r="G15" s="63"/>
      <c r="H15" s="72"/>
      <c r="I15" s="72"/>
      <c r="J15" s="65"/>
    </row>
    <row r="16" spans="1:10" x14ac:dyDescent="0.2">
      <c r="A16" s="61"/>
      <c r="B16" s="72" t="s">
        <v>116</v>
      </c>
      <c r="C16" s="2" t="str">
        <f>LEFT(I2,2)</f>
        <v>37</v>
      </c>
      <c r="D16" s="3"/>
      <c r="E16" s="2">
        <v>25</v>
      </c>
      <c r="F16" s="2" t="str">
        <f>LEFT('Item 105, page 1'!L2,2)</f>
        <v>22</v>
      </c>
      <c r="G16" s="63"/>
      <c r="H16" s="72"/>
      <c r="I16" s="72"/>
      <c r="J16" s="65"/>
    </row>
    <row r="17" spans="1:11" x14ac:dyDescent="0.2">
      <c r="A17" s="61"/>
      <c r="B17" s="72" t="s">
        <v>117</v>
      </c>
      <c r="C17" s="72" t="s">
        <v>162</v>
      </c>
      <c r="D17" s="63"/>
      <c r="E17" s="2" t="s">
        <v>204</v>
      </c>
      <c r="F17" s="2">
        <v>14</v>
      </c>
      <c r="G17" s="63"/>
      <c r="H17" s="72"/>
      <c r="I17" s="72"/>
      <c r="J17" s="65"/>
    </row>
    <row r="18" spans="1:11" x14ac:dyDescent="0.2">
      <c r="A18" s="61"/>
      <c r="B18" s="72" t="s">
        <v>118</v>
      </c>
      <c r="C18" s="72" t="s">
        <v>162</v>
      </c>
      <c r="D18" s="63"/>
      <c r="E18" s="72" t="s">
        <v>205</v>
      </c>
      <c r="F18" s="2">
        <v>13</v>
      </c>
      <c r="G18" s="63"/>
      <c r="H18" s="72"/>
      <c r="I18" s="72"/>
      <c r="J18" s="65"/>
    </row>
    <row r="19" spans="1:11" x14ac:dyDescent="0.2">
      <c r="A19" s="61"/>
      <c r="B19" s="72" t="s">
        <v>118</v>
      </c>
      <c r="C19" s="72" t="s">
        <v>162</v>
      </c>
      <c r="D19" s="63"/>
      <c r="E19" s="2">
        <v>26</v>
      </c>
      <c r="F19" s="2" t="s">
        <v>162</v>
      </c>
      <c r="G19" s="63"/>
      <c r="H19" s="72"/>
      <c r="I19" s="72"/>
      <c r="J19" s="65"/>
    </row>
    <row r="20" spans="1:11" x14ac:dyDescent="0.2">
      <c r="A20" s="61"/>
      <c r="B20" s="72">
        <v>5</v>
      </c>
      <c r="C20" s="72">
        <v>3</v>
      </c>
      <c r="D20" s="63"/>
      <c r="E20" s="72">
        <v>27</v>
      </c>
      <c r="F20" s="72" t="s">
        <v>162</v>
      </c>
      <c r="G20" s="63"/>
      <c r="H20" s="72"/>
      <c r="I20" s="72"/>
      <c r="J20" s="65"/>
    </row>
    <row r="21" spans="1:11" x14ac:dyDescent="0.2">
      <c r="A21" s="61"/>
      <c r="B21" s="72">
        <v>6</v>
      </c>
      <c r="C21" s="72" t="s">
        <v>162</v>
      </c>
      <c r="D21" s="63"/>
      <c r="E21" s="72">
        <v>28</v>
      </c>
      <c r="F21" s="72">
        <v>2</v>
      </c>
      <c r="G21" s="63"/>
      <c r="H21" s="72"/>
      <c r="I21" s="72"/>
      <c r="J21" s="65"/>
    </row>
    <row r="22" spans="1:11" x14ac:dyDescent="0.2">
      <c r="A22" s="61"/>
      <c r="B22" s="72">
        <v>7</v>
      </c>
      <c r="C22" s="72" t="s">
        <v>162</v>
      </c>
      <c r="D22" s="63"/>
      <c r="E22" s="72">
        <v>29</v>
      </c>
      <c r="F22" s="72" t="s">
        <v>162</v>
      </c>
      <c r="G22" s="63"/>
      <c r="H22" s="72"/>
      <c r="I22" s="72"/>
      <c r="J22" s="65"/>
    </row>
    <row r="23" spans="1:11" x14ac:dyDescent="0.2">
      <c r="A23" s="61"/>
      <c r="B23" s="72">
        <v>8</v>
      </c>
      <c r="C23" s="72" t="s">
        <v>162</v>
      </c>
      <c r="D23" s="63"/>
      <c r="E23" s="72">
        <v>30</v>
      </c>
      <c r="F23" s="72" t="str">
        <f>LEFT('Item 106, page 1 '!J2,2)</f>
        <v>13</v>
      </c>
      <c r="G23" s="63"/>
      <c r="H23" s="72"/>
      <c r="I23" s="72"/>
      <c r="J23" s="65"/>
    </row>
    <row r="24" spans="1:11" x14ac:dyDescent="0.2">
      <c r="A24" s="61"/>
      <c r="B24" s="72">
        <v>9</v>
      </c>
      <c r="C24" s="72" t="s">
        <v>162</v>
      </c>
      <c r="D24" s="63"/>
      <c r="E24" s="72">
        <v>31</v>
      </c>
      <c r="F24" s="72">
        <v>2</v>
      </c>
      <c r="G24" s="63"/>
      <c r="H24" s="72"/>
      <c r="I24" s="72"/>
      <c r="J24" s="65"/>
    </row>
    <row r="25" spans="1:11" x14ac:dyDescent="0.2">
      <c r="A25" s="61"/>
      <c r="B25" s="72">
        <v>10</v>
      </c>
      <c r="C25" s="72" t="s">
        <v>162</v>
      </c>
      <c r="D25" s="63"/>
      <c r="E25" s="72">
        <v>32</v>
      </c>
      <c r="F25" s="72" t="s">
        <v>162</v>
      </c>
      <c r="G25" s="63"/>
      <c r="H25" s="72"/>
      <c r="I25" s="72"/>
      <c r="J25" s="65"/>
    </row>
    <row r="26" spans="1:11" x14ac:dyDescent="0.2">
      <c r="A26" s="61"/>
      <c r="B26" s="72">
        <v>11</v>
      </c>
      <c r="C26" s="72" t="s">
        <v>162</v>
      </c>
      <c r="D26" s="63"/>
      <c r="E26" s="72">
        <v>33</v>
      </c>
      <c r="F26" s="72" t="s">
        <v>162</v>
      </c>
      <c r="G26" s="63"/>
      <c r="H26" s="72"/>
      <c r="I26" s="72"/>
      <c r="J26" s="65"/>
    </row>
    <row r="27" spans="1:11" x14ac:dyDescent="0.2">
      <c r="A27" s="61"/>
      <c r="B27" s="72">
        <v>12</v>
      </c>
      <c r="C27" s="72" t="s">
        <v>162</v>
      </c>
      <c r="D27" s="63"/>
      <c r="E27" s="72">
        <v>34</v>
      </c>
      <c r="F27" s="72">
        <v>2</v>
      </c>
      <c r="G27" s="63"/>
      <c r="H27" s="72"/>
      <c r="I27" s="72"/>
      <c r="J27" s="65"/>
      <c r="K27" s="60" t="s">
        <v>3</v>
      </c>
    </row>
    <row r="28" spans="1:11" x14ac:dyDescent="0.2">
      <c r="A28" s="61"/>
      <c r="B28" s="72">
        <v>13</v>
      </c>
      <c r="C28" s="72">
        <v>3</v>
      </c>
      <c r="D28" s="63"/>
      <c r="E28" s="72">
        <v>35</v>
      </c>
      <c r="F28" s="2" t="str">
        <f>LEFT('Item 240'!N2,1)</f>
        <v>6</v>
      </c>
      <c r="G28" s="63"/>
      <c r="H28" s="72"/>
      <c r="I28" s="72"/>
      <c r="J28" s="65"/>
    </row>
    <row r="29" spans="1:11" x14ac:dyDescent="0.2">
      <c r="A29" s="61"/>
      <c r="B29" s="2" t="s">
        <v>237</v>
      </c>
      <c r="C29" s="72" t="s">
        <v>162</v>
      </c>
      <c r="D29" s="63"/>
      <c r="E29" s="72">
        <v>36</v>
      </c>
      <c r="F29" s="2" t="str">
        <f>LEFT('Item 245'!J2,1)</f>
        <v>6</v>
      </c>
      <c r="G29" s="63"/>
      <c r="H29" s="72"/>
      <c r="I29" s="72"/>
      <c r="J29" s="65"/>
    </row>
    <row r="30" spans="1:11" x14ac:dyDescent="0.2">
      <c r="A30" s="61"/>
      <c r="B30" s="72">
        <v>14</v>
      </c>
      <c r="C30" s="2">
        <v>1</v>
      </c>
      <c r="D30" s="63"/>
      <c r="E30" s="72">
        <v>37</v>
      </c>
      <c r="F30" s="2" t="str">
        <f>LEFT('Item 255 Page 1'!J2,1)</f>
        <v>5</v>
      </c>
      <c r="G30" s="63"/>
      <c r="H30" s="72"/>
      <c r="I30" s="72"/>
      <c r="J30" s="65"/>
    </row>
    <row r="31" spans="1:11" x14ac:dyDescent="0.2">
      <c r="A31" s="61"/>
      <c r="B31" s="72">
        <v>15</v>
      </c>
      <c r="C31" s="72">
        <v>1</v>
      </c>
      <c r="D31" s="63"/>
      <c r="E31" s="72">
        <v>38</v>
      </c>
      <c r="F31" s="2" t="str">
        <f>LEFT('Item 255 Page 2 '!J2,1)</f>
        <v>5</v>
      </c>
      <c r="G31" s="63"/>
      <c r="H31" s="72"/>
      <c r="I31" s="72"/>
      <c r="J31" s="65"/>
    </row>
    <row r="32" spans="1:11" x14ac:dyDescent="0.2">
      <c r="A32" s="61"/>
      <c r="B32" s="72">
        <v>16</v>
      </c>
      <c r="C32" s="72">
        <v>1</v>
      </c>
      <c r="D32" s="63"/>
      <c r="E32" s="72">
        <v>39</v>
      </c>
      <c r="F32" s="2" t="str">
        <f>LEFT('Item 260'!N2,1)</f>
        <v>6</v>
      </c>
      <c r="G32" s="63"/>
      <c r="H32" s="72"/>
      <c r="I32" s="72"/>
      <c r="J32" s="65"/>
    </row>
    <row r="33" spans="1:10" x14ac:dyDescent="0.2">
      <c r="A33" s="61"/>
      <c r="B33" s="72">
        <v>17</v>
      </c>
      <c r="C33" s="72">
        <v>1</v>
      </c>
      <c r="D33" s="63"/>
      <c r="E33" s="72">
        <v>40</v>
      </c>
      <c r="F33" s="72" t="str">
        <f>LEFT('Item 275'!N2,1)</f>
        <v>6</v>
      </c>
      <c r="G33" s="63"/>
      <c r="H33" s="72"/>
      <c r="I33" s="72"/>
      <c r="J33" s="65"/>
    </row>
    <row r="34" spans="1:10" x14ac:dyDescent="0.2">
      <c r="A34" s="61"/>
      <c r="B34" s="72">
        <v>18</v>
      </c>
      <c r="C34" s="72" t="s">
        <v>162</v>
      </c>
      <c r="D34" s="63"/>
      <c r="E34" s="72">
        <v>41</v>
      </c>
      <c r="F34" s="72" t="s">
        <v>162</v>
      </c>
      <c r="G34" s="63"/>
      <c r="H34" s="72"/>
      <c r="I34" s="72"/>
      <c r="J34" s="65"/>
    </row>
    <row r="35" spans="1:10" x14ac:dyDescent="0.2">
      <c r="A35" s="61"/>
      <c r="B35" s="72">
        <v>19</v>
      </c>
      <c r="C35" s="72">
        <v>1</v>
      </c>
      <c r="D35" s="63"/>
      <c r="E35" s="72"/>
      <c r="F35" s="72"/>
      <c r="G35" s="63"/>
      <c r="H35" s="72"/>
      <c r="I35" s="72"/>
      <c r="J35" s="65"/>
    </row>
    <row r="36" spans="1:10" x14ac:dyDescent="0.2">
      <c r="A36" s="61"/>
      <c r="B36" s="72">
        <v>20</v>
      </c>
      <c r="C36" s="72" t="s">
        <v>162</v>
      </c>
      <c r="D36" s="63"/>
      <c r="E36" s="72"/>
      <c r="F36" s="72"/>
      <c r="G36" s="63"/>
      <c r="H36" s="72"/>
      <c r="I36" s="72"/>
      <c r="J36" s="65"/>
    </row>
    <row r="37" spans="1:10" x14ac:dyDescent="0.2">
      <c r="A37" s="61"/>
      <c r="B37" s="72">
        <v>21</v>
      </c>
      <c r="C37" s="2" t="str">
        <f>LEFT('Item 100, page 1'!K2,2)</f>
        <v>26</v>
      </c>
      <c r="D37" s="3"/>
      <c r="E37" s="72"/>
      <c r="F37" s="72"/>
      <c r="G37" s="63"/>
      <c r="H37" s="72"/>
      <c r="I37" s="72"/>
      <c r="J37" s="65"/>
    </row>
    <row r="38" spans="1:10" x14ac:dyDescent="0.2">
      <c r="A38" s="61"/>
      <c r="B38" s="72" t="s">
        <v>119</v>
      </c>
      <c r="C38" s="2" t="str">
        <f>LEFT('Item 100, page 2'!K2,2)</f>
        <v>27</v>
      </c>
      <c r="D38" s="3"/>
      <c r="E38" s="72"/>
      <c r="F38" s="72"/>
      <c r="G38" s="63"/>
      <c r="H38" s="72"/>
      <c r="I38" s="72"/>
      <c r="J38" s="65"/>
    </row>
    <row r="39" spans="1:10" x14ac:dyDescent="0.2">
      <c r="A39" s="61"/>
      <c r="B39" s="72">
        <v>22</v>
      </c>
      <c r="C39" s="2" t="str">
        <f>LEFT('Item 100, page 3'!J2,1)</f>
        <v>4</v>
      </c>
      <c r="D39" s="63"/>
      <c r="E39" s="72"/>
      <c r="F39" s="72"/>
      <c r="G39" s="63"/>
      <c r="H39" s="72"/>
      <c r="I39" s="72"/>
      <c r="J39" s="65"/>
    </row>
    <row r="40" spans="1:10" x14ac:dyDescent="0.2">
      <c r="A40" s="61"/>
      <c r="B40" s="72">
        <v>23</v>
      </c>
      <c r="C40" s="72">
        <v>2</v>
      </c>
      <c r="D40" s="63"/>
      <c r="E40" s="72"/>
      <c r="F40" s="72"/>
      <c r="G40" s="63"/>
      <c r="H40" s="63"/>
      <c r="I40" s="63"/>
      <c r="J40" s="65"/>
    </row>
    <row r="41" spans="1:10" x14ac:dyDescent="0.2">
      <c r="A41" s="61"/>
      <c r="B41" s="63"/>
      <c r="C41" s="63"/>
      <c r="D41" s="63"/>
      <c r="E41" s="63"/>
      <c r="F41" s="63"/>
      <c r="G41" s="63"/>
      <c r="H41" s="63"/>
      <c r="I41" s="63"/>
      <c r="J41" s="65"/>
    </row>
    <row r="42" spans="1:10" x14ac:dyDescent="0.2">
      <c r="A42" s="61"/>
      <c r="B42" s="63"/>
      <c r="C42" s="63"/>
      <c r="D42" s="63"/>
      <c r="E42" s="63"/>
      <c r="F42" s="63"/>
      <c r="G42" s="63"/>
      <c r="H42" s="63"/>
      <c r="I42" s="69"/>
      <c r="J42" s="65"/>
    </row>
    <row r="43" spans="1:10" x14ac:dyDescent="0.2">
      <c r="A43" s="61"/>
      <c r="B43" s="63"/>
      <c r="C43" s="63"/>
      <c r="D43" s="265"/>
      <c r="E43" s="265"/>
      <c r="F43" s="265"/>
      <c r="G43" s="265"/>
      <c r="H43" s="63"/>
      <c r="I43" s="4"/>
      <c r="J43" s="65"/>
    </row>
    <row r="44" spans="1:10" x14ac:dyDescent="0.2">
      <c r="A44" s="61"/>
      <c r="B44" s="63"/>
      <c r="C44" s="63"/>
      <c r="D44" s="63"/>
      <c r="E44" s="63"/>
      <c r="F44" s="63"/>
      <c r="G44" s="63"/>
      <c r="H44" s="63"/>
      <c r="I44" s="69"/>
      <c r="J44" s="65"/>
    </row>
    <row r="45" spans="1:10" x14ac:dyDescent="0.2">
      <c r="A45" s="61"/>
      <c r="B45" s="63"/>
      <c r="C45" s="63"/>
      <c r="D45" s="63"/>
      <c r="E45" s="63"/>
      <c r="F45" s="63"/>
      <c r="G45" s="63"/>
      <c r="H45" s="63"/>
      <c r="I45" s="69"/>
      <c r="J45" s="65"/>
    </row>
    <row r="46" spans="1:10" x14ac:dyDescent="0.2">
      <c r="A46" s="61"/>
      <c r="B46" s="63"/>
      <c r="C46" s="63"/>
      <c r="D46" s="63"/>
      <c r="E46" s="63"/>
      <c r="F46" s="63"/>
      <c r="G46" s="63"/>
      <c r="H46" s="63"/>
      <c r="I46" s="69"/>
      <c r="J46" s="65"/>
    </row>
    <row r="47" spans="1:10" x14ac:dyDescent="0.2">
      <c r="A47" s="61"/>
      <c r="B47" s="63"/>
      <c r="C47" s="63"/>
      <c r="D47" s="63"/>
      <c r="E47" s="63"/>
      <c r="F47" s="63"/>
      <c r="G47" s="63"/>
      <c r="H47" s="63"/>
      <c r="I47" s="69"/>
      <c r="J47" s="65"/>
    </row>
    <row r="48" spans="1:10" x14ac:dyDescent="0.2">
      <c r="A48" s="61"/>
      <c r="B48" s="63"/>
      <c r="C48" s="63"/>
      <c r="D48" s="63"/>
      <c r="E48" s="63"/>
      <c r="F48" s="63"/>
      <c r="G48" s="63"/>
      <c r="H48" s="63"/>
      <c r="I48" s="63"/>
      <c r="J48" s="65"/>
    </row>
    <row r="49" spans="1:10" x14ac:dyDescent="0.2">
      <c r="A49" s="61"/>
      <c r="B49" s="63"/>
      <c r="C49" s="63"/>
      <c r="D49" s="63"/>
      <c r="E49" s="63"/>
      <c r="F49" s="63"/>
      <c r="G49" s="63"/>
      <c r="H49" s="63"/>
      <c r="I49" s="63"/>
      <c r="J49" s="65"/>
    </row>
    <row r="50" spans="1:10" x14ac:dyDescent="0.2">
      <c r="A50" s="61"/>
      <c r="B50" s="63"/>
      <c r="C50" s="63"/>
      <c r="D50" s="63"/>
      <c r="E50" s="63"/>
      <c r="F50" s="63"/>
      <c r="G50" s="63"/>
      <c r="H50" s="63"/>
      <c r="I50" s="63"/>
      <c r="J50" s="65"/>
    </row>
    <row r="51" spans="1:10" x14ac:dyDescent="0.2">
      <c r="A51" s="66"/>
      <c r="B51" s="67"/>
      <c r="C51" s="67"/>
      <c r="D51" s="67"/>
      <c r="E51" s="67"/>
      <c r="F51" s="67"/>
      <c r="G51" s="67"/>
      <c r="H51" s="67"/>
      <c r="I51" s="67"/>
      <c r="J51" s="68"/>
    </row>
    <row r="52" spans="1:10" x14ac:dyDescent="0.2">
      <c r="A52" s="5" t="s">
        <v>120</v>
      </c>
      <c r="B52" s="3" t="str">
        <f>'Title Page'!$B$52</f>
        <v>Diane Cramer, Assistant Division Controller</v>
      </c>
      <c r="C52" s="3"/>
      <c r="D52" s="3"/>
      <c r="E52" s="3"/>
      <c r="F52" s="3"/>
      <c r="G52" s="3"/>
      <c r="H52" s="3"/>
      <c r="I52" s="3"/>
      <c r="J52" s="65"/>
    </row>
    <row r="53" spans="1:10" x14ac:dyDescent="0.2">
      <c r="A53" s="5"/>
      <c r="B53" s="3"/>
      <c r="C53" s="3"/>
      <c r="D53" s="3"/>
      <c r="E53" s="3"/>
      <c r="F53" s="3"/>
      <c r="G53" s="3"/>
      <c r="H53" s="3"/>
      <c r="I53" s="3"/>
      <c r="J53" s="65"/>
    </row>
    <row r="54" spans="1:10" x14ac:dyDescent="0.2">
      <c r="A54" s="6" t="s">
        <v>163</v>
      </c>
      <c r="B54" s="239">
        <v>42839</v>
      </c>
      <c r="C54" s="239"/>
      <c r="D54" s="7"/>
      <c r="E54" s="7"/>
      <c r="F54" s="7"/>
      <c r="G54" s="67"/>
      <c r="H54" s="67"/>
      <c r="I54" s="135" t="s">
        <v>206</v>
      </c>
      <c r="J54" s="149">
        <v>42887</v>
      </c>
    </row>
    <row r="55" spans="1:10" x14ac:dyDescent="0.2">
      <c r="A55" s="262" t="s">
        <v>4</v>
      </c>
      <c r="B55" s="263"/>
      <c r="C55" s="263"/>
      <c r="D55" s="263"/>
      <c r="E55" s="263"/>
      <c r="F55" s="263"/>
      <c r="G55" s="263"/>
      <c r="H55" s="263"/>
      <c r="I55" s="263"/>
      <c r="J55" s="264"/>
    </row>
    <row r="56" spans="1:10" x14ac:dyDescent="0.2">
      <c r="A56" s="61"/>
      <c r="B56" s="63"/>
      <c r="C56" s="63"/>
      <c r="D56" s="63"/>
      <c r="E56" s="63"/>
      <c r="F56" s="63"/>
      <c r="G56" s="63"/>
      <c r="H56" s="63"/>
      <c r="I56" s="63"/>
      <c r="J56" s="65"/>
    </row>
    <row r="57" spans="1:10" x14ac:dyDescent="0.2">
      <c r="A57" s="61" t="s">
        <v>5</v>
      </c>
      <c r="B57" s="63"/>
      <c r="C57" s="63"/>
      <c r="D57" s="63"/>
      <c r="E57" s="63"/>
      <c r="F57" s="63"/>
      <c r="G57" s="63"/>
      <c r="H57" s="63"/>
      <c r="I57" s="63"/>
      <c r="J57" s="65"/>
    </row>
    <row r="58" spans="1:10" x14ac:dyDescent="0.2">
      <c r="A58" s="66"/>
      <c r="B58" s="67"/>
      <c r="C58" s="67"/>
      <c r="D58" s="67"/>
      <c r="E58" s="67"/>
      <c r="F58" s="67"/>
      <c r="G58" s="67"/>
      <c r="H58" s="67"/>
      <c r="I58" s="67"/>
      <c r="J58" s="68"/>
    </row>
  </sheetData>
  <mergeCells count="4">
    <mergeCell ref="A55:J55"/>
    <mergeCell ref="C7:H7"/>
    <mergeCell ref="D43:G43"/>
    <mergeCell ref="B54:C54"/>
  </mergeCells>
  <phoneticPr fontId="0" type="noConversion"/>
  <printOptions horizontalCentered="1" verticalCentered="1"/>
  <pageMargins left="0.5" right="0.5" top="0.5" bottom="0.5" header="0.5" footer="0.5"/>
  <pageSetup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1"/>
  <sheetViews>
    <sheetView showGridLines="0" topLeftCell="A76" zoomScale="84" zoomScaleNormal="84" workbookViewId="0">
      <selection activeCell="D16" sqref="D16"/>
    </sheetView>
  </sheetViews>
  <sheetFormatPr defaultRowHeight="12.75" x14ac:dyDescent="0.2"/>
  <cols>
    <col min="1" max="1" width="10.7109375" customWidth="1"/>
    <col min="2" max="2" width="14.5703125" customWidth="1"/>
    <col min="3" max="3" width="4.28515625" customWidth="1"/>
    <col min="4" max="14" width="11.7109375" customWidth="1"/>
  </cols>
  <sheetData>
    <row r="1" spans="1:14" x14ac:dyDescent="0.2">
      <c r="A1" s="73"/>
      <c r="B1" s="74"/>
      <c r="C1" s="74"/>
      <c r="D1" s="74"/>
      <c r="E1" s="74"/>
      <c r="F1" s="74"/>
      <c r="G1" s="74"/>
      <c r="H1" s="74"/>
      <c r="I1" s="74"/>
      <c r="J1" s="74"/>
      <c r="K1" s="74"/>
      <c r="L1" s="74"/>
      <c r="M1" s="74"/>
      <c r="N1" s="75"/>
    </row>
    <row r="2" spans="1:14" x14ac:dyDescent="0.2">
      <c r="A2" s="76" t="s">
        <v>0</v>
      </c>
      <c r="B2" s="77">
        <v>4</v>
      </c>
      <c r="C2" s="78"/>
      <c r="D2" s="78"/>
      <c r="E2" s="78"/>
      <c r="F2" s="78"/>
      <c r="G2" s="78"/>
      <c r="H2" s="283"/>
      <c r="I2" s="283"/>
      <c r="J2" s="283"/>
      <c r="K2" s="78"/>
      <c r="L2" s="134"/>
      <c r="M2" s="142"/>
      <c r="N2" s="14" t="s">
        <v>301</v>
      </c>
    </row>
    <row r="3" spans="1:14" x14ac:dyDescent="0.2">
      <c r="A3" s="76"/>
      <c r="B3" s="78"/>
      <c r="C3" s="78"/>
      <c r="D3" s="78"/>
      <c r="E3" s="78"/>
      <c r="F3" s="78"/>
      <c r="G3" s="78"/>
      <c r="H3" s="78"/>
      <c r="I3" s="78"/>
      <c r="J3" s="78"/>
      <c r="K3" s="78"/>
      <c r="L3" s="78"/>
      <c r="M3" s="78"/>
      <c r="N3" s="80"/>
    </row>
    <row r="4" spans="1:14" x14ac:dyDescent="0.2">
      <c r="A4" s="76" t="s">
        <v>1</v>
      </c>
      <c r="B4" s="78"/>
      <c r="C4" s="78"/>
      <c r="D4" s="63" t="str">
        <f>'Title Page'!$B$12</f>
        <v>Rabanco LTD / G-12</v>
      </c>
      <c r="E4" s="78"/>
      <c r="F4" s="78"/>
      <c r="G4" s="78"/>
      <c r="H4" s="78"/>
      <c r="I4" s="78"/>
      <c r="J4" s="78"/>
      <c r="K4" s="78"/>
      <c r="L4" s="78"/>
      <c r="M4" s="78"/>
      <c r="N4" s="80"/>
    </row>
    <row r="5" spans="1:14" x14ac:dyDescent="0.2">
      <c r="A5" s="81" t="s">
        <v>2</v>
      </c>
      <c r="B5" s="82"/>
      <c r="C5" s="82"/>
      <c r="D5" s="67" t="str">
        <f>'Title Page'!$B$15</f>
        <v>Lynnwood Disposal, Republic Services</v>
      </c>
      <c r="E5" s="82"/>
      <c r="F5" s="82"/>
      <c r="G5" s="82"/>
      <c r="H5" s="82"/>
      <c r="I5" s="82"/>
      <c r="J5" s="82"/>
      <c r="K5" s="82"/>
      <c r="L5" s="82"/>
      <c r="M5" s="82"/>
      <c r="N5" s="83"/>
    </row>
    <row r="6" spans="1:14" x14ac:dyDescent="0.2">
      <c r="A6" s="76"/>
      <c r="B6" s="78"/>
      <c r="C6" s="78"/>
      <c r="D6" s="78"/>
      <c r="E6" s="78"/>
      <c r="F6" s="78"/>
      <c r="G6" s="78"/>
      <c r="H6" s="78"/>
      <c r="I6" s="78"/>
      <c r="J6" s="78"/>
      <c r="K6" s="78"/>
      <c r="L6" s="78"/>
      <c r="M6" s="78"/>
      <c r="N6" s="80"/>
    </row>
    <row r="7" spans="1:14" x14ac:dyDescent="0.2">
      <c r="A7" s="368" t="s">
        <v>121</v>
      </c>
      <c r="B7" s="284"/>
      <c r="C7" s="284"/>
      <c r="D7" s="284"/>
      <c r="E7" s="284"/>
      <c r="F7" s="284"/>
      <c r="G7" s="284"/>
      <c r="H7" s="284"/>
      <c r="I7" s="284"/>
      <c r="J7" s="284"/>
      <c r="K7" s="284"/>
      <c r="L7" s="78"/>
      <c r="M7" s="78"/>
      <c r="N7" s="80"/>
    </row>
    <row r="8" spans="1:14" x14ac:dyDescent="0.2">
      <c r="A8" s="338" t="s">
        <v>122</v>
      </c>
      <c r="B8" s="283"/>
      <c r="C8" s="283"/>
      <c r="D8" s="283"/>
      <c r="E8" s="283"/>
      <c r="F8" s="283"/>
      <c r="G8" s="283"/>
      <c r="H8" s="283"/>
      <c r="I8" s="283"/>
      <c r="J8" s="283"/>
      <c r="K8" s="283"/>
      <c r="L8" s="78"/>
      <c r="M8" s="78"/>
      <c r="N8" s="80"/>
    </row>
    <row r="9" spans="1:14" x14ac:dyDescent="0.2">
      <c r="A9" s="338" t="s">
        <v>123</v>
      </c>
      <c r="B9" s="283"/>
      <c r="C9" s="283"/>
      <c r="D9" s="283"/>
      <c r="E9" s="283"/>
      <c r="F9" s="283"/>
      <c r="G9" s="283"/>
      <c r="H9" s="283"/>
      <c r="I9" s="283"/>
      <c r="J9" s="283"/>
      <c r="K9" s="283"/>
      <c r="L9" s="78"/>
      <c r="M9" s="78"/>
      <c r="N9" s="80"/>
    </row>
    <row r="10" spans="1:14" x14ac:dyDescent="0.2">
      <c r="A10" s="76"/>
      <c r="B10" s="78"/>
      <c r="C10" s="78"/>
      <c r="D10" s="78"/>
      <c r="E10" s="78"/>
      <c r="F10" s="78"/>
      <c r="G10" s="78"/>
      <c r="H10" s="78"/>
      <c r="I10" s="78"/>
      <c r="J10" s="78"/>
      <c r="K10" s="78"/>
      <c r="L10" s="78"/>
      <c r="M10" s="78"/>
      <c r="N10" s="80"/>
    </row>
    <row r="11" spans="1:14" x14ac:dyDescent="0.2">
      <c r="A11" s="91" t="s">
        <v>124</v>
      </c>
      <c r="B11" s="63"/>
      <c r="C11" s="78"/>
      <c r="D11" s="78"/>
      <c r="E11" s="78"/>
      <c r="F11" s="78"/>
      <c r="G11" s="78"/>
      <c r="H11" s="78"/>
      <c r="I11" s="78"/>
      <c r="J11" s="78"/>
      <c r="K11" s="78"/>
      <c r="L11" s="78"/>
      <c r="M11" s="78"/>
      <c r="N11" s="80"/>
    </row>
    <row r="12" spans="1:14" x14ac:dyDescent="0.2">
      <c r="A12" s="76"/>
      <c r="B12" s="78"/>
      <c r="C12" s="78"/>
      <c r="D12" s="78"/>
      <c r="E12" s="78"/>
      <c r="F12" s="78"/>
      <c r="G12" s="78"/>
      <c r="H12" s="78"/>
      <c r="I12" s="78"/>
      <c r="J12" s="78"/>
      <c r="K12" s="78"/>
      <c r="L12" s="78"/>
      <c r="M12" s="78"/>
      <c r="N12" s="80"/>
    </row>
    <row r="13" spans="1:14" x14ac:dyDescent="0.2">
      <c r="A13" s="76"/>
      <c r="B13" s="69"/>
      <c r="C13" s="79"/>
      <c r="D13" s="335" t="s">
        <v>125</v>
      </c>
      <c r="E13" s="336"/>
      <c r="F13" s="336"/>
      <c r="G13" s="336"/>
      <c r="H13" s="336"/>
      <c r="I13" s="336"/>
      <c r="J13" s="336"/>
      <c r="K13" s="336"/>
      <c r="L13" s="87"/>
      <c r="M13" s="87"/>
      <c r="N13" s="88"/>
    </row>
    <row r="14" spans="1:14" x14ac:dyDescent="0.2">
      <c r="A14" s="95" t="s">
        <v>126</v>
      </c>
      <c r="B14" s="96"/>
      <c r="C14" s="97"/>
      <c r="D14" s="85" t="s">
        <v>127</v>
      </c>
      <c r="E14" s="85" t="s">
        <v>128</v>
      </c>
      <c r="F14" s="85" t="s">
        <v>129</v>
      </c>
      <c r="G14" s="85" t="s">
        <v>56</v>
      </c>
      <c r="H14" s="85" t="s">
        <v>57</v>
      </c>
      <c r="I14" s="85" t="s">
        <v>58</v>
      </c>
      <c r="J14" s="85" t="s">
        <v>59</v>
      </c>
      <c r="K14" s="85" t="s">
        <v>60</v>
      </c>
      <c r="L14" s="85" t="s">
        <v>61</v>
      </c>
      <c r="M14" s="85" t="s">
        <v>62</v>
      </c>
      <c r="N14" s="85" t="s">
        <v>63</v>
      </c>
    </row>
    <row r="15" spans="1:14" x14ac:dyDescent="0.2">
      <c r="A15" s="98" t="s">
        <v>130</v>
      </c>
      <c r="B15" s="87"/>
      <c r="C15" s="88"/>
      <c r="D15" s="176" t="s">
        <v>289</v>
      </c>
      <c r="E15" s="176" t="s">
        <v>288</v>
      </c>
      <c r="F15" s="176" t="s">
        <v>288</v>
      </c>
      <c r="G15" s="176" t="s">
        <v>290</v>
      </c>
      <c r="H15" s="176" t="s">
        <v>373</v>
      </c>
      <c r="I15" s="176" t="s">
        <v>374</v>
      </c>
      <c r="J15" s="176" t="s">
        <v>375</v>
      </c>
      <c r="K15" s="176" t="s">
        <v>376</v>
      </c>
      <c r="L15" s="176" t="s">
        <v>377</v>
      </c>
      <c r="M15" s="176" t="s">
        <v>378</v>
      </c>
      <c r="N15" s="176" t="s">
        <v>379</v>
      </c>
    </row>
    <row r="16" spans="1:14" x14ac:dyDescent="0.2">
      <c r="A16" s="98" t="s">
        <v>131</v>
      </c>
      <c r="B16" s="87"/>
      <c r="C16" s="88"/>
      <c r="D16" s="179" t="s">
        <v>296</v>
      </c>
      <c r="E16" s="179" t="s">
        <v>297</v>
      </c>
      <c r="F16" s="179" t="s">
        <v>425</v>
      </c>
      <c r="G16" s="179" t="s">
        <v>426</v>
      </c>
      <c r="H16" s="179" t="s">
        <v>427</v>
      </c>
      <c r="I16" s="179" t="s">
        <v>428</v>
      </c>
      <c r="J16" s="179" t="s">
        <v>429</v>
      </c>
      <c r="K16" s="179" t="s">
        <v>430</v>
      </c>
      <c r="L16" s="179" t="s">
        <v>431</v>
      </c>
      <c r="M16" s="179" t="s">
        <v>432</v>
      </c>
      <c r="N16" s="179" t="s">
        <v>433</v>
      </c>
    </row>
    <row r="17" spans="1:14" x14ac:dyDescent="0.2">
      <c r="A17" s="98" t="s">
        <v>132</v>
      </c>
      <c r="B17" s="87"/>
      <c r="C17" s="88"/>
      <c r="D17" s="156" t="str">
        <f>+D16</f>
        <v>$3.00(A)</v>
      </c>
      <c r="E17" s="156" t="str">
        <f t="shared" ref="E17:M17" si="0">+E16</f>
        <v>$4.59(A)</v>
      </c>
      <c r="F17" s="156" t="str">
        <f t="shared" si="0"/>
        <v>$6.99(A)</v>
      </c>
      <c r="G17" s="156" t="str">
        <f t="shared" si="0"/>
        <v>$13.56(A)</v>
      </c>
      <c r="H17" s="156" t="str">
        <f t="shared" si="0"/>
        <v>$16.27(A)</v>
      </c>
      <c r="I17" s="156" t="str">
        <f t="shared" si="0"/>
        <v>$19.40(A)</v>
      </c>
      <c r="J17" s="156" t="str">
        <f t="shared" si="0"/>
        <v>$25.65(A)</v>
      </c>
      <c r="K17" s="156" t="str">
        <f t="shared" si="0"/>
        <v>$36.60(A)</v>
      </c>
      <c r="L17" s="156" t="str">
        <f t="shared" si="0"/>
        <v>$48.91(A)</v>
      </c>
      <c r="M17" s="156" t="str">
        <f t="shared" si="0"/>
        <v>$72.37(A)</v>
      </c>
      <c r="N17" s="156" t="str">
        <f>+N16</f>
        <v>$95.31(A)</v>
      </c>
    </row>
    <row r="18" spans="1:14" x14ac:dyDescent="0.2">
      <c r="A18" s="100" t="s">
        <v>133</v>
      </c>
      <c r="B18" s="101"/>
      <c r="C18" s="102"/>
      <c r="D18" s="181" t="s">
        <v>298</v>
      </c>
      <c r="E18" s="181" t="s">
        <v>299</v>
      </c>
      <c r="F18" s="181" t="s">
        <v>300</v>
      </c>
      <c r="G18" s="179" t="s">
        <v>434</v>
      </c>
      <c r="H18" s="179" t="s">
        <v>435</v>
      </c>
      <c r="I18" s="179" t="s">
        <v>436</v>
      </c>
      <c r="J18" s="179" t="s">
        <v>437</v>
      </c>
      <c r="K18" s="179" t="s">
        <v>438</v>
      </c>
      <c r="L18" s="179" t="s">
        <v>439</v>
      </c>
      <c r="M18" s="179" t="s">
        <v>440</v>
      </c>
      <c r="N18" s="179" t="s">
        <v>441</v>
      </c>
    </row>
    <row r="19" spans="1:14" x14ac:dyDescent="0.2">
      <c r="A19" s="103" t="s">
        <v>134</v>
      </c>
      <c r="B19" s="87"/>
      <c r="C19" s="88"/>
      <c r="D19" s="63"/>
      <c r="E19" s="63"/>
      <c r="F19" s="63"/>
      <c r="G19" s="63"/>
      <c r="H19" s="63"/>
      <c r="I19" s="63"/>
      <c r="J19" s="63"/>
      <c r="K19" s="63"/>
      <c r="L19" s="63"/>
      <c r="M19" s="63"/>
      <c r="N19" s="65"/>
    </row>
    <row r="20" spans="1:14" x14ac:dyDescent="0.2">
      <c r="A20" s="98" t="s">
        <v>70</v>
      </c>
      <c r="B20" s="87"/>
      <c r="C20" s="88"/>
      <c r="D20" s="139"/>
      <c r="E20" s="139"/>
      <c r="F20" s="139"/>
      <c r="G20" s="182" t="s">
        <v>442</v>
      </c>
      <c r="H20" s="158" t="str">
        <f>G20</f>
        <v>$29.20(A)</v>
      </c>
      <c r="I20" s="158" t="str">
        <f t="shared" ref="I20:K20" si="1">H20</f>
        <v>$29.20(A)</v>
      </c>
      <c r="J20" s="158" t="str">
        <f t="shared" si="1"/>
        <v>$29.20(A)</v>
      </c>
      <c r="K20" s="158" t="str">
        <f t="shared" si="1"/>
        <v>$29.20(A)</v>
      </c>
      <c r="L20" s="182" t="s">
        <v>443</v>
      </c>
      <c r="M20" s="182" t="s">
        <v>444</v>
      </c>
      <c r="N20" s="182" t="s">
        <v>445</v>
      </c>
    </row>
    <row r="21" spans="1:14" x14ac:dyDescent="0.2">
      <c r="A21" s="98" t="s">
        <v>71</v>
      </c>
      <c r="B21" s="87"/>
      <c r="C21" s="88"/>
      <c r="D21" s="139"/>
      <c r="E21" s="139"/>
      <c r="F21" s="139"/>
      <c r="G21" s="182" t="s">
        <v>446</v>
      </c>
      <c r="H21" s="182" t="s">
        <v>447</v>
      </c>
      <c r="I21" s="182" t="s">
        <v>448</v>
      </c>
      <c r="J21" s="182" t="s">
        <v>449</v>
      </c>
      <c r="K21" s="182" t="s">
        <v>450</v>
      </c>
      <c r="L21" s="182" t="s">
        <v>451</v>
      </c>
      <c r="M21" s="182" t="s">
        <v>452</v>
      </c>
      <c r="N21" s="182" t="s">
        <v>453</v>
      </c>
    </row>
    <row r="22" spans="1:14" x14ac:dyDescent="0.2">
      <c r="A22" s="98" t="s">
        <v>135</v>
      </c>
      <c r="B22" s="87"/>
      <c r="C22" s="88"/>
      <c r="D22" s="99"/>
      <c r="E22" s="99"/>
      <c r="F22" s="99"/>
      <c r="G22" s="183" t="s">
        <v>289</v>
      </c>
      <c r="H22" s="159" t="str">
        <f>G22</f>
        <v>$1.15(A)</v>
      </c>
      <c r="I22" s="159" t="str">
        <f t="shared" ref="I22:N22" si="2">H22</f>
        <v>$1.15(A)</v>
      </c>
      <c r="J22" s="159" t="str">
        <f t="shared" si="2"/>
        <v>$1.15(A)</v>
      </c>
      <c r="K22" s="159" t="str">
        <f t="shared" si="2"/>
        <v>$1.15(A)</v>
      </c>
      <c r="L22" s="159" t="str">
        <f t="shared" si="2"/>
        <v>$1.15(A)</v>
      </c>
      <c r="M22" s="159" t="str">
        <f t="shared" si="2"/>
        <v>$1.15(A)</v>
      </c>
      <c r="N22" s="159" t="str">
        <f t="shared" si="2"/>
        <v>$1.15(A)</v>
      </c>
    </row>
    <row r="23" spans="1:14" x14ac:dyDescent="0.2">
      <c r="A23" s="98" t="s">
        <v>73</v>
      </c>
      <c r="B23" s="87"/>
      <c r="C23" s="88"/>
      <c r="D23" s="106"/>
      <c r="E23" s="106"/>
      <c r="F23" s="106"/>
      <c r="G23" s="106"/>
      <c r="H23" s="106"/>
      <c r="I23" s="106"/>
      <c r="J23" s="106"/>
      <c r="K23" s="86"/>
      <c r="L23" s="86"/>
      <c r="M23" s="86"/>
      <c r="N23" s="106"/>
    </row>
    <row r="24" spans="1:14" x14ac:dyDescent="0.2">
      <c r="A24" s="76"/>
      <c r="B24" s="78"/>
      <c r="C24" s="78"/>
      <c r="D24" s="78"/>
      <c r="E24" s="78"/>
      <c r="F24" s="78"/>
      <c r="G24" s="78"/>
      <c r="H24" s="78"/>
      <c r="I24" s="78"/>
      <c r="J24" s="78"/>
      <c r="K24" s="78"/>
      <c r="L24" s="78"/>
      <c r="M24" s="78"/>
      <c r="N24" s="80"/>
    </row>
    <row r="25" spans="1:14" x14ac:dyDescent="0.2">
      <c r="A25" s="76"/>
      <c r="B25" s="78"/>
      <c r="C25" s="78"/>
      <c r="D25" s="78"/>
      <c r="E25" s="78"/>
      <c r="F25" s="78"/>
      <c r="G25" s="78"/>
      <c r="H25" s="78"/>
      <c r="I25" s="78"/>
      <c r="J25" s="78"/>
      <c r="K25" s="78"/>
      <c r="L25" s="78"/>
      <c r="M25" s="78"/>
      <c r="N25" s="80"/>
    </row>
    <row r="26" spans="1:14" x14ac:dyDescent="0.2">
      <c r="A26" s="92" t="s">
        <v>136</v>
      </c>
      <c r="B26" s="90" t="s">
        <v>137</v>
      </c>
      <c r="C26" s="78"/>
      <c r="D26" s="78"/>
      <c r="E26" s="78"/>
      <c r="F26" s="78"/>
      <c r="G26" s="78"/>
      <c r="H26" s="78"/>
      <c r="I26" s="78"/>
      <c r="J26" s="78"/>
      <c r="K26" s="78"/>
      <c r="L26" s="78"/>
      <c r="M26" s="78"/>
      <c r="N26" s="80"/>
    </row>
    <row r="27" spans="1:14" x14ac:dyDescent="0.2">
      <c r="A27" s="92"/>
      <c r="B27" s="342" t="s">
        <v>138</v>
      </c>
      <c r="C27" s="369"/>
      <c r="D27" s="369"/>
      <c r="E27" s="369"/>
      <c r="F27" s="369"/>
      <c r="G27" s="369"/>
      <c r="H27" s="369"/>
      <c r="I27" s="369"/>
      <c r="J27" s="369"/>
      <c r="K27" s="78"/>
      <c r="L27" s="78"/>
      <c r="M27" s="78"/>
      <c r="N27" s="80"/>
    </row>
    <row r="28" spans="1:14" x14ac:dyDescent="0.2">
      <c r="A28" s="92"/>
      <c r="B28" s="90" t="s">
        <v>139</v>
      </c>
      <c r="C28" s="78"/>
      <c r="D28" s="78"/>
      <c r="E28" s="78"/>
      <c r="F28" s="78"/>
      <c r="G28" s="78"/>
      <c r="H28" s="78"/>
      <c r="I28" s="78"/>
      <c r="J28" s="78"/>
      <c r="K28" s="78"/>
      <c r="L28" s="78"/>
      <c r="M28" s="78"/>
      <c r="N28" s="80"/>
    </row>
    <row r="29" spans="1:14" x14ac:dyDescent="0.2">
      <c r="A29" s="92"/>
      <c r="B29" s="90" t="s">
        <v>140</v>
      </c>
      <c r="C29" s="78"/>
      <c r="D29" s="78"/>
      <c r="E29" s="78"/>
      <c r="F29" s="78"/>
      <c r="G29" s="78"/>
      <c r="H29" s="78"/>
      <c r="I29" s="78"/>
      <c r="J29" s="78"/>
      <c r="K29" s="78"/>
      <c r="L29" s="78"/>
      <c r="M29" s="78"/>
      <c r="N29" s="80"/>
    </row>
    <row r="30" spans="1:14" x14ac:dyDescent="0.2">
      <c r="A30" s="92"/>
      <c r="B30" s="90"/>
      <c r="C30" s="78"/>
      <c r="D30" s="78"/>
      <c r="E30" s="78"/>
      <c r="F30" s="78"/>
      <c r="G30" s="78"/>
      <c r="H30" s="78"/>
      <c r="I30" s="78"/>
      <c r="J30" s="78"/>
      <c r="K30" s="78"/>
      <c r="L30" s="78"/>
      <c r="M30" s="78"/>
      <c r="N30" s="80"/>
    </row>
    <row r="31" spans="1:14" x14ac:dyDescent="0.2">
      <c r="A31" s="107" t="s">
        <v>75</v>
      </c>
      <c r="B31" s="108" t="s">
        <v>141</v>
      </c>
      <c r="C31" s="84"/>
      <c r="D31" s="84"/>
      <c r="E31" s="84"/>
      <c r="F31" s="84"/>
      <c r="G31" s="84"/>
      <c r="H31" s="84"/>
      <c r="I31" s="84"/>
      <c r="J31" s="84"/>
      <c r="K31" s="84"/>
      <c r="L31" s="78"/>
      <c r="M31" s="78"/>
      <c r="N31" s="80"/>
    </row>
    <row r="32" spans="1:14" x14ac:dyDescent="0.2">
      <c r="A32" s="92"/>
      <c r="B32" s="90" t="s">
        <v>142</v>
      </c>
      <c r="C32" s="78"/>
      <c r="D32" s="78"/>
      <c r="E32" s="78"/>
      <c r="F32" s="78"/>
      <c r="G32" s="78"/>
      <c r="H32" s="78"/>
      <c r="I32" s="78"/>
      <c r="J32" s="78"/>
      <c r="K32" s="78"/>
      <c r="L32" s="78"/>
      <c r="M32" s="78"/>
      <c r="N32" s="80"/>
    </row>
    <row r="33" spans="1:14" x14ac:dyDescent="0.2">
      <c r="A33" s="109"/>
      <c r="B33" s="90"/>
      <c r="C33" s="78"/>
      <c r="D33" s="78"/>
      <c r="E33" s="78"/>
      <c r="F33" s="78"/>
      <c r="G33" s="78"/>
      <c r="H33" s="78"/>
      <c r="I33" s="78"/>
      <c r="J33" s="78"/>
      <c r="K33" s="78"/>
      <c r="L33" s="78"/>
      <c r="M33" s="78"/>
      <c r="N33" s="80"/>
    </row>
    <row r="34" spans="1:14" x14ac:dyDescent="0.2">
      <c r="A34" s="92" t="s">
        <v>76</v>
      </c>
      <c r="B34" s="129" t="s">
        <v>321</v>
      </c>
      <c r="C34" s="63"/>
      <c r="D34" s="63"/>
      <c r="E34" s="63"/>
      <c r="F34" s="63"/>
      <c r="G34" s="63"/>
      <c r="H34" s="63"/>
      <c r="I34" s="78"/>
      <c r="J34" s="78"/>
      <c r="K34" s="78"/>
      <c r="L34" s="78"/>
      <c r="M34" s="78"/>
      <c r="N34" s="80"/>
    </row>
    <row r="35" spans="1:14" x14ac:dyDescent="0.2">
      <c r="A35" s="76"/>
      <c r="B35" s="60" t="s">
        <v>143</v>
      </c>
      <c r="C35" s="63"/>
      <c r="D35" s="63"/>
      <c r="E35" s="63"/>
      <c r="F35" s="63"/>
      <c r="G35" s="63"/>
      <c r="H35" s="63"/>
      <c r="I35" s="78"/>
      <c r="J35" s="78"/>
      <c r="K35" s="78"/>
      <c r="L35" s="78"/>
      <c r="M35" s="78"/>
      <c r="N35" s="80"/>
    </row>
    <row r="36" spans="1:14" x14ac:dyDescent="0.2">
      <c r="A36" s="76"/>
      <c r="B36" s="60" t="s">
        <v>144</v>
      </c>
      <c r="C36" s="63"/>
      <c r="D36" s="63"/>
      <c r="E36" s="63"/>
      <c r="F36" s="63"/>
      <c r="G36" s="63"/>
      <c r="H36" s="63"/>
      <c r="I36" s="78"/>
      <c r="J36" s="78"/>
      <c r="K36" s="78"/>
      <c r="L36" s="78"/>
      <c r="M36" s="78"/>
      <c r="N36" s="80"/>
    </row>
    <row r="37" spans="1:14" x14ac:dyDescent="0.2">
      <c r="A37" s="76"/>
      <c r="C37" s="78"/>
      <c r="D37" s="78"/>
      <c r="E37" s="78"/>
      <c r="F37" s="78"/>
      <c r="G37" s="78"/>
      <c r="H37" s="78"/>
      <c r="I37" s="78"/>
      <c r="J37" s="78"/>
      <c r="K37" s="78"/>
      <c r="L37" s="78"/>
      <c r="M37" s="78"/>
      <c r="N37" s="80"/>
    </row>
    <row r="38" spans="1:14" x14ac:dyDescent="0.2">
      <c r="A38" s="76"/>
      <c r="B38" s="52"/>
      <c r="C38" s="11"/>
      <c r="D38" s="252" t="s">
        <v>84</v>
      </c>
      <c r="E38" s="312"/>
      <c r="F38" s="3"/>
      <c r="G38" s="52"/>
      <c r="H38" s="11"/>
      <c r="I38" s="252" t="s">
        <v>84</v>
      </c>
      <c r="J38" s="312"/>
      <c r="K38" s="78"/>
      <c r="L38" s="78"/>
      <c r="M38" s="78"/>
      <c r="N38" s="80"/>
    </row>
    <row r="39" spans="1:14" x14ac:dyDescent="0.2">
      <c r="A39" s="76"/>
      <c r="B39" s="313" t="s">
        <v>85</v>
      </c>
      <c r="C39" s="314"/>
      <c r="D39" s="313" t="s">
        <v>86</v>
      </c>
      <c r="E39" s="314"/>
      <c r="F39" s="3"/>
      <c r="G39" s="313" t="s">
        <v>85</v>
      </c>
      <c r="H39" s="314"/>
      <c r="I39" s="313" t="s">
        <v>86</v>
      </c>
      <c r="J39" s="314"/>
      <c r="K39" s="78"/>
      <c r="L39" s="78"/>
      <c r="M39" s="78"/>
      <c r="N39" s="80"/>
    </row>
    <row r="40" spans="1:14" x14ac:dyDescent="0.2">
      <c r="A40" s="76"/>
      <c r="B40" s="53" t="s">
        <v>87</v>
      </c>
      <c r="C40" s="54"/>
      <c r="D40" s="366" t="str">
        <f>+D16</f>
        <v>$3.00(A)</v>
      </c>
      <c r="E40" s="367"/>
      <c r="F40" s="3"/>
      <c r="G40" s="53" t="s">
        <v>88</v>
      </c>
      <c r="H40" s="54"/>
      <c r="I40" s="366" t="str">
        <f>+J16</f>
        <v>$25.65(A)</v>
      </c>
      <c r="J40" s="367"/>
      <c r="K40" s="78"/>
      <c r="L40" s="78"/>
      <c r="M40" s="78"/>
      <c r="N40" s="80"/>
    </row>
    <row r="41" spans="1:14" x14ac:dyDescent="0.2">
      <c r="A41" s="76"/>
      <c r="B41" s="53" t="s">
        <v>89</v>
      </c>
      <c r="C41" s="54"/>
      <c r="D41" s="366" t="str">
        <f>+E16</f>
        <v>$4.59(A)</v>
      </c>
      <c r="E41" s="367"/>
      <c r="F41" s="3"/>
      <c r="G41" s="53" t="s">
        <v>90</v>
      </c>
      <c r="H41" s="54"/>
      <c r="I41" s="366" t="str">
        <f>+K16</f>
        <v>$36.60(A)</v>
      </c>
      <c r="J41" s="367"/>
      <c r="K41" s="78"/>
      <c r="L41" s="78"/>
      <c r="M41" s="78"/>
      <c r="N41" s="80"/>
    </row>
    <row r="42" spans="1:14" x14ac:dyDescent="0.2">
      <c r="A42" s="76"/>
      <c r="B42" s="53" t="s">
        <v>91</v>
      </c>
      <c r="C42" s="54"/>
      <c r="D42" s="366" t="str">
        <f>+F16</f>
        <v>$6.99(A)</v>
      </c>
      <c r="E42" s="367"/>
      <c r="F42" s="3"/>
      <c r="G42" s="53" t="s">
        <v>92</v>
      </c>
      <c r="H42" s="54"/>
      <c r="I42" s="366" t="str">
        <f>+L16</f>
        <v>$48.91(A)</v>
      </c>
      <c r="J42" s="367"/>
      <c r="K42" s="78"/>
      <c r="L42" s="78"/>
      <c r="M42" s="78"/>
      <c r="N42" s="80"/>
    </row>
    <row r="43" spans="1:14" x14ac:dyDescent="0.2">
      <c r="A43" s="76"/>
      <c r="B43" s="53" t="s">
        <v>93</v>
      </c>
      <c r="C43" s="54"/>
      <c r="D43" s="366" t="str">
        <f>+G16</f>
        <v>$13.56(A)</v>
      </c>
      <c r="E43" s="367"/>
      <c r="F43" s="3"/>
      <c r="G43" s="53" t="s">
        <v>94</v>
      </c>
      <c r="H43" s="54"/>
      <c r="I43" s="366" t="str">
        <f>+M16</f>
        <v>$72.37(A)</v>
      </c>
      <c r="J43" s="367"/>
      <c r="K43" s="78"/>
      <c r="L43" s="78"/>
      <c r="M43" s="78"/>
      <c r="N43" s="80"/>
    </row>
    <row r="44" spans="1:14" x14ac:dyDescent="0.2">
      <c r="A44" s="76"/>
      <c r="B44" s="53" t="s">
        <v>95</v>
      </c>
      <c r="C44" s="54"/>
      <c r="D44" s="366" t="str">
        <f>+H16</f>
        <v>$16.27(A)</v>
      </c>
      <c r="E44" s="367"/>
      <c r="F44" s="3"/>
      <c r="G44" s="53" t="s">
        <v>96</v>
      </c>
      <c r="H44" s="54"/>
      <c r="I44" s="366" t="str">
        <f>+N16</f>
        <v>$95.31(A)</v>
      </c>
      <c r="J44" s="367"/>
      <c r="K44" s="78"/>
      <c r="L44" s="78"/>
      <c r="M44" s="78"/>
      <c r="N44" s="80"/>
    </row>
    <row r="45" spans="1:14" x14ac:dyDescent="0.2">
      <c r="A45" s="76"/>
      <c r="B45" s="53" t="s">
        <v>97</v>
      </c>
      <c r="C45" s="54"/>
      <c r="D45" s="366" t="str">
        <f>+I16</f>
        <v>$19.40(A)</v>
      </c>
      <c r="E45" s="367"/>
      <c r="F45" s="3"/>
      <c r="G45" s="53"/>
      <c r="H45" s="54"/>
      <c r="I45" s="55"/>
      <c r="J45" s="54"/>
      <c r="K45" s="78"/>
      <c r="L45" s="78"/>
      <c r="M45" s="78"/>
      <c r="N45" s="80"/>
    </row>
    <row r="46" spans="1:14" x14ac:dyDescent="0.2">
      <c r="A46" s="76"/>
      <c r="B46" s="90"/>
      <c r="C46" s="78"/>
      <c r="D46" s="78"/>
      <c r="E46" s="78"/>
      <c r="F46" s="78"/>
      <c r="G46" s="78"/>
      <c r="H46" s="78"/>
      <c r="I46" s="78"/>
      <c r="J46" s="78"/>
      <c r="K46" s="78"/>
      <c r="L46" s="78"/>
      <c r="M46" s="78"/>
      <c r="N46" s="80"/>
    </row>
    <row r="47" spans="1:14" x14ac:dyDescent="0.2">
      <c r="A47" s="76"/>
      <c r="B47" s="78"/>
      <c r="C47" s="78"/>
      <c r="D47" s="78"/>
      <c r="E47" s="78"/>
      <c r="F47" s="78"/>
      <c r="G47" s="78"/>
      <c r="H47" s="78"/>
      <c r="I47" s="78"/>
      <c r="J47" s="78"/>
      <c r="K47" s="78"/>
      <c r="L47" s="78"/>
      <c r="M47" s="78"/>
      <c r="N47" s="80"/>
    </row>
    <row r="48" spans="1:14" x14ac:dyDescent="0.2">
      <c r="A48" s="92" t="s">
        <v>102</v>
      </c>
      <c r="B48" s="90"/>
      <c r="C48" s="78"/>
      <c r="D48" s="78"/>
      <c r="E48" s="78"/>
      <c r="F48" s="78"/>
      <c r="G48" s="78"/>
      <c r="H48" s="78"/>
      <c r="I48" s="78"/>
      <c r="J48" s="78"/>
      <c r="K48" s="78"/>
      <c r="L48" s="78"/>
      <c r="M48" s="78"/>
      <c r="N48" s="80"/>
    </row>
    <row r="49" spans="1:14" x14ac:dyDescent="0.2">
      <c r="A49" s="92"/>
      <c r="B49" s="90"/>
      <c r="C49" s="78"/>
      <c r="D49" s="84"/>
      <c r="E49" s="84"/>
      <c r="F49" s="84"/>
      <c r="G49" s="84"/>
      <c r="H49" s="78"/>
      <c r="I49" s="78"/>
      <c r="J49" s="78"/>
      <c r="K49" s="78"/>
      <c r="L49" s="78"/>
      <c r="M49" s="78"/>
      <c r="N49" s="80"/>
    </row>
    <row r="50" spans="1:14" x14ac:dyDescent="0.2">
      <c r="A50" s="92"/>
      <c r="B50" s="90"/>
      <c r="C50" s="78"/>
      <c r="D50" s="78"/>
      <c r="E50" s="78"/>
      <c r="F50" s="78"/>
      <c r="G50" s="78"/>
      <c r="H50" s="78"/>
      <c r="I50" s="78"/>
      <c r="J50" s="78"/>
      <c r="K50" s="78"/>
      <c r="L50" s="78"/>
      <c r="M50" s="78"/>
      <c r="N50" s="80"/>
    </row>
    <row r="51" spans="1:14" x14ac:dyDescent="0.2">
      <c r="A51" s="92"/>
      <c r="B51" s="90"/>
      <c r="C51" s="78"/>
      <c r="D51" s="78"/>
      <c r="E51" s="78"/>
      <c r="F51" s="78"/>
      <c r="G51" s="78"/>
      <c r="H51" s="78"/>
      <c r="I51" s="78"/>
      <c r="J51" s="78"/>
      <c r="K51" s="78"/>
      <c r="L51" s="78"/>
      <c r="M51" s="78"/>
      <c r="N51" s="80"/>
    </row>
    <row r="52" spans="1:14" x14ac:dyDescent="0.2">
      <c r="A52" s="76"/>
      <c r="B52" s="78"/>
      <c r="C52" s="78"/>
      <c r="D52" s="78"/>
      <c r="E52" s="78"/>
      <c r="F52" s="78"/>
      <c r="G52" s="78"/>
      <c r="H52" s="78"/>
      <c r="I52" s="78"/>
      <c r="J52" s="78"/>
      <c r="K52" s="78"/>
      <c r="L52" s="78"/>
      <c r="M52" s="78"/>
      <c r="N52" s="80"/>
    </row>
    <row r="53" spans="1:14" x14ac:dyDescent="0.2">
      <c r="A53" s="76"/>
      <c r="B53" s="78"/>
      <c r="C53" s="78"/>
      <c r="D53" s="78"/>
      <c r="E53" s="78"/>
      <c r="F53" s="78"/>
      <c r="G53" s="78"/>
      <c r="H53" s="78"/>
      <c r="I53" s="78"/>
      <c r="J53" s="78"/>
      <c r="K53" s="78"/>
      <c r="L53" s="78"/>
      <c r="M53" s="78"/>
      <c r="N53" s="80"/>
    </row>
    <row r="54" spans="1:14" x14ac:dyDescent="0.2">
      <c r="A54" s="81"/>
      <c r="B54" s="82"/>
      <c r="C54" s="82"/>
      <c r="D54" s="82"/>
      <c r="E54" s="82"/>
      <c r="F54" s="82"/>
      <c r="G54" s="82"/>
      <c r="H54" s="82"/>
      <c r="I54" s="82"/>
      <c r="J54" s="82"/>
      <c r="K54" s="82"/>
      <c r="L54" s="78"/>
      <c r="M54" s="78"/>
      <c r="N54" s="80"/>
    </row>
    <row r="55" spans="1:14" x14ac:dyDescent="0.2">
      <c r="A55" s="5" t="s">
        <v>120</v>
      </c>
      <c r="B55" s="3" t="str">
        <f>'Title Page'!$B$52</f>
        <v>Diane Cramer, Assistant Division Controller</v>
      </c>
      <c r="C55" s="63"/>
      <c r="D55" s="78"/>
      <c r="E55" s="78"/>
      <c r="F55" s="78"/>
      <c r="G55" s="78"/>
      <c r="H55" s="78"/>
      <c r="I55" s="78"/>
      <c r="J55" s="78"/>
      <c r="K55" s="78"/>
      <c r="L55" s="74"/>
      <c r="M55" s="74"/>
      <c r="N55" s="75"/>
    </row>
    <row r="56" spans="1:14" x14ac:dyDescent="0.2">
      <c r="A56" s="5"/>
      <c r="B56" s="3"/>
      <c r="C56" s="63"/>
      <c r="D56" s="78"/>
      <c r="E56" s="78"/>
      <c r="F56" s="78"/>
      <c r="G56" s="78"/>
      <c r="H56" s="78"/>
      <c r="I56" s="78"/>
      <c r="J56" s="78"/>
      <c r="K56" s="78"/>
      <c r="L56" s="78"/>
      <c r="M56" s="78"/>
      <c r="N56" s="80"/>
    </row>
    <row r="57" spans="1:14" x14ac:dyDescent="0.2">
      <c r="A57" s="6" t="s">
        <v>163</v>
      </c>
      <c r="B57" s="239">
        <f>'Title Page'!$B$54</f>
        <v>42839</v>
      </c>
      <c r="C57" s="239"/>
      <c r="D57" s="78"/>
      <c r="E57" s="78"/>
      <c r="F57" s="78"/>
      <c r="H57" s="78"/>
      <c r="I57" s="78"/>
      <c r="J57" s="82"/>
      <c r="K57" s="78"/>
      <c r="L57" s="67"/>
      <c r="M57" s="135" t="s">
        <v>206</v>
      </c>
      <c r="N57" s="149">
        <f>'Title Page'!$J$54</f>
        <v>42887</v>
      </c>
    </row>
    <row r="58" spans="1:14" x14ac:dyDescent="0.2">
      <c r="A58" s="266" t="s">
        <v>4</v>
      </c>
      <c r="B58" s="267"/>
      <c r="C58" s="267"/>
      <c r="D58" s="267"/>
      <c r="E58" s="267"/>
      <c r="F58" s="267"/>
      <c r="G58" s="267"/>
      <c r="H58" s="267"/>
      <c r="I58" s="267"/>
      <c r="J58" s="267"/>
      <c r="K58" s="267"/>
      <c r="L58" s="78"/>
      <c r="M58" s="78"/>
      <c r="N58" s="80"/>
    </row>
    <row r="59" spans="1:14" x14ac:dyDescent="0.2">
      <c r="A59" s="76"/>
      <c r="B59" s="78"/>
      <c r="C59" s="78"/>
      <c r="D59" s="78"/>
      <c r="E59" s="78"/>
      <c r="F59" s="78"/>
      <c r="G59" s="78"/>
      <c r="H59" s="78"/>
      <c r="I59" s="78"/>
      <c r="J59" s="78"/>
      <c r="K59" s="78"/>
      <c r="L59" s="78"/>
      <c r="M59" s="78"/>
      <c r="N59" s="80"/>
    </row>
    <row r="60" spans="1:14" x14ac:dyDescent="0.2">
      <c r="A60" s="76" t="s">
        <v>5</v>
      </c>
      <c r="B60" s="78"/>
      <c r="C60" s="78"/>
      <c r="D60" s="78"/>
      <c r="E60" s="78"/>
      <c r="F60" s="78"/>
      <c r="G60" s="78"/>
      <c r="H60" s="78"/>
      <c r="I60" s="78"/>
      <c r="J60" s="78"/>
      <c r="K60" s="78"/>
      <c r="L60" s="78"/>
      <c r="M60" s="78"/>
      <c r="N60" s="80"/>
    </row>
    <row r="61" spans="1:14" x14ac:dyDescent="0.2">
      <c r="A61" s="81"/>
      <c r="B61" s="82"/>
      <c r="C61" s="82"/>
      <c r="D61" s="82"/>
      <c r="E61" s="82"/>
      <c r="F61" s="82"/>
      <c r="G61" s="82"/>
      <c r="H61" s="82"/>
      <c r="I61" s="82"/>
      <c r="J61" s="82"/>
      <c r="K61" s="82"/>
      <c r="L61" s="82"/>
      <c r="M61" s="82"/>
      <c r="N61" s="83"/>
    </row>
  </sheetData>
  <mergeCells count="25">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 ref="B57:C57"/>
    <mergeCell ref="D39:E39"/>
    <mergeCell ref="G39:H39"/>
    <mergeCell ref="I39:J39"/>
    <mergeCell ref="D40:E40"/>
    <mergeCell ref="I42:J42"/>
    <mergeCell ref="I44:J44"/>
    <mergeCell ref="D41:E41"/>
    <mergeCell ref="D43:E43"/>
  </mergeCells>
  <phoneticPr fontId="0" type="noConversion"/>
  <printOptions horizontalCentered="1" verticalCentered="1"/>
  <pageMargins left="0.5" right="0.5" top="0.5" bottom="0.5" header="0.5" footer="0.5"/>
  <pageSetup scale="6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4"/>
  <sheetViews>
    <sheetView showGridLines="0" topLeftCell="A43" zoomScaleNormal="100" workbookViewId="0">
      <selection activeCell="J3" sqref="J3"/>
    </sheetView>
  </sheetViews>
  <sheetFormatPr defaultRowHeight="12.75" x14ac:dyDescent="0.2"/>
  <cols>
    <col min="1" max="1" width="10.7109375" customWidth="1"/>
    <col min="2" max="2" width="12.42578125" customWidth="1"/>
    <col min="3" max="3" width="4" customWidth="1"/>
    <col min="4" max="9" width="10.7109375" customWidth="1"/>
    <col min="10" max="10" width="12" customWidth="1"/>
  </cols>
  <sheetData>
    <row r="1" spans="1:10" x14ac:dyDescent="0.2">
      <c r="A1" s="73"/>
      <c r="B1" s="74"/>
      <c r="C1" s="74"/>
      <c r="D1" s="74"/>
      <c r="E1" s="74"/>
      <c r="F1" s="74"/>
      <c r="G1" s="74"/>
      <c r="H1" s="74"/>
      <c r="I1" s="74"/>
      <c r="J1" s="75"/>
    </row>
    <row r="2" spans="1:10" x14ac:dyDescent="0.2">
      <c r="A2" s="76" t="s">
        <v>0</v>
      </c>
      <c r="B2" s="77">
        <v>4</v>
      </c>
      <c r="C2" s="78"/>
      <c r="D2" s="78"/>
      <c r="E2" s="78"/>
      <c r="F2" s="78"/>
      <c r="G2" s="79"/>
      <c r="H2" s="151"/>
      <c r="I2" s="151"/>
      <c r="J2" s="150" t="s">
        <v>302</v>
      </c>
    </row>
    <row r="3" spans="1:10" x14ac:dyDescent="0.2">
      <c r="A3" s="76"/>
      <c r="B3" s="78"/>
      <c r="C3" s="78"/>
      <c r="D3" s="78"/>
      <c r="E3" s="78"/>
      <c r="F3" s="78"/>
      <c r="G3" s="78"/>
      <c r="H3" s="78"/>
      <c r="I3" s="78"/>
      <c r="J3" s="80"/>
    </row>
    <row r="4" spans="1:10" x14ac:dyDescent="0.2">
      <c r="A4" s="76" t="s">
        <v>1</v>
      </c>
      <c r="B4" s="78"/>
      <c r="C4" s="78"/>
      <c r="D4" s="63" t="str">
        <f>'Title Page'!$B$12</f>
        <v>Rabanco LTD / G-12</v>
      </c>
      <c r="E4" s="78"/>
      <c r="F4" s="78"/>
      <c r="G4" s="78"/>
      <c r="H4" s="78"/>
      <c r="I4" s="78"/>
      <c r="J4" s="80"/>
    </row>
    <row r="5" spans="1:10" x14ac:dyDescent="0.2">
      <c r="A5" s="81" t="s">
        <v>2</v>
      </c>
      <c r="B5" s="82"/>
      <c r="C5" s="82"/>
      <c r="D5" s="67" t="str">
        <f>'Title Page'!$B$15</f>
        <v>Lynnwood Disposal, Republic Services</v>
      </c>
      <c r="E5" s="82"/>
      <c r="F5" s="82"/>
      <c r="G5" s="82"/>
      <c r="H5" s="82"/>
      <c r="I5" s="82"/>
      <c r="J5" s="83"/>
    </row>
    <row r="6" spans="1:10" x14ac:dyDescent="0.2">
      <c r="A6" s="76"/>
      <c r="B6" s="78"/>
      <c r="C6" s="78"/>
      <c r="D6" s="78"/>
      <c r="E6" s="78"/>
      <c r="F6" s="78"/>
      <c r="G6" s="78"/>
      <c r="H6" s="78"/>
      <c r="I6" s="78"/>
      <c r="J6" s="80"/>
    </row>
    <row r="7" spans="1:10" x14ac:dyDescent="0.2">
      <c r="A7" s="320" t="s">
        <v>145</v>
      </c>
      <c r="B7" s="284"/>
      <c r="C7" s="284"/>
      <c r="D7" s="284"/>
      <c r="E7" s="284"/>
      <c r="F7" s="284"/>
      <c r="G7" s="284"/>
      <c r="H7" s="284"/>
      <c r="I7" s="284"/>
      <c r="J7" s="346"/>
    </row>
    <row r="8" spans="1:10" x14ac:dyDescent="0.2">
      <c r="A8" s="347" t="s">
        <v>146</v>
      </c>
      <c r="B8" s="283"/>
      <c r="C8" s="283"/>
      <c r="D8" s="283"/>
      <c r="E8" s="283"/>
      <c r="F8" s="283"/>
      <c r="G8" s="283"/>
      <c r="H8" s="283"/>
      <c r="I8" s="283"/>
      <c r="J8" s="339"/>
    </row>
    <row r="9" spans="1:10" x14ac:dyDescent="0.2">
      <c r="A9" s="338" t="s">
        <v>147</v>
      </c>
      <c r="B9" s="370"/>
      <c r="C9" s="370"/>
      <c r="D9" s="370"/>
      <c r="E9" s="370"/>
      <c r="F9" s="370"/>
      <c r="G9" s="370"/>
      <c r="H9" s="370"/>
      <c r="I9" s="370"/>
      <c r="J9" s="371"/>
    </row>
    <row r="10" spans="1:10" x14ac:dyDescent="0.2">
      <c r="A10" s="338" t="s">
        <v>123</v>
      </c>
      <c r="B10" s="283"/>
      <c r="C10" s="283"/>
      <c r="D10" s="283"/>
      <c r="E10" s="283"/>
      <c r="F10" s="283"/>
      <c r="G10" s="283"/>
      <c r="H10" s="283"/>
      <c r="I10" s="283"/>
      <c r="J10" s="339"/>
    </row>
    <row r="11" spans="1:10" x14ac:dyDescent="0.2">
      <c r="A11" s="76"/>
      <c r="B11" s="78"/>
      <c r="C11" s="78"/>
      <c r="D11" s="78"/>
      <c r="E11" s="78"/>
      <c r="F11" s="78"/>
      <c r="G11" s="78"/>
      <c r="H11" s="78"/>
      <c r="I11" s="78"/>
      <c r="J11" s="80"/>
    </row>
    <row r="12" spans="1:10" x14ac:dyDescent="0.2">
      <c r="A12" s="76" t="s">
        <v>148</v>
      </c>
      <c r="B12" s="63"/>
      <c r="C12" s="78"/>
      <c r="D12" s="78"/>
      <c r="E12" s="78"/>
      <c r="F12" s="78"/>
      <c r="G12" s="78"/>
      <c r="H12" s="78"/>
      <c r="I12" s="78"/>
      <c r="J12" s="80"/>
    </row>
    <row r="13" spans="1:10" x14ac:dyDescent="0.2">
      <c r="A13" s="76"/>
      <c r="B13" s="78"/>
      <c r="C13" s="78"/>
      <c r="D13" s="78"/>
      <c r="E13" s="78"/>
      <c r="F13" s="78"/>
      <c r="G13" s="78"/>
      <c r="H13" s="78"/>
      <c r="I13" s="78"/>
      <c r="J13" s="80"/>
    </row>
    <row r="14" spans="1:10" x14ac:dyDescent="0.2">
      <c r="A14" s="76"/>
      <c r="B14" s="69"/>
      <c r="C14" s="79"/>
      <c r="D14" s="335" t="s">
        <v>125</v>
      </c>
      <c r="E14" s="336"/>
      <c r="F14" s="336"/>
      <c r="G14" s="336"/>
      <c r="H14" s="336"/>
      <c r="I14" s="336"/>
      <c r="J14" s="337"/>
    </row>
    <row r="15" spans="1:10" x14ac:dyDescent="0.2">
      <c r="A15" s="95" t="s">
        <v>126</v>
      </c>
      <c r="B15" s="96"/>
      <c r="C15" s="97"/>
      <c r="D15" s="110" t="s">
        <v>149</v>
      </c>
      <c r="E15" s="110" t="s">
        <v>150</v>
      </c>
      <c r="F15" s="110" t="s">
        <v>151</v>
      </c>
      <c r="G15" s="106" t="s">
        <v>152</v>
      </c>
      <c r="H15" s="106" t="s">
        <v>152</v>
      </c>
      <c r="I15" s="106" t="s">
        <v>152</v>
      </c>
      <c r="J15" s="106" t="s">
        <v>152</v>
      </c>
    </row>
    <row r="16" spans="1:10" x14ac:dyDescent="0.2">
      <c r="A16" s="111" t="s">
        <v>153</v>
      </c>
      <c r="B16" s="87"/>
      <c r="C16" s="88"/>
      <c r="D16" s="160" t="str">
        <f>+'Item 240'!D16</f>
        <v>$3.00(A)</v>
      </c>
      <c r="E16" s="160" t="str">
        <f>+'Item 240'!E16</f>
        <v>$4.59(A)</v>
      </c>
      <c r="F16" s="160" t="str">
        <f>+'Item 240'!F16</f>
        <v>$6.99(A)</v>
      </c>
      <c r="G16" s="106" t="s">
        <v>154</v>
      </c>
      <c r="H16" s="106" t="s">
        <v>154</v>
      </c>
      <c r="I16" s="106" t="s">
        <v>154</v>
      </c>
      <c r="J16" s="106" t="s">
        <v>154</v>
      </c>
    </row>
    <row r="17" spans="1:10" x14ac:dyDescent="0.2">
      <c r="A17" s="100" t="s">
        <v>133</v>
      </c>
      <c r="B17" s="101"/>
      <c r="C17" s="102"/>
      <c r="D17" s="161" t="str">
        <f>'Item 240'!D18</f>
        <v>$4.91(A)</v>
      </c>
      <c r="E17" s="161" t="str">
        <f>'Item 240'!E18</f>
        <v>$6.17(A)</v>
      </c>
      <c r="F17" s="161" t="str">
        <f>'Item 240'!F18</f>
        <v>$8.09(A)</v>
      </c>
      <c r="G17" s="106" t="s">
        <v>154</v>
      </c>
      <c r="H17" s="106" t="s">
        <v>154</v>
      </c>
      <c r="I17" s="106" t="s">
        <v>154</v>
      </c>
      <c r="J17" s="106" t="s">
        <v>154</v>
      </c>
    </row>
    <row r="18" spans="1:10" x14ac:dyDescent="0.2">
      <c r="A18" s="103" t="s">
        <v>134</v>
      </c>
      <c r="B18" s="87"/>
      <c r="C18" s="88"/>
      <c r="D18" s="104"/>
      <c r="E18" s="104"/>
      <c r="F18" s="104"/>
      <c r="G18" s="104"/>
      <c r="H18" s="104"/>
      <c r="I18" s="104"/>
      <c r="J18" s="105"/>
    </row>
    <row r="19" spans="1:10" x14ac:dyDescent="0.2">
      <c r="A19" s="98" t="s">
        <v>71</v>
      </c>
      <c r="B19" s="87"/>
      <c r="C19" s="88"/>
      <c r="D19" s="106" t="s">
        <v>154</v>
      </c>
      <c r="E19" s="106" t="s">
        <v>154</v>
      </c>
      <c r="F19" s="106" t="s">
        <v>154</v>
      </c>
      <c r="G19" s="106" t="s">
        <v>154</v>
      </c>
      <c r="H19" s="106" t="s">
        <v>154</v>
      </c>
      <c r="I19" s="106" t="s">
        <v>154</v>
      </c>
      <c r="J19" s="106" t="s">
        <v>154</v>
      </c>
    </row>
    <row r="20" spans="1:10" x14ac:dyDescent="0.2">
      <c r="A20" s="76"/>
      <c r="B20" s="78"/>
      <c r="C20" s="78"/>
      <c r="D20" s="78"/>
      <c r="E20" s="78"/>
      <c r="F20" s="78"/>
      <c r="G20" s="78"/>
      <c r="H20" s="78"/>
      <c r="I20" s="78"/>
      <c r="J20" s="80"/>
    </row>
    <row r="21" spans="1:10" x14ac:dyDescent="0.2">
      <c r="A21" s="76"/>
      <c r="B21" s="78"/>
      <c r="C21" s="78"/>
      <c r="D21" s="78"/>
      <c r="E21" s="78"/>
      <c r="F21" s="78"/>
      <c r="G21" s="78"/>
      <c r="H21" s="78"/>
      <c r="I21" s="78"/>
      <c r="J21" s="80"/>
    </row>
    <row r="22" spans="1:10" x14ac:dyDescent="0.2">
      <c r="A22" s="92" t="s">
        <v>136</v>
      </c>
      <c r="B22" s="90" t="s">
        <v>137</v>
      </c>
      <c r="C22" s="78"/>
      <c r="D22" s="78"/>
      <c r="E22" s="78"/>
      <c r="F22" s="78"/>
      <c r="G22" s="78"/>
      <c r="H22" s="78"/>
      <c r="I22" s="78"/>
      <c r="J22" s="80"/>
    </row>
    <row r="23" spans="1:10" x14ac:dyDescent="0.2">
      <c r="A23" s="92"/>
      <c r="B23" s="90" t="s">
        <v>138</v>
      </c>
      <c r="C23" s="78"/>
      <c r="D23" s="78"/>
      <c r="E23" s="78"/>
      <c r="F23" s="78"/>
      <c r="G23" s="78"/>
      <c r="H23" s="78"/>
      <c r="I23" s="78"/>
      <c r="J23" s="80"/>
    </row>
    <row r="24" spans="1:10" x14ac:dyDescent="0.2">
      <c r="A24" s="92"/>
      <c r="B24" s="90" t="s">
        <v>139</v>
      </c>
      <c r="C24" s="78"/>
      <c r="D24" s="78"/>
      <c r="E24" s="78"/>
      <c r="F24" s="78"/>
      <c r="G24" s="78"/>
      <c r="H24" s="78"/>
      <c r="I24" s="78"/>
      <c r="J24" s="80"/>
    </row>
    <row r="25" spans="1:10" x14ac:dyDescent="0.2">
      <c r="A25" s="92"/>
      <c r="B25" s="90" t="s">
        <v>140</v>
      </c>
      <c r="C25" s="78"/>
      <c r="D25" s="78"/>
      <c r="E25" s="78"/>
      <c r="F25" s="78"/>
      <c r="G25" s="78"/>
      <c r="H25" s="78"/>
      <c r="I25" s="78"/>
      <c r="J25" s="80"/>
    </row>
    <row r="26" spans="1:10" x14ac:dyDescent="0.2">
      <c r="A26" s="92"/>
      <c r="B26" s="90"/>
      <c r="C26" s="78"/>
      <c r="D26" s="78"/>
      <c r="E26" s="78"/>
      <c r="F26" s="78"/>
      <c r="G26" s="78"/>
      <c r="H26" s="78"/>
      <c r="I26" s="78"/>
      <c r="J26" s="80"/>
    </row>
    <row r="27" spans="1:10" x14ac:dyDescent="0.2">
      <c r="A27" s="93" t="s">
        <v>3</v>
      </c>
      <c r="B27" s="112" t="s">
        <v>3</v>
      </c>
      <c r="C27" s="84"/>
      <c r="D27" s="84"/>
      <c r="E27" s="84"/>
      <c r="F27" s="84"/>
      <c r="G27" s="84"/>
      <c r="H27" s="84"/>
      <c r="I27" s="84"/>
      <c r="J27" s="89"/>
    </row>
    <row r="28" spans="1:10" x14ac:dyDescent="0.2">
      <c r="A28" s="92"/>
      <c r="B28" s="90" t="s">
        <v>3</v>
      </c>
      <c r="C28" s="78"/>
      <c r="D28" s="78"/>
      <c r="E28" s="78"/>
      <c r="F28" s="78"/>
      <c r="G28" s="78"/>
      <c r="H28" s="78"/>
      <c r="I28" s="78"/>
      <c r="J28" s="80"/>
    </row>
    <row r="29" spans="1:10" x14ac:dyDescent="0.2">
      <c r="A29" s="109"/>
      <c r="B29" s="90"/>
      <c r="C29" s="78"/>
      <c r="D29" s="78"/>
      <c r="E29" s="78"/>
      <c r="F29" s="78"/>
      <c r="G29" s="78"/>
      <c r="H29" s="78"/>
      <c r="I29" s="78"/>
      <c r="J29" s="80"/>
    </row>
    <row r="30" spans="1:10" x14ac:dyDescent="0.2">
      <c r="A30" s="92"/>
      <c r="B30" s="90"/>
      <c r="C30" s="78"/>
      <c r="D30" s="78"/>
      <c r="E30" s="78"/>
      <c r="F30" s="78"/>
      <c r="G30" s="78"/>
      <c r="H30" s="78"/>
      <c r="I30" s="78"/>
      <c r="J30" s="80"/>
    </row>
    <row r="31" spans="1:10" x14ac:dyDescent="0.2">
      <c r="A31" s="92" t="s">
        <v>102</v>
      </c>
      <c r="B31" s="90"/>
      <c r="C31" s="78"/>
      <c r="D31" s="78"/>
      <c r="E31" s="78"/>
      <c r="F31" s="78"/>
      <c r="G31" s="78"/>
      <c r="H31" s="78"/>
      <c r="I31" s="78"/>
      <c r="J31" s="80"/>
    </row>
    <row r="32" spans="1:10" x14ac:dyDescent="0.2">
      <c r="A32" s="92"/>
      <c r="B32" s="90"/>
      <c r="C32" s="78"/>
      <c r="D32" s="78"/>
      <c r="E32" s="78"/>
      <c r="F32" s="78"/>
      <c r="G32" s="78"/>
      <c r="H32" s="78"/>
      <c r="I32" s="78"/>
      <c r="J32" s="80"/>
    </row>
    <row r="33" spans="1:10" x14ac:dyDescent="0.2">
      <c r="A33" s="92"/>
      <c r="B33" s="90"/>
      <c r="C33" s="78"/>
      <c r="D33" s="78"/>
      <c r="E33" s="78"/>
      <c r="F33" s="78"/>
      <c r="G33" s="78"/>
      <c r="H33" s="78"/>
      <c r="I33" s="78"/>
      <c r="J33" s="80"/>
    </row>
    <row r="34" spans="1:10" x14ac:dyDescent="0.2">
      <c r="A34" s="92"/>
      <c r="B34" s="90"/>
      <c r="C34" s="78"/>
      <c r="D34" s="78"/>
      <c r="E34" s="78"/>
      <c r="F34" s="78"/>
      <c r="G34" s="78"/>
      <c r="H34" s="78"/>
      <c r="I34" s="78"/>
      <c r="J34" s="80"/>
    </row>
    <row r="35" spans="1:10" x14ac:dyDescent="0.2">
      <c r="A35" s="92"/>
      <c r="B35" s="90"/>
      <c r="C35" s="78"/>
      <c r="D35" s="78"/>
      <c r="E35" s="78"/>
      <c r="F35" s="78"/>
      <c r="G35" s="78"/>
      <c r="H35" s="78"/>
      <c r="I35" s="78"/>
      <c r="J35" s="80"/>
    </row>
    <row r="36" spans="1:10" x14ac:dyDescent="0.2">
      <c r="A36" s="76"/>
      <c r="B36" s="90"/>
      <c r="C36" s="78"/>
      <c r="D36" s="78"/>
      <c r="E36" s="78"/>
      <c r="F36" s="78"/>
      <c r="G36" s="78"/>
      <c r="H36" s="78"/>
      <c r="I36" s="78"/>
      <c r="J36" s="80"/>
    </row>
    <row r="37" spans="1:10" x14ac:dyDescent="0.2">
      <c r="A37" s="76"/>
      <c r="B37" s="78"/>
      <c r="C37" s="78"/>
      <c r="D37" s="78"/>
      <c r="E37" s="78"/>
      <c r="F37" s="78"/>
      <c r="G37" s="78"/>
      <c r="H37" s="78"/>
      <c r="I37" s="78"/>
      <c r="J37" s="80"/>
    </row>
    <row r="38" spans="1:10" x14ac:dyDescent="0.2">
      <c r="A38" s="76"/>
      <c r="B38" s="78"/>
      <c r="C38" s="78"/>
      <c r="D38" s="78"/>
      <c r="E38" s="78"/>
      <c r="F38" s="78"/>
      <c r="G38" s="78"/>
      <c r="H38" s="78"/>
      <c r="I38" s="78"/>
      <c r="J38" s="80"/>
    </row>
    <row r="39" spans="1:10" x14ac:dyDescent="0.2">
      <c r="A39" s="76"/>
      <c r="B39" s="78"/>
      <c r="C39" s="78"/>
      <c r="D39" s="84"/>
      <c r="E39" s="84"/>
      <c r="F39" s="84"/>
      <c r="G39" s="84"/>
      <c r="H39" s="78"/>
      <c r="I39" s="78"/>
      <c r="J39" s="80"/>
    </row>
    <row r="40" spans="1:10" x14ac:dyDescent="0.2">
      <c r="A40" s="76"/>
      <c r="B40" s="78"/>
      <c r="C40" s="78"/>
      <c r="D40" s="78"/>
      <c r="E40" s="78"/>
      <c r="F40" s="78"/>
      <c r="G40" s="78"/>
      <c r="H40" s="78"/>
      <c r="I40" s="78"/>
      <c r="J40" s="80"/>
    </row>
    <row r="41" spans="1:10" x14ac:dyDescent="0.2">
      <c r="A41" s="76"/>
      <c r="B41" s="78"/>
      <c r="C41" s="78"/>
      <c r="D41" s="78"/>
      <c r="E41" s="78"/>
      <c r="F41" s="78"/>
      <c r="G41" s="78"/>
      <c r="H41" s="78"/>
      <c r="I41" s="78"/>
      <c r="J41" s="80"/>
    </row>
    <row r="42" spans="1:10" x14ac:dyDescent="0.2">
      <c r="A42" s="76"/>
      <c r="B42" s="78"/>
      <c r="C42" s="78"/>
      <c r="D42" s="78"/>
      <c r="E42" s="78"/>
      <c r="F42" s="78"/>
      <c r="G42" s="78"/>
      <c r="H42" s="78"/>
      <c r="I42" s="78"/>
      <c r="J42" s="80"/>
    </row>
    <row r="43" spans="1:10" x14ac:dyDescent="0.2">
      <c r="A43" s="76"/>
      <c r="B43" s="78"/>
      <c r="C43" s="78"/>
      <c r="D43" s="78"/>
      <c r="E43" s="78"/>
      <c r="F43" s="78"/>
      <c r="G43" s="78"/>
      <c r="H43" s="78"/>
      <c r="I43" s="78"/>
      <c r="J43" s="80"/>
    </row>
    <row r="44" spans="1:10" x14ac:dyDescent="0.2">
      <c r="A44" s="76"/>
      <c r="B44" s="78"/>
      <c r="C44" s="78"/>
      <c r="D44" s="78"/>
      <c r="E44" s="78"/>
      <c r="F44" s="78"/>
      <c r="G44" s="78"/>
      <c r="H44" s="78"/>
      <c r="I44" s="78"/>
      <c r="J44" s="80"/>
    </row>
    <row r="45" spans="1:10" x14ac:dyDescent="0.2">
      <c r="A45" s="76"/>
      <c r="B45" s="78"/>
      <c r="C45" s="78"/>
      <c r="D45" s="78"/>
      <c r="E45" s="78"/>
      <c r="F45" s="78"/>
      <c r="G45" s="78"/>
      <c r="H45" s="78"/>
      <c r="I45" s="78"/>
      <c r="J45" s="80"/>
    </row>
    <row r="46" spans="1:10" x14ac:dyDescent="0.2">
      <c r="A46" s="76"/>
      <c r="B46" s="78"/>
      <c r="C46" s="78"/>
      <c r="D46" s="78"/>
      <c r="E46" s="78"/>
      <c r="F46" s="78"/>
      <c r="G46" s="78"/>
      <c r="H46" s="78"/>
      <c r="I46" s="78"/>
      <c r="J46" s="80"/>
    </row>
    <row r="47" spans="1:10" x14ac:dyDescent="0.2">
      <c r="A47" s="81"/>
      <c r="B47" s="82"/>
      <c r="C47" s="82"/>
      <c r="D47" s="82"/>
      <c r="E47" s="82"/>
      <c r="F47" s="82"/>
      <c r="G47" s="82"/>
      <c r="H47" s="82"/>
      <c r="I47" s="82"/>
      <c r="J47" s="83"/>
    </row>
    <row r="48" spans="1:10" x14ac:dyDescent="0.2">
      <c r="A48" s="5" t="s">
        <v>120</v>
      </c>
      <c r="B48" s="3" t="str">
        <f>'Title Page'!$B$52</f>
        <v>Diane Cramer, Assistant Division Controller</v>
      </c>
      <c r="C48" s="78"/>
      <c r="D48" s="78"/>
      <c r="E48" s="78"/>
      <c r="F48" s="78"/>
      <c r="G48" s="78"/>
      <c r="H48" s="78"/>
      <c r="I48" s="78"/>
      <c r="J48" s="80"/>
    </row>
    <row r="49" spans="1:10" x14ac:dyDescent="0.2">
      <c r="A49" s="5"/>
      <c r="B49" s="3"/>
      <c r="C49" s="78"/>
      <c r="D49" s="78"/>
      <c r="E49" s="78"/>
      <c r="F49" s="78"/>
      <c r="G49" s="78"/>
      <c r="H49" s="78"/>
      <c r="I49" s="78"/>
      <c r="J49" s="80"/>
    </row>
    <row r="50" spans="1:10" x14ac:dyDescent="0.2">
      <c r="A50" s="6" t="s">
        <v>163</v>
      </c>
      <c r="B50" s="239">
        <f>'Title Page'!$B$54</f>
        <v>42839</v>
      </c>
      <c r="C50" s="239"/>
      <c r="D50" s="82"/>
      <c r="E50" s="82"/>
      <c r="F50" s="82"/>
      <c r="G50" s="82"/>
      <c r="H50" s="67"/>
      <c r="I50" s="135" t="s">
        <v>206</v>
      </c>
      <c r="J50" s="149">
        <f>'Title Page'!$J$54</f>
        <v>42887</v>
      </c>
    </row>
    <row r="51" spans="1:10" x14ac:dyDescent="0.2">
      <c r="A51" s="266" t="s">
        <v>4</v>
      </c>
      <c r="B51" s="267"/>
      <c r="C51" s="267"/>
      <c r="D51" s="267"/>
      <c r="E51" s="267"/>
      <c r="F51" s="267"/>
      <c r="G51" s="267"/>
      <c r="H51" s="267"/>
      <c r="I51" s="267"/>
      <c r="J51" s="268"/>
    </row>
    <row r="52" spans="1:10" x14ac:dyDescent="0.2">
      <c r="A52" s="76"/>
      <c r="B52" s="78"/>
      <c r="C52" s="78"/>
      <c r="D52" s="78"/>
      <c r="E52" s="78"/>
      <c r="F52" s="78"/>
      <c r="G52" s="78"/>
      <c r="H52" s="78"/>
      <c r="I52" s="78"/>
      <c r="J52" s="80"/>
    </row>
    <row r="53" spans="1:10" x14ac:dyDescent="0.2">
      <c r="A53" s="76" t="s">
        <v>5</v>
      </c>
      <c r="B53" s="78"/>
      <c r="C53" s="78"/>
      <c r="D53" s="78"/>
      <c r="E53" s="78"/>
      <c r="F53" s="78"/>
      <c r="G53" s="78"/>
      <c r="H53" s="78"/>
      <c r="I53" s="78"/>
      <c r="J53" s="80"/>
    </row>
    <row r="54" spans="1:10" x14ac:dyDescent="0.2">
      <c r="A54" s="81"/>
      <c r="B54" s="82"/>
      <c r="C54" s="82"/>
      <c r="D54" s="82"/>
      <c r="E54" s="82"/>
      <c r="F54" s="82"/>
      <c r="G54" s="82"/>
      <c r="H54" s="82"/>
      <c r="I54" s="82"/>
      <c r="J54" s="83"/>
    </row>
  </sheetData>
  <mergeCells count="7">
    <mergeCell ref="A51:J51"/>
    <mergeCell ref="A7:J7"/>
    <mergeCell ref="A8:J8"/>
    <mergeCell ref="A10:J10"/>
    <mergeCell ref="D14:J14"/>
    <mergeCell ref="A9:J9"/>
    <mergeCell ref="B50:C50"/>
  </mergeCells>
  <phoneticPr fontId="0" type="noConversion"/>
  <printOptions horizontalCentered="1" verticalCentered="1"/>
  <pageMargins left="0.5" right="0.5" top="0.5" bottom="0.5" header="0.5" footer="0.5"/>
  <pageSetup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3"/>
  <sheetViews>
    <sheetView showGridLines="0" topLeftCell="A22" zoomScale="90" zoomScaleNormal="90" workbookViewId="0">
      <selection activeCell="I16" sqref="I16"/>
    </sheetView>
  </sheetViews>
  <sheetFormatPr defaultRowHeight="12.75" x14ac:dyDescent="0.2"/>
  <cols>
    <col min="1" max="1" width="10.7109375" customWidth="1"/>
    <col min="2" max="2" width="12.5703125" customWidth="1"/>
    <col min="3" max="3" width="3.28515625" customWidth="1"/>
    <col min="4" max="9" width="11.7109375" customWidth="1"/>
    <col min="10" max="10" width="14.5703125" customWidth="1"/>
  </cols>
  <sheetData>
    <row r="1" spans="1:10" x14ac:dyDescent="0.2">
      <c r="A1" s="73"/>
      <c r="B1" s="74"/>
      <c r="C1" s="74"/>
      <c r="D1" s="74"/>
      <c r="E1" s="74"/>
      <c r="F1" s="74"/>
      <c r="G1" s="74"/>
      <c r="H1" s="74"/>
      <c r="I1" s="74"/>
      <c r="J1" s="75"/>
    </row>
    <row r="2" spans="1:10" x14ac:dyDescent="0.2">
      <c r="A2" s="76" t="s">
        <v>0</v>
      </c>
      <c r="B2" s="77">
        <v>4</v>
      </c>
      <c r="C2" s="78"/>
      <c r="D2" s="78"/>
      <c r="E2" s="78"/>
      <c r="F2" s="78"/>
      <c r="G2" s="79"/>
      <c r="H2" s="151"/>
      <c r="I2" s="151"/>
      <c r="J2" s="150" t="s">
        <v>303</v>
      </c>
    </row>
    <row r="3" spans="1:10" x14ac:dyDescent="0.2">
      <c r="A3" s="76"/>
      <c r="B3" s="78"/>
      <c r="C3" s="78"/>
      <c r="D3" s="78"/>
      <c r="E3" s="78"/>
      <c r="F3" s="78"/>
      <c r="G3" s="78"/>
      <c r="H3" s="78"/>
      <c r="I3" s="78"/>
      <c r="J3" s="80"/>
    </row>
    <row r="4" spans="1:10" x14ac:dyDescent="0.2">
      <c r="A4" s="76" t="s">
        <v>1</v>
      </c>
      <c r="B4" s="78"/>
      <c r="C4" s="78"/>
      <c r="D4" s="63" t="str">
        <f>'Title Page'!$B$12</f>
        <v>Rabanco LTD / G-12</v>
      </c>
      <c r="E4" s="78"/>
      <c r="F4" s="78"/>
      <c r="G4" s="78"/>
      <c r="H4" s="78"/>
      <c r="I4" s="78"/>
      <c r="J4" s="80"/>
    </row>
    <row r="5" spans="1:10" x14ac:dyDescent="0.2">
      <c r="A5" s="81" t="s">
        <v>2</v>
      </c>
      <c r="B5" s="82"/>
      <c r="C5" s="82"/>
      <c r="D5" s="67" t="str">
        <f>'Title Page'!$B$15</f>
        <v>Lynnwood Disposal, Republic Services</v>
      </c>
      <c r="E5" s="82"/>
      <c r="F5" s="82"/>
      <c r="G5" s="82"/>
      <c r="H5" s="82"/>
      <c r="I5" s="82"/>
      <c r="J5" s="83"/>
    </row>
    <row r="6" spans="1:10" x14ac:dyDescent="0.2">
      <c r="A6" s="76"/>
      <c r="B6" s="78"/>
      <c r="C6" s="78"/>
      <c r="D6" s="78"/>
      <c r="E6" s="78"/>
      <c r="F6" s="78"/>
      <c r="G6" s="78"/>
      <c r="H6" s="78"/>
      <c r="I6" s="78"/>
      <c r="J6" s="80"/>
    </row>
    <row r="7" spans="1:10" x14ac:dyDescent="0.2">
      <c r="A7" s="320" t="s">
        <v>155</v>
      </c>
      <c r="B7" s="284"/>
      <c r="C7" s="284"/>
      <c r="D7" s="284"/>
      <c r="E7" s="284"/>
      <c r="F7" s="284"/>
      <c r="G7" s="284"/>
      <c r="H7" s="284"/>
      <c r="I7" s="284"/>
      <c r="J7" s="346"/>
    </row>
    <row r="8" spans="1:10" x14ac:dyDescent="0.2">
      <c r="A8" s="347" t="s">
        <v>156</v>
      </c>
      <c r="B8" s="283"/>
      <c r="C8" s="283"/>
      <c r="D8" s="283"/>
      <c r="E8" s="283"/>
      <c r="F8" s="283"/>
      <c r="G8" s="283"/>
      <c r="H8" s="283"/>
      <c r="I8" s="283"/>
      <c r="J8" s="339"/>
    </row>
    <row r="9" spans="1:10" x14ac:dyDescent="0.2">
      <c r="A9" s="338" t="s">
        <v>123</v>
      </c>
      <c r="B9" s="283"/>
      <c r="C9" s="283"/>
      <c r="D9" s="283"/>
      <c r="E9" s="283"/>
      <c r="F9" s="283"/>
      <c r="G9" s="283"/>
      <c r="H9" s="283"/>
      <c r="I9" s="283"/>
      <c r="J9" s="339"/>
    </row>
    <row r="10" spans="1:10" x14ac:dyDescent="0.2">
      <c r="A10" s="76"/>
      <c r="B10" s="78"/>
      <c r="C10" s="78"/>
      <c r="D10" s="78"/>
      <c r="E10" s="78"/>
      <c r="F10" s="78"/>
      <c r="G10" s="78"/>
      <c r="H10" s="78"/>
      <c r="I10" s="78"/>
      <c r="J10" s="80"/>
    </row>
    <row r="11" spans="1:10" x14ac:dyDescent="0.2">
      <c r="A11" s="76" t="s">
        <v>148</v>
      </c>
      <c r="B11" s="63"/>
      <c r="C11" s="78"/>
      <c r="D11" s="78"/>
      <c r="E11" s="78"/>
      <c r="F11" s="78"/>
      <c r="G11" s="78"/>
      <c r="H11" s="78"/>
      <c r="I11" s="78"/>
      <c r="J11" s="80"/>
    </row>
    <row r="12" spans="1:10" x14ac:dyDescent="0.2">
      <c r="A12" s="76" t="s">
        <v>157</v>
      </c>
      <c r="B12" s="78"/>
      <c r="C12" s="78"/>
      <c r="D12" s="78"/>
      <c r="E12" s="78"/>
      <c r="F12" s="78"/>
      <c r="G12" s="78"/>
      <c r="H12" s="78"/>
      <c r="I12" s="78"/>
      <c r="J12" s="80"/>
    </row>
    <row r="13" spans="1:10" x14ac:dyDescent="0.2">
      <c r="A13" s="76"/>
      <c r="B13" s="69"/>
      <c r="C13" s="79"/>
      <c r="D13" s="335" t="s">
        <v>125</v>
      </c>
      <c r="E13" s="336"/>
      <c r="F13" s="336"/>
      <c r="G13" s="336"/>
      <c r="H13" s="336"/>
      <c r="I13" s="336"/>
      <c r="J13" s="337"/>
    </row>
    <row r="14" spans="1:10" x14ac:dyDescent="0.2">
      <c r="A14" s="95" t="s">
        <v>126</v>
      </c>
      <c r="B14" s="96"/>
      <c r="C14" s="97"/>
      <c r="D14" s="110" t="s">
        <v>149</v>
      </c>
      <c r="E14" s="110" t="s">
        <v>158</v>
      </c>
      <c r="F14" s="106" t="s">
        <v>59</v>
      </c>
      <c r="G14" s="106" t="s">
        <v>159</v>
      </c>
      <c r="H14" s="106" t="s">
        <v>61</v>
      </c>
      <c r="I14" s="106" t="s">
        <v>62</v>
      </c>
      <c r="J14" s="106"/>
    </row>
    <row r="15" spans="1:10" x14ac:dyDescent="0.2">
      <c r="A15" s="111" t="s">
        <v>153</v>
      </c>
      <c r="B15" s="87"/>
      <c r="C15" s="88"/>
      <c r="D15" s="106"/>
      <c r="E15" s="106" t="s">
        <v>154</v>
      </c>
      <c r="F15" s="179" t="s">
        <v>454</v>
      </c>
      <c r="G15" s="179" t="s">
        <v>455</v>
      </c>
      <c r="H15" s="179" t="s">
        <v>456</v>
      </c>
      <c r="I15" s="179" t="s">
        <v>457</v>
      </c>
      <c r="J15" s="106" t="s">
        <v>154</v>
      </c>
    </row>
    <row r="16" spans="1:10" x14ac:dyDescent="0.2">
      <c r="A16" s="100" t="s">
        <v>133</v>
      </c>
      <c r="B16" s="101"/>
      <c r="C16" s="102"/>
      <c r="D16" s="106"/>
      <c r="E16" s="106" t="s">
        <v>154</v>
      </c>
      <c r="F16" s="156" t="str">
        <f>+F15</f>
        <v>$89.68(A)</v>
      </c>
      <c r="G16" s="156" t="str">
        <f>+G15</f>
        <v>$128.27(A)</v>
      </c>
      <c r="H16" s="156" t="str">
        <f>+H15</f>
        <v>$171.23(A)</v>
      </c>
      <c r="I16" s="156" t="str">
        <f>+I15</f>
        <v>$253.51(A)</v>
      </c>
      <c r="J16" s="106" t="s">
        <v>154</v>
      </c>
    </row>
    <row r="17" spans="1:10" x14ac:dyDescent="0.2">
      <c r="A17" s="103" t="s">
        <v>134</v>
      </c>
      <c r="B17" s="87"/>
      <c r="C17" s="88"/>
      <c r="D17" s="104"/>
      <c r="E17" s="104"/>
      <c r="F17" s="104"/>
      <c r="G17" s="104"/>
      <c r="H17" s="104"/>
      <c r="I17" s="104"/>
      <c r="J17" s="105"/>
    </row>
    <row r="18" spans="1:10" x14ac:dyDescent="0.2">
      <c r="A18" s="98" t="s">
        <v>71</v>
      </c>
      <c r="B18" s="87"/>
      <c r="C18" s="88"/>
      <c r="D18" s="106" t="s">
        <v>154</v>
      </c>
      <c r="E18" s="106" t="s">
        <v>154</v>
      </c>
      <c r="F18" s="106" t="s">
        <v>154</v>
      </c>
      <c r="G18" s="106" t="s">
        <v>154</v>
      </c>
      <c r="H18" s="106" t="s">
        <v>154</v>
      </c>
      <c r="I18" s="106" t="s">
        <v>154</v>
      </c>
      <c r="J18" s="106" t="s">
        <v>154</v>
      </c>
    </row>
    <row r="19" spans="1:10" x14ac:dyDescent="0.2">
      <c r="A19" s="76"/>
      <c r="B19" s="78"/>
      <c r="C19" s="78"/>
      <c r="D19" s="78"/>
      <c r="E19" s="78"/>
      <c r="F19" s="78"/>
      <c r="G19" s="78"/>
      <c r="H19" s="78"/>
      <c r="I19" s="78"/>
      <c r="J19" s="80"/>
    </row>
    <row r="20" spans="1:10" x14ac:dyDescent="0.2">
      <c r="A20" s="76"/>
      <c r="B20" s="78"/>
      <c r="C20" s="78"/>
      <c r="D20" s="78"/>
      <c r="E20" s="78"/>
      <c r="F20" s="78"/>
      <c r="G20" s="78"/>
      <c r="H20" s="78"/>
      <c r="I20" s="78"/>
      <c r="J20" s="80"/>
    </row>
    <row r="21" spans="1:10" x14ac:dyDescent="0.2">
      <c r="A21" s="92" t="s">
        <v>136</v>
      </c>
      <c r="B21" s="90" t="s">
        <v>137</v>
      </c>
      <c r="C21" s="78"/>
      <c r="D21" s="78"/>
      <c r="E21" s="78"/>
      <c r="F21" s="78"/>
      <c r="G21" s="78"/>
      <c r="H21" s="78"/>
      <c r="I21" s="78"/>
      <c r="J21" s="80"/>
    </row>
    <row r="22" spans="1:10" x14ac:dyDescent="0.2">
      <c r="A22" s="92"/>
      <c r="B22" s="90" t="s">
        <v>138</v>
      </c>
      <c r="C22" s="78"/>
      <c r="D22" s="78"/>
      <c r="E22" s="78"/>
      <c r="F22" s="78"/>
      <c r="G22" s="78"/>
      <c r="H22" s="78"/>
      <c r="I22" s="78"/>
      <c r="J22" s="80"/>
    </row>
    <row r="23" spans="1:10" x14ac:dyDescent="0.2">
      <c r="A23" s="92"/>
      <c r="B23" s="90" t="s">
        <v>139</v>
      </c>
      <c r="C23" s="78"/>
      <c r="D23" s="78"/>
      <c r="E23" s="78"/>
      <c r="F23" s="78"/>
      <c r="G23" s="78"/>
      <c r="H23" s="78"/>
      <c r="I23" s="78"/>
      <c r="J23" s="80"/>
    </row>
    <row r="24" spans="1:10" x14ac:dyDescent="0.2">
      <c r="A24" s="92"/>
      <c r="B24" s="90" t="s">
        <v>140</v>
      </c>
      <c r="C24" s="78"/>
      <c r="D24" s="78"/>
      <c r="E24" s="78"/>
      <c r="F24" s="78"/>
      <c r="G24" s="78"/>
      <c r="H24" s="78"/>
      <c r="I24" s="78"/>
      <c r="J24" s="80"/>
    </row>
    <row r="25" spans="1:10" x14ac:dyDescent="0.2">
      <c r="A25" s="92"/>
      <c r="B25" s="90"/>
      <c r="C25" s="78"/>
      <c r="D25" s="78"/>
      <c r="E25" s="78"/>
      <c r="F25" s="78"/>
      <c r="G25" s="78"/>
      <c r="H25" s="78"/>
      <c r="I25" s="78"/>
      <c r="J25" s="80"/>
    </row>
    <row r="26" spans="1:10" x14ac:dyDescent="0.2">
      <c r="A26" s="93" t="s">
        <v>3</v>
      </c>
      <c r="B26" s="112" t="s">
        <v>3</v>
      </c>
      <c r="C26" s="84"/>
      <c r="D26" s="84"/>
      <c r="E26" s="84"/>
      <c r="F26" s="84"/>
      <c r="G26" s="84"/>
      <c r="H26" s="84"/>
      <c r="I26" s="84"/>
      <c r="J26" s="89"/>
    </row>
    <row r="27" spans="1:10" x14ac:dyDescent="0.2">
      <c r="A27" s="92"/>
      <c r="B27" s="90" t="s">
        <v>3</v>
      </c>
      <c r="C27" s="78"/>
      <c r="D27" s="78"/>
      <c r="E27" s="78"/>
      <c r="F27" s="78"/>
      <c r="G27" s="78"/>
      <c r="H27" s="78"/>
      <c r="I27" s="78"/>
      <c r="J27" s="80"/>
    </row>
    <row r="28" spans="1:10" x14ac:dyDescent="0.2">
      <c r="A28" s="109"/>
      <c r="B28" s="90"/>
      <c r="C28" s="78"/>
      <c r="D28" s="78"/>
      <c r="E28" s="78"/>
      <c r="F28" s="78"/>
      <c r="G28" s="78"/>
      <c r="H28" s="78"/>
      <c r="I28" s="78"/>
      <c r="J28" s="80"/>
    </row>
    <row r="29" spans="1:10" x14ac:dyDescent="0.2">
      <c r="A29" s="92"/>
      <c r="B29" s="90"/>
      <c r="C29" s="78"/>
      <c r="D29" s="78"/>
      <c r="E29" s="78"/>
      <c r="F29" s="78"/>
      <c r="G29" s="78"/>
      <c r="H29" s="78"/>
      <c r="I29" s="78"/>
      <c r="J29" s="80"/>
    </row>
    <row r="30" spans="1:10" x14ac:dyDescent="0.2">
      <c r="A30" s="92" t="s">
        <v>102</v>
      </c>
      <c r="B30" s="90"/>
      <c r="C30" s="78"/>
      <c r="D30" s="78"/>
      <c r="E30" s="78"/>
      <c r="F30" s="78"/>
      <c r="G30" s="78"/>
      <c r="H30" s="78"/>
      <c r="I30" s="78"/>
      <c r="J30" s="80"/>
    </row>
    <row r="31" spans="1:10" x14ac:dyDescent="0.2">
      <c r="A31" s="92"/>
      <c r="B31" s="90"/>
      <c r="C31" s="78"/>
      <c r="D31" s="78"/>
      <c r="E31" s="78"/>
      <c r="F31" s="78"/>
      <c r="G31" s="78"/>
      <c r="H31" s="78"/>
      <c r="I31" s="78"/>
      <c r="J31" s="80"/>
    </row>
    <row r="32" spans="1:10" x14ac:dyDescent="0.2">
      <c r="A32" s="92"/>
      <c r="B32" s="90"/>
      <c r="C32" s="78"/>
      <c r="D32" s="78"/>
      <c r="E32" s="78"/>
      <c r="F32" s="78"/>
      <c r="G32" s="78"/>
      <c r="H32" s="78"/>
      <c r="I32" s="78"/>
      <c r="J32" s="80"/>
    </row>
    <row r="33" spans="1:10" x14ac:dyDescent="0.2">
      <c r="A33" s="92"/>
      <c r="B33" s="90"/>
      <c r="C33" s="78"/>
      <c r="D33" s="78"/>
      <c r="E33" s="78"/>
      <c r="F33" s="78"/>
      <c r="G33" s="78"/>
      <c r="H33" s="78"/>
      <c r="I33" s="78"/>
      <c r="J33" s="80"/>
    </row>
    <row r="34" spans="1:10" x14ac:dyDescent="0.2">
      <c r="A34" s="92"/>
      <c r="B34" s="90"/>
      <c r="C34" s="78"/>
      <c r="D34" s="78"/>
      <c r="E34" s="78"/>
      <c r="F34" s="78"/>
      <c r="G34" s="78"/>
      <c r="H34" s="78"/>
      <c r="I34" s="78"/>
      <c r="J34" s="80"/>
    </row>
    <row r="35" spans="1:10" x14ac:dyDescent="0.2">
      <c r="A35" s="76"/>
      <c r="B35" s="90"/>
      <c r="C35" s="78"/>
      <c r="D35" s="78"/>
      <c r="E35" s="78"/>
      <c r="F35" s="78"/>
      <c r="G35" s="78"/>
      <c r="H35" s="78"/>
      <c r="I35" s="78"/>
      <c r="J35" s="80"/>
    </row>
    <row r="36" spans="1:10" x14ac:dyDescent="0.2">
      <c r="A36" s="76"/>
      <c r="B36" s="78"/>
      <c r="C36" s="78"/>
      <c r="D36" s="78"/>
      <c r="E36" s="78"/>
      <c r="F36" s="78"/>
      <c r="G36" s="78"/>
      <c r="H36" s="78"/>
      <c r="I36" s="78"/>
      <c r="J36" s="80"/>
    </row>
    <row r="37" spans="1:10" x14ac:dyDescent="0.2">
      <c r="A37" s="76"/>
      <c r="B37" s="78"/>
      <c r="C37" s="78"/>
      <c r="D37" s="78"/>
      <c r="E37" s="78"/>
      <c r="F37" s="78"/>
      <c r="G37" s="78"/>
      <c r="H37" s="78"/>
      <c r="I37" s="78"/>
      <c r="J37" s="80"/>
    </row>
    <row r="38" spans="1:10" x14ac:dyDescent="0.2">
      <c r="A38" s="76"/>
      <c r="B38" s="78"/>
      <c r="C38" s="78"/>
      <c r="D38" s="84"/>
      <c r="E38" s="84"/>
      <c r="F38" s="84"/>
      <c r="G38" s="84"/>
      <c r="H38" s="78"/>
      <c r="I38" s="78"/>
      <c r="J38" s="80"/>
    </row>
    <row r="39" spans="1:10" x14ac:dyDescent="0.2">
      <c r="A39" s="76"/>
      <c r="B39" s="78"/>
      <c r="C39" s="78"/>
      <c r="D39" s="78"/>
      <c r="E39" s="78"/>
      <c r="F39" s="78"/>
      <c r="G39" s="78"/>
      <c r="H39" s="78"/>
      <c r="I39" s="78"/>
      <c r="J39" s="80"/>
    </row>
    <row r="40" spans="1:10" x14ac:dyDescent="0.2">
      <c r="A40" s="76"/>
      <c r="B40" s="78"/>
      <c r="C40" s="78"/>
      <c r="D40" s="78"/>
      <c r="E40" s="78"/>
      <c r="F40" s="78"/>
      <c r="G40" s="78"/>
      <c r="H40" s="78"/>
      <c r="I40" s="78"/>
      <c r="J40" s="80"/>
    </row>
    <row r="41" spans="1:10" x14ac:dyDescent="0.2">
      <c r="A41" s="76"/>
      <c r="B41" s="78"/>
      <c r="C41" s="78"/>
      <c r="D41" s="78"/>
      <c r="E41" s="78"/>
      <c r="F41" s="78"/>
      <c r="G41" s="78"/>
      <c r="H41" s="78"/>
      <c r="I41" s="78"/>
      <c r="J41" s="80"/>
    </row>
    <row r="42" spans="1:10" x14ac:dyDescent="0.2">
      <c r="A42" s="76"/>
      <c r="B42" s="78"/>
      <c r="C42" s="78"/>
      <c r="D42" s="78"/>
      <c r="E42" s="78"/>
      <c r="F42" s="78"/>
      <c r="G42" s="78"/>
      <c r="H42" s="78"/>
      <c r="I42" s="78"/>
      <c r="J42" s="80"/>
    </row>
    <row r="43" spans="1:10" x14ac:dyDescent="0.2">
      <c r="A43" s="76"/>
      <c r="B43" s="78"/>
      <c r="C43" s="78"/>
      <c r="D43" s="78"/>
      <c r="E43" s="78"/>
      <c r="F43" s="78"/>
      <c r="G43" s="78"/>
      <c r="H43" s="78"/>
      <c r="I43" s="78"/>
      <c r="J43" s="80"/>
    </row>
    <row r="44" spans="1:10" x14ac:dyDescent="0.2">
      <c r="A44" s="76"/>
      <c r="B44" s="78"/>
      <c r="C44" s="78"/>
      <c r="D44" s="78"/>
      <c r="E44" s="78"/>
      <c r="F44" s="78"/>
      <c r="G44" s="78"/>
      <c r="H44" s="78"/>
      <c r="I44" s="78"/>
      <c r="J44" s="80"/>
    </row>
    <row r="45" spans="1:10" x14ac:dyDescent="0.2">
      <c r="A45" s="76"/>
      <c r="B45" s="78"/>
      <c r="C45" s="78"/>
      <c r="D45" s="78"/>
      <c r="E45" s="78"/>
      <c r="F45" s="78"/>
      <c r="G45" s="78"/>
      <c r="H45" s="78"/>
      <c r="I45" s="78"/>
      <c r="J45" s="80"/>
    </row>
    <row r="46" spans="1:10" x14ac:dyDescent="0.2">
      <c r="A46" s="81"/>
      <c r="B46" s="82"/>
      <c r="C46" s="82"/>
      <c r="D46" s="82"/>
      <c r="E46" s="82"/>
      <c r="F46" s="82"/>
      <c r="G46" s="82"/>
      <c r="H46" s="82"/>
      <c r="I46" s="82"/>
      <c r="J46" s="83"/>
    </row>
    <row r="47" spans="1:10" x14ac:dyDescent="0.2">
      <c r="A47" s="5" t="s">
        <v>120</v>
      </c>
      <c r="B47" s="3" t="str">
        <f>'Title Page'!$B$52</f>
        <v>Diane Cramer, Assistant Division Controller</v>
      </c>
      <c r="C47" s="78"/>
      <c r="D47" s="78"/>
      <c r="E47" s="78"/>
      <c r="F47" s="78"/>
      <c r="G47" s="78"/>
      <c r="H47" s="78"/>
      <c r="I47" s="78"/>
      <c r="J47" s="80"/>
    </row>
    <row r="48" spans="1:10" x14ac:dyDescent="0.2">
      <c r="A48" s="5"/>
      <c r="B48" s="3"/>
      <c r="C48" s="78"/>
      <c r="D48" s="78"/>
      <c r="E48" s="78"/>
      <c r="F48" s="78"/>
      <c r="G48" s="78"/>
      <c r="H48" s="78"/>
      <c r="I48" s="78"/>
      <c r="J48" s="80"/>
    </row>
    <row r="49" spans="1:10" x14ac:dyDescent="0.2">
      <c r="A49" s="6" t="s">
        <v>163</v>
      </c>
      <c r="B49" s="239">
        <f>'Title Page'!$B$54</f>
        <v>42839</v>
      </c>
      <c r="C49" s="239"/>
      <c r="D49" s="82"/>
      <c r="E49" s="82"/>
      <c r="F49" s="82"/>
      <c r="G49" s="82"/>
      <c r="H49" s="67"/>
      <c r="I49" s="135" t="s">
        <v>206</v>
      </c>
      <c r="J49" s="149">
        <f>'Title Page'!$J$54</f>
        <v>42887</v>
      </c>
    </row>
    <row r="50" spans="1:10" x14ac:dyDescent="0.2">
      <c r="A50" s="266" t="s">
        <v>4</v>
      </c>
      <c r="B50" s="267"/>
      <c r="C50" s="267"/>
      <c r="D50" s="267"/>
      <c r="E50" s="267"/>
      <c r="F50" s="267"/>
      <c r="G50" s="267"/>
      <c r="H50" s="267"/>
      <c r="I50" s="267"/>
      <c r="J50" s="268"/>
    </row>
    <row r="51" spans="1:10" x14ac:dyDescent="0.2">
      <c r="A51" s="76"/>
      <c r="B51" s="78"/>
      <c r="C51" s="78"/>
      <c r="D51" s="78"/>
      <c r="E51" s="78"/>
      <c r="F51" s="78"/>
      <c r="G51" s="78"/>
      <c r="H51" s="78"/>
      <c r="I51" s="78"/>
      <c r="J51" s="80"/>
    </row>
    <row r="52" spans="1:10" x14ac:dyDescent="0.2">
      <c r="A52" s="76" t="s">
        <v>5</v>
      </c>
      <c r="B52" s="78"/>
      <c r="C52" s="78"/>
      <c r="D52" s="78"/>
      <c r="E52" s="78"/>
      <c r="F52" s="78"/>
      <c r="G52" s="78"/>
      <c r="H52" s="78"/>
      <c r="I52" s="78"/>
      <c r="J52" s="80"/>
    </row>
    <row r="53" spans="1:10" x14ac:dyDescent="0.2">
      <c r="A53" s="81"/>
      <c r="B53" s="82"/>
      <c r="C53" s="82"/>
      <c r="D53" s="82"/>
      <c r="E53" s="82"/>
      <c r="F53" s="82"/>
      <c r="G53" s="82"/>
      <c r="H53" s="82"/>
      <c r="I53" s="82"/>
      <c r="J53" s="83"/>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3"/>
  <sheetViews>
    <sheetView showGridLines="0" topLeftCell="A55" zoomScaleNormal="100" workbookViewId="0">
      <selection activeCell="I16" sqref="I16"/>
    </sheetView>
  </sheetViews>
  <sheetFormatPr defaultRowHeight="12.75" x14ac:dyDescent="0.2"/>
  <cols>
    <col min="1" max="1" width="10.7109375" customWidth="1"/>
    <col min="2" max="2" width="13.7109375" customWidth="1"/>
    <col min="3" max="3" width="3.7109375" customWidth="1"/>
    <col min="5" max="5" width="10.5703125" customWidth="1"/>
    <col min="6" max="9" width="11.85546875" customWidth="1"/>
    <col min="10" max="10" width="12.7109375" customWidth="1"/>
  </cols>
  <sheetData>
    <row r="1" spans="1:10" x14ac:dyDescent="0.2">
      <c r="A1" s="73"/>
      <c r="B1" s="74"/>
      <c r="C1" s="74"/>
      <c r="D1" s="74"/>
      <c r="E1" s="74"/>
      <c r="F1" s="74"/>
      <c r="G1" s="74"/>
      <c r="H1" s="74"/>
      <c r="I1" s="74"/>
      <c r="J1" s="75"/>
    </row>
    <row r="2" spans="1:10" x14ac:dyDescent="0.2">
      <c r="A2" s="76" t="s">
        <v>0</v>
      </c>
      <c r="B2" s="77">
        <v>4</v>
      </c>
      <c r="C2" s="78"/>
      <c r="D2" s="78"/>
      <c r="E2" s="78"/>
      <c r="F2" s="78"/>
      <c r="G2" s="79"/>
      <c r="H2" s="151"/>
      <c r="I2" s="151"/>
      <c r="J2" s="150" t="s">
        <v>304</v>
      </c>
    </row>
    <row r="3" spans="1:10" x14ac:dyDescent="0.2">
      <c r="A3" s="76"/>
      <c r="B3" s="78"/>
      <c r="C3" s="78"/>
      <c r="D3" s="78"/>
      <c r="E3" s="78"/>
      <c r="F3" s="78"/>
      <c r="G3" s="78"/>
      <c r="H3" s="78"/>
      <c r="I3" s="78"/>
      <c r="J3" s="80"/>
    </row>
    <row r="4" spans="1:10" x14ac:dyDescent="0.2">
      <c r="A4" s="76" t="s">
        <v>1</v>
      </c>
      <c r="B4" s="78"/>
      <c r="C4" s="78"/>
      <c r="D4" s="63" t="str">
        <f>'Title Page'!$B$12</f>
        <v>Rabanco LTD / G-12</v>
      </c>
      <c r="E4" s="78"/>
      <c r="F4" s="78"/>
      <c r="G4" s="78"/>
      <c r="H4" s="78"/>
      <c r="I4" s="78"/>
      <c r="J4" s="80"/>
    </row>
    <row r="5" spans="1:10" x14ac:dyDescent="0.2">
      <c r="A5" s="81" t="s">
        <v>2</v>
      </c>
      <c r="B5" s="82"/>
      <c r="C5" s="82"/>
      <c r="D5" s="67" t="str">
        <f>'Title Page'!$B$15</f>
        <v>Lynnwood Disposal, Republic Services</v>
      </c>
      <c r="E5" s="82"/>
      <c r="F5" s="82"/>
      <c r="G5" s="82"/>
      <c r="H5" s="82"/>
      <c r="I5" s="82"/>
      <c r="J5" s="83"/>
    </row>
    <row r="6" spans="1:10" x14ac:dyDescent="0.2">
      <c r="A6" s="76"/>
      <c r="B6" s="78"/>
      <c r="C6" s="78"/>
      <c r="D6" s="78"/>
      <c r="E6" s="78"/>
      <c r="F6" s="78"/>
      <c r="G6" s="78"/>
      <c r="H6" s="78"/>
      <c r="I6" s="78"/>
      <c r="J6" s="80"/>
    </row>
    <row r="7" spans="1:10" x14ac:dyDescent="0.2">
      <c r="A7" s="320" t="s">
        <v>155</v>
      </c>
      <c r="B7" s="284"/>
      <c r="C7" s="284"/>
      <c r="D7" s="284"/>
      <c r="E7" s="284"/>
      <c r="F7" s="284"/>
      <c r="G7" s="284"/>
      <c r="H7" s="284"/>
      <c r="I7" s="284"/>
      <c r="J7" s="346"/>
    </row>
    <row r="8" spans="1:10" x14ac:dyDescent="0.2">
      <c r="A8" s="347" t="s">
        <v>156</v>
      </c>
      <c r="B8" s="283"/>
      <c r="C8" s="283"/>
      <c r="D8" s="283"/>
      <c r="E8" s="283"/>
      <c r="F8" s="283"/>
      <c r="G8" s="283"/>
      <c r="H8" s="283"/>
      <c r="I8" s="283"/>
      <c r="J8" s="339"/>
    </row>
    <row r="9" spans="1:10" x14ac:dyDescent="0.2">
      <c r="A9" s="338" t="s">
        <v>123</v>
      </c>
      <c r="B9" s="283"/>
      <c r="C9" s="283"/>
      <c r="D9" s="283"/>
      <c r="E9" s="283"/>
      <c r="F9" s="283"/>
      <c r="G9" s="283"/>
      <c r="H9" s="283"/>
      <c r="I9" s="283"/>
      <c r="J9" s="339"/>
    </row>
    <row r="10" spans="1:10" x14ac:dyDescent="0.2">
      <c r="A10" s="76"/>
      <c r="B10" s="78"/>
      <c r="C10" s="78"/>
      <c r="D10" s="78"/>
      <c r="E10" s="78"/>
      <c r="F10" s="78"/>
      <c r="G10" s="78"/>
      <c r="H10" s="78"/>
      <c r="I10" s="78"/>
      <c r="J10" s="80"/>
    </row>
    <row r="11" spans="1:10" x14ac:dyDescent="0.2">
      <c r="A11" s="76" t="s">
        <v>160</v>
      </c>
      <c r="B11" s="63"/>
      <c r="C11" s="78"/>
      <c r="D11" s="78"/>
      <c r="E11" s="78"/>
      <c r="F11" s="78"/>
      <c r="G11" s="78"/>
      <c r="H11" s="78"/>
      <c r="I11" s="78"/>
      <c r="J11" s="80"/>
    </row>
    <row r="12" spans="1:10" x14ac:dyDescent="0.2">
      <c r="A12" s="76" t="s">
        <v>161</v>
      </c>
      <c r="B12" s="78"/>
      <c r="C12" s="78"/>
      <c r="D12" s="78"/>
      <c r="E12" s="78"/>
      <c r="F12" s="78"/>
      <c r="G12" s="78"/>
      <c r="H12" s="78"/>
      <c r="I12" s="78"/>
      <c r="J12" s="80"/>
    </row>
    <row r="13" spans="1:10" x14ac:dyDescent="0.2">
      <c r="A13" s="76"/>
      <c r="B13" s="69"/>
      <c r="C13" s="79"/>
      <c r="D13" s="335" t="s">
        <v>125</v>
      </c>
      <c r="E13" s="336"/>
      <c r="F13" s="336"/>
      <c r="G13" s="336"/>
      <c r="H13" s="336"/>
      <c r="I13" s="336"/>
      <c r="J13" s="337"/>
    </row>
    <row r="14" spans="1:10" x14ac:dyDescent="0.2">
      <c r="A14" s="95" t="s">
        <v>126</v>
      </c>
      <c r="B14" s="96"/>
      <c r="C14" s="97"/>
      <c r="D14" s="110" t="s">
        <v>149</v>
      </c>
      <c r="E14" s="110" t="s">
        <v>158</v>
      </c>
      <c r="F14" s="106" t="s">
        <v>59</v>
      </c>
      <c r="G14" s="106" t="s">
        <v>159</v>
      </c>
      <c r="H14" s="106" t="s">
        <v>61</v>
      </c>
      <c r="I14" s="106" t="s">
        <v>62</v>
      </c>
      <c r="J14" s="106" t="s">
        <v>152</v>
      </c>
    </row>
    <row r="15" spans="1:10" x14ac:dyDescent="0.2">
      <c r="A15" s="111" t="s">
        <v>153</v>
      </c>
      <c r="B15" s="87"/>
      <c r="C15" s="88"/>
      <c r="D15" s="106" t="s">
        <v>154</v>
      </c>
      <c r="E15" s="106" t="s">
        <v>154</v>
      </c>
      <c r="F15" s="176" t="s">
        <v>458</v>
      </c>
      <c r="G15" s="176" t="s">
        <v>459</v>
      </c>
      <c r="H15" s="176" t="s">
        <v>460</v>
      </c>
      <c r="I15" s="176" t="s">
        <v>461</v>
      </c>
      <c r="J15" s="106" t="s">
        <v>154</v>
      </c>
    </row>
    <row r="16" spans="1:10" x14ac:dyDescent="0.2">
      <c r="A16" s="100" t="s">
        <v>133</v>
      </c>
      <c r="B16" s="101"/>
      <c r="C16" s="102"/>
      <c r="D16" s="106" t="s">
        <v>154</v>
      </c>
      <c r="E16" s="106" t="s">
        <v>154</v>
      </c>
      <c r="F16" s="156" t="str">
        <f>+F15</f>
        <v>$122.22(A)</v>
      </c>
      <c r="G16" s="156" t="str">
        <f>+G15</f>
        <v>$174.88(A)</v>
      </c>
      <c r="H16" s="156" t="str">
        <f>+H15</f>
        <v>$233.49(A)</v>
      </c>
      <c r="I16" s="156" t="str">
        <f>+I15</f>
        <v>$345.59(A)</v>
      </c>
      <c r="J16" s="106" t="s">
        <v>154</v>
      </c>
    </row>
    <row r="17" spans="1:10" x14ac:dyDescent="0.2">
      <c r="A17" s="103" t="s">
        <v>134</v>
      </c>
      <c r="B17" s="87"/>
      <c r="C17" s="88"/>
      <c r="D17" s="104"/>
      <c r="E17" s="104"/>
      <c r="F17" s="104"/>
      <c r="G17" s="104"/>
      <c r="H17" s="104"/>
      <c r="I17" s="104"/>
      <c r="J17" s="105"/>
    </row>
    <row r="18" spans="1:10" x14ac:dyDescent="0.2">
      <c r="A18" s="98" t="s">
        <v>71</v>
      </c>
      <c r="B18" s="87"/>
      <c r="C18" s="88"/>
      <c r="D18" s="106" t="s">
        <v>154</v>
      </c>
      <c r="E18" s="106" t="s">
        <v>154</v>
      </c>
      <c r="F18" s="106" t="s">
        <v>154</v>
      </c>
      <c r="G18" s="106" t="s">
        <v>154</v>
      </c>
      <c r="H18" s="106" t="s">
        <v>154</v>
      </c>
      <c r="I18" s="106" t="s">
        <v>154</v>
      </c>
      <c r="J18" s="106" t="s">
        <v>154</v>
      </c>
    </row>
    <row r="19" spans="1:10" x14ac:dyDescent="0.2">
      <c r="A19" s="76"/>
      <c r="B19" s="78"/>
      <c r="C19" s="78"/>
      <c r="D19" s="78"/>
      <c r="E19" s="78"/>
      <c r="F19" s="78"/>
      <c r="G19" s="78"/>
      <c r="H19" s="78"/>
      <c r="I19" s="78"/>
      <c r="J19" s="80"/>
    </row>
    <row r="20" spans="1:10" x14ac:dyDescent="0.2">
      <c r="A20" s="76"/>
      <c r="B20" s="78"/>
      <c r="C20" s="78"/>
      <c r="D20" s="78"/>
      <c r="E20" s="78"/>
      <c r="F20" s="78"/>
      <c r="G20" s="78"/>
      <c r="H20" s="78"/>
      <c r="I20" s="78"/>
      <c r="J20" s="80"/>
    </row>
    <row r="21" spans="1:10" x14ac:dyDescent="0.2">
      <c r="A21" s="92" t="s">
        <v>136</v>
      </c>
      <c r="B21" s="90" t="s">
        <v>137</v>
      </c>
      <c r="C21" s="78"/>
      <c r="D21" s="78"/>
      <c r="E21" s="78"/>
      <c r="F21" s="78"/>
      <c r="G21" s="78"/>
      <c r="H21" s="78"/>
      <c r="I21" s="78"/>
      <c r="J21" s="80"/>
    </row>
    <row r="22" spans="1:10" x14ac:dyDescent="0.2">
      <c r="A22" s="92"/>
      <c r="B22" s="90" t="s">
        <v>138</v>
      </c>
      <c r="C22" s="78"/>
      <c r="D22" s="78"/>
      <c r="E22" s="78"/>
      <c r="F22" s="78"/>
      <c r="G22" s="78"/>
      <c r="H22" s="78"/>
      <c r="I22" s="78"/>
      <c r="J22" s="80"/>
    </row>
    <row r="23" spans="1:10" x14ac:dyDescent="0.2">
      <c r="A23" s="92"/>
      <c r="B23" s="90" t="s">
        <v>139</v>
      </c>
      <c r="C23" s="78"/>
      <c r="D23" s="78"/>
      <c r="E23" s="78"/>
      <c r="F23" s="78"/>
      <c r="G23" s="78"/>
      <c r="H23" s="78"/>
      <c r="I23" s="78"/>
      <c r="J23" s="80"/>
    </row>
    <row r="24" spans="1:10" x14ac:dyDescent="0.2">
      <c r="A24" s="92"/>
      <c r="B24" s="90" t="s">
        <v>140</v>
      </c>
      <c r="C24" s="78"/>
      <c r="D24" s="78"/>
      <c r="E24" s="78"/>
      <c r="F24" s="78"/>
      <c r="G24" s="78"/>
      <c r="H24" s="78"/>
      <c r="I24" s="78"/>
      <c r="J24" s="80"/>
    </row>
    <row r="25" spans="1:10" x14ac:dyDescent="0.2">
      <c r="A25" s="92"/>
      <c r="B25" s="90"/>
      <c r="C25" s="78"/>
      <c r="D25" s="78"/>
      <c r="E25" s="78"/>
      <c r="F25" s="78"/>
      <c r="G25" s="78"/>
      <c r="H25" s="78"/>
      <c r="I25" s="78"/>
      <c r="J25" s="80"/>
    </row>
    <row r="26" spans="1:10" x14ac:dyDescent="0.2">
      <c r="A26" s="93" t="s">
        <v>3</v>
      </c>
      <c r="B26" s="112" t="s">
        <v>3</v>
      </c>
      <c r="C26" s="84"/>
      <c r="D26" s="84"/>
      <c r="E26" s="84"/>
      <c r="F26" s="84"/>
      <c r="G26" s="84"/>
      <c r="H26" s="84"/>
      <c r="I26" s="84"/>
      <c r="J26" s="89"/>
    </row>
    <row r="27" spans="1:10" x14ac:dyDescent="0.2">
      <c r="A27" s="92"/>
      <c r="B27" s="90" t="s">
        <v>3</v>
      </c>
      <c r="C27" s="78"/>
      <c r="D27" s="78"/>
      <c r="E27" s="78"/>
      <c r="F27" s="78"/>
      <c r="G27" s="78"/>
      <c r="H27" s="78"/>
      <c r="I27" s="78"/>
      <c r="J27" s="80"/>
    </row>
    <row r="28" spans="1:10" x14ac:dyDescent="0.2">
      <c r="A28" s="109"/>
      <c r="B28" s="90"/>
      <c r="C28" s="78"/>
      <c r="D28" s="78"/>
      <c r="E28" s="78"/>
      <c r="F28" s="78"/>
      <c r="G28" s="78"/>
      <c r="H28" s="78"/>
      <c r="I28" s="78"/>
      <c r="J28" s="80"/>
    </row>
    <row r="29" spans="1:10" x14ac:dyDescent="0.2">
      <c r="A29" s="92"/>
      <c r="B29" s="90"/>
      <c r="C29" s="78"/>
      <c r="D29" s="78"/>
      <c r="E29" s="78"/>
      <c r="F29" s="78"/>
      <c r="G29" s="78"/>
      <c r="H29" s="78"/>
      <c r="I29" s="78"/>
      <c r="J29" s="80"/>
    </row>
    <row r="30" spans="1:10" x14ac:dyDescent="0.2">
      <c r="A30" s="92" t="s">
        <v>102</v>
      </c>
      <c r="B30" s="90"/>
      <c r="C30" s="78"/>
      <c r="D30" s="78"/>
      <c r="E30" s="78"/>
      <c r="F30" s="78"/>
      <c r="G30" s="78"/>
      <c r="H30" s="78"/>
      <c r="I30" s="78"/>
      <c r="J30" s="80"/>
    </row>
    <row r="31" spans="1:10" x14ac:dyDescent="0.2">
      <c r="A31" s="92"/>
      <c r="B31" s="90"/>
      <c r="C31" s="78"/>
      <c r="D31" s="78"/>
      <c r="E31" s="78"/>
      <c r="F31" s="78"/>
      <c r="G31" s="78"/>
      <c r="H31" s="78"/>
      <c r="I31" s="78"/>
      <c r="J31" s="80"/>
    </row>
    <row r="32" spans="1:10" x14ac:dyDescent="0.2">
      <c r="A32" s="92"/>
      <c r="B32" s="90"/>
      <c r="C32" s="78"/>
      <c r="D32" s="78"/>
      <c r="E32" s="78"/>
      <c r="F32" s="78"/>
      <c r="G32" s="78"/>
      <c r="H32" s="78"/>
      <c r="I32" s="78"/>
      <c r="J32" s="80"/>
    </row>
    <row r="33" spans="1:10" x14ac:dyDescent="0.2">
      <c r="A33" s="92"/>
      <c r="B33" s="90"/>
      <c r="C33" s="78"/>
      <c r="D33" s="78"/>
      <c r="E33" s="78"/>
      <c r="F33" s="78"/>
      <c r="G33" s="78"/>
      <c r="H33" s="78"/>
      <c r="I33" s="78"/>
      <c r="J33" s="80"/>
    </row>
    <row r="34" spans="1:10" x14ac:dyDescent="0.2">
      <c r="A34" s="92"/>
      <c r="B34" s="90"/>
      <c r="C34" s="78"/>
      <c r="D34" s="78"/>
      <c r="E34" s="78"/>
      <c r="F34" s="78"/>
      <c r="G34" s="78"/>
      <c r="H34" s="78"/>
      <c r="I34" s="78"/>
      <c r="J34" s="80"/>
    </row>
    <row r="35" spans="1:10" x14ac:dyDescent="0.2">
      <c r="A35" s="76"/>
      <c r="B35" s="90"/>
      <c r="C35" s="78"/>
      <c r="D35" s="78"/>
      <c r="E35" s="78"/>
      <c r="F35" s="78"/>
      <c r="G35" s="78"/>
      <c r="H35" s="78"/>
      <c r="I35" s="78"/>
      <c r="J35" s="80"/>
    </row>
    <row r="36" spans="1:10" x14ac:dyDescent="0.2">
      <c r="A36" s="76"/>
      <c r="B36" s="78"/>
      <c r="C36" s="78"/>
      <c r="D36" s="78"/>
      <c r="E36" s="78"/>
      <c r="F36" s="78"/>
      <c r="G36" s="78"/>
      <c r="H36" s="78"/>
      <c r="I36" s="78"/>
      <c r="J36" s="80"/>
    </row>
    <row r="37" spans="1:10" x14ac:dyDescent="0.2">
      <c r="A37" s="76"/>
      <c r="B37" s="78"/>
      <c r="C37" s="78"/>
      <c r="D37" s="78"/>
      <c r="E37" s="78"/>
      <c r="F37" s="78"/>
      <c r="G37" s="78"/>
      <c r="H37" s="78"/>
      <c r="I37" s="78"/>
      <c r="J37" s="80"/>
    </row>
    <row r="38" spans="1:10" x14ac:dyDescent="0.2">
      <c r="A38" s="76"/>
      <c r="B38" s="78"/>
      <c r="C38" s="78"/>
      <c r="D38" s="84"/>
      <c r="E38" s="84"/>
      <c r="F38" s="84"/>
      <c r="G38" s="84"/>
      <c r="H38" s="78"/>
      <c r="I38" s="78"/>
      <c r="J38" s="80"/>
    </row>
    <row r="39" spans="1:10" x14ac:dyDescent="0.2">
      <c r="A39" s="76"/>
      <c r="B39" s="78"/>
      <c r="C39" s="78"/>
      <c r="D39" s="78"/>
      <c r="E39" s="78"/>
      <c r="F39" s="78"/>
      <c r="G39" s="78"/>
      <c r="H39" s="78"/>
      <c r="I39" s="78"/>
      <c r="J39" s="80"/>
    </row>
    <row r="40" spans="1:10" x14ac:dyDescent="0.2">
      <c r="A40" s="76"/>
      <c r="B40" s="78"/>
      <c r="C40" s="78"/>
      <c r="D40" s="78"/>
      <c r="E40" s="78"/>
      <c r="F40" s="78"/>
      <c r="G40" s="78"/>
      <c r="H40" s="78"/>
      <c r="I40" s="78"/>
      <c r="J40" s="80"/>
    </row>
    <row r="41" spans="1:10" x14ac:dyDescent="0.2">
      <c r="A41" s="76"/>
      <c r="B41" s="78"/>
      <c r="C41" s="78"/>
      <c r="D41" s="78"/>
      <c r="E41" s="78"/>
      <c r="F41" s="78"/>
      <c r="G41" s="78"/>
      <c r="H41" s="78"/>
      <c r="I41" s="78"/>
      <c r="J41" s="80"/>
    </row>
    <row r="42" spans="1:10" x14ac:dyDescent="0.2">
      <c r="A42" s="76"/>
      <c r="B42" s="78"/>
      <c r="C42" s="78"/>
      <c r="D42" s="78"/>
      <c r="E42" s="78"/>
      <c r="F42" s="78"/>
      <c r="G42" s="78"/>
      <c r="H42" s="78"/>
      <c r="I42" s="78"/>
      <c r="J42" s="80"/>
    </row>
    <row r="43" spans="1:10" x14ac:dyDescent="0.2">
      <c r="A43" s="76"/>
      <c r="B43" s="78"/>
      <c r="C43" s="78"/>
      <c r="D43" s="78"/>
      <c r="E43" s="78"/>
      <c r="F43" s="78"/>
      <c r="G43" s="78"/>
      <c r="H43" s="78"/>
      <c r="I43" s="78"/>
      <c r="J43" s="80"/>
    </row>
    <row r="44" spans="1:10" x14ac:dyDescent="0.2">
      <c r="A44" s="76"/>
      <c r="B44" s="78"/>
      <c r="C44" s="78"/>
      <c r="D44" s="78"/>
      <c r="E44" s="78"/>
      <c r="F44" s="78"/>
      <c r="G44" s="78"/>
      <c r="H44" s="78"/>
      <c r="I44" s="78"/>
      <c r="J44" s="80"/>
    </row>
    <row r="45" spans="1:10" x14ac:dyDescent="0.2">
      <c r="A45" s="76"/>
      <c r="B45" s="78"/>
      <c r="C45" s="78"/>
      <c r="D45" s="78"/>
      <c r="E45" s="78"/>
      <c r="F45" s="78"/>
      <c r="G45" s="78"/>
      <c r="H45" s="78"/>
      <c r="I45" s="78"/>
      <c r="J45" s="80"/>
    </row>
    <row r="46" spans="1:10" x14ac:dyDescent="0.2">
      <c r="A46" s="81"/>
      <c r="B46" s="82"/>
      <c r="C46" s="82"/>
      <c r="D46" s="82"/>
      <c r="E46" s="82"/>
      <c r="F46" s="82"/>
      <c r="G46" s="82"/>
      <c r="H46" s="82"/>
      <c r="I46" s="82"/>
      <c r="J46" s="83"/>
    </row>
    <row r="47" spans="1:10" x14ac:dyDescent="0.2">
      <c r="A47" s="5" t="s">
        <v>120</v>
      </c>
      <c r="B47" s="3" t="str">
        <f>'Title Page'!$B$52</f>
        <v>Diane Cramer, Assistant Division Controller</v>
      </c>
      <c r="C47" s="78"/>
      <c r="D47" s="78"/>
      <c r="E47" s="78"/>
      <c r="F47" s="78"/>
      <c r="G47" s="78"/>
      <c r="H47" s="78"/>
      <c r="I47" s="78"/>
      <c r="J47" s="80"/>
    </row>
    <row r="48" spans="1:10" x14ac:dyDescent="0.2">
      <c r="A48" s="5"/>
      <c r="B48" s="3"/>
      <c r="C48" s="78"/>
      <c r="D48" s="78"/>
      <c r="E48" s="78"/>
      <c r="F48" s="78"/>
      <c r="G48" s="78"/>
      <c r="H48" s="78"/>
      <c r="I48" s="78"/>
      <c r="J48" s="80"/>
    </row>
    <row r="49" spans="1:10" x14ac:dyDescent="0.2">
      <c r="A49" s="6" t="s">
        <v>163</v>
      </c>
      <c r="B49" s="239">
        <f>'Title Page'!$B$54</f>
        <v>42839</v>
      </c>
      <c r="C49" s="239"/>
      <c r="D49" s="82"/>
      <c r="E49" s="82"/>
      <c r="F49" s="82"/>
      <c r="G49" s="82"/>
      <c r="H49" s="67"/>
      <c r="I49" s="135" t="s">
        <v>206</v>
      </c>
      <c r="J49" s="149">
        <f>'Title Page'!$J$54</f>
        <v>42887</v>
      </c>
    </row>
    <row r="50" spans="1:10" x14ac:dyDescent="0.2">
      <c r="A50" s="266" t="s">
        <v>4</v>
      </c>
      <c r="B50" s="267"/>
      <c r="C50" s="267"/>
      <c r="D50" s="267"/>
      <c r="E50" s="267"/>
      <c r="F50" s="267"/>
      <c r="G50" s="267"/>
      <c r="H50" s="267"/>
      <c r="I50" s="267"/>
      <c r="J50" s="268"/>
    </row>
    <row r="51" spans="1:10" x14ac:dyDescent="0.2">
      <c r="A51" s="76"/>
      <c r="B51" s="78"/>
      <c r="C51" s="78"/>
      <c r="D51" s="78"/>
      <c r="E51" s="78"/>
      <c r="F51" s="78"/>
      <c r="G51" s="78"/>
      <c r="H51" s="78"/>
      <c r="I51" s="78"/>
      <c r="J51" s="80"/>
    </row>
    <row r="52" spans="1:10" x14ac:dyDescent="0.2">
      <c r="A52" s="76" t="s">
        <v>5</v>
      </c>
      <c r="B52" s="78"/>
      <c r="C52" s="78"/>
      <c r="D52" s="78"/>
      <c r="E52" s="78"/>
      <c r="F52" s="78"/>
      <c r="G52" s="78"/>
      <c r="H52" s="78"/>
      <c r="I52" s="78"/>
      <c r="J52" s="80"/>
    </row>
    <row r="53" spans="1:10" x14ac:dyDescent="0.2">
      <c r="A53" s="81"/>
      <c r="B53" s="82"/>
      <c r="C53" s="82"/>
      <c r="D53" s="82"/>
      <c r="E53" s="82"/>
      <c r="F53" s="82"/>
      <c r="G53" s="82"/>
      <c r="H53" s="82"/>
      <c r="I53" s="82"/>
      <c r="J53" s="83"/>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8"/>
  <sheetViews>
    <sheetView showGridLines="0" topLeftCell="A43" zoomScale="84" zoomScaleNormal="84" workbookViewId="0">
      <selection activeCell="D22" sqref="D22"/>
    </sheetView>
  </sheetViews>
  <sheetFormatPr defaultRowHeight="12.75" x14ac:dyDescent="0.2"/>
  <cols>
    <col min="1" max="1" width="10.5703125" style="117" customWidth="1"/>
    <col min="2" max="2" width="12.7109375" style="117" customWidth="1"/>
    <col min="3" max="3" width="2" style="117" customWidth="1"/>
    <col min="4" max="14" width="11.7109375" style="117" customWidth="1"/>
    <col min="15" max="16384" width="9.140625" style="117"/>
  </cols>
  <sheetData>
    <row r="1" spans="1:14" x14ac:dyDescent="0.2">
      <c r="A1" s="114"/>
      <c r="B1" s="115"/>
      <c r="C1" s="115"/>
      <c r="D1" s="115"/>
      <c r="E1" s="115"/>
      <c r="F1" s="115"/>
      <c r="G1" s="115"/>
      <c r="H1" s="115"/>
      <c r="I1" s="115"/>
      <c r="J1" s="115"/>
      <c r="K1" s="115"/>
      <c r="L1" s="115"/>
      <c r="M1" s="115"/>
      <c r="N1" s="116"/>
    </row>
    <row r="2" spans="1:14" x14ac:dyDescent="0.2">
      <c r="A2" s="118" t="s">
        <v>0</v>
      </c>
      <c r="B2" s="119">
        <v>4</v>
      </c>
      <c r="C2" s="120"/>
      <c r="D2" s="120"/>
      <c r="E2" s="120"/>
      <c r="F2" s="120"/>
      <c r="G2" s="120"/>
      <c r="J2" s="78"/>
      <c r="K2" s="79"/>
      <c r="L2" s="151"/>
      <c r="M2" s="151"/>
      <c r="N2" s="150" t="s">
        <v>305</v>
      </c>
    </row>
    <row r="3" spans="1:14" x14ac:dyDescent="0.2">
      <c r="A3" s="118"/>
      <c r="B3" s="120"/>
      <c r="C3" s="120"/>
      <c r="D3" s="120"/>
      <c r="E3" s="120"/>
      <c r="F3" s="120"/>
      <c r="G3" s="120"/>
      <c r="H3" s="120"/>
      <c r="I3" s="120"/>
      <c r="J3" s="120"/>
      <c r="K3" s="120"/>
      <c r="L3" s="120"/>
      <c r="M3" s="120"/>
      <c r="N3" s="121"/>
    </row>
    <row r="4" spans="1:14" x14ac:dyDescent="0.2">
      <c r="A4" s="118" t="s">
        <v>1</v>
      </c>
      <c r="B4" s="120"/>
      <c r="C4" s="120"/>
      <c r="D4" s="63" t="str">
        <f>'Title Page'!$B$12</f>
        <v>Rabanco LTD / G-12</v>
      </c>
      <c r="E4" s="120"/>
      <c r="F4" s="120"/>
      <c r="G4" s="120"/>
      <c r="H4" s="120"/>
      <c r="I4" s="120"/>
      <c r="J4" s="120"/>
      <c r="K4" s="120"/>
      <c r="L4" s="120"/>
      <c r="M4" s="120"/>
      <c r="N4" s="121"/>
    </row>
    <row r="5" spans="1:14" x14ac:dyDescent="0.2">
      <c r="A5" s="122" t="s">
        <v>2</v>
      </c>
      <c r="B5" s="113"/>
      <c r="C5" s="113"/>
      <c r="D5" s="67" t="str">
        <f>'Title Page'!$B$15</f>
        <v>Lynnwood Disposal, Republic Services</v>
      </c>
      <c r="E5" s="113"/>
      <c r="F5" s="113"/>
      <c r="G5" s="113"/>
      <c r="H5" s="113"/>
      <c r="I5" s="113"/>
      <c r="J5" s="113"/>
      <c r="K5" s="120"/>
      <c r="L5" s="120"/>
      <c r="M5" s="120"/>
      <c r="N5" s="121"/>
    </row>
    <row r="6" spans="1:14" x14ac:dyDescent="0.2">
      <c r="A6" s="118"/>
      <c r="B6" s="120"/>
      <c r="C6" s="120"/>
      <c r="D6" s="120"/>
      <c r="E6" s="120"/>
      <c r="F6" s="120"/>
      <c r="G6" s="120"/>
      <c r="H6" s="120"/>
      <c r="I6" s="120"/>
      <c r="J6" s="120"/>
      <c r="K6" s="115"/>
      <c r="L6" s="115"/>
      <c r="M6" s="115"/>
      <c r="N6" s="116"/>
    </row>
    <row r="7" spans="1:14" x14ac:dyDescent="0.2">
      <c r="A7" s="320" t="s">
        <v>200</v>
      </c>
      <c r="B7" s="321"/>
      <c r="C7" s="321"/>
      <c r="D7" s="321"/>
      <c r="E7" s="321"/>
      <c r="F7" s="321"/>
      <c r="G7" s="321"/>
      <c r="H7" s="321"/>
      <c r="I7" s="321"/>
      <c r="J7" s="321"/>
      <c r="K7" s="321"/>
      <c r="L7" s="321"/>
      <c r="M7" s="321"/>
      <c r="N7" s="322"/>
    </row>
    <row r="8" spans="1:14" x14ac:dyDescent="0.2">
      <c r="A8" s="323" t="s">
        <v>201</v>
      </c>
      <c r="B8" s="324"/>
      <c r="C8" s="324"/>
      <c r="D8" s="324"/>
      <c r="E8" s="324"/>
      <c r="F8" s="324"/>
      <c r="G8" s="324"/>
      <c r="H8" s="324"/>
      <c r="I8" s="324"/>
      <c r="J8" s="324"/>
      <c r="K8" s="324"/>
      <c r="L8" s="324"/>
      <c r="M8" s="324"/>
      <c r="N8" s="325"/>
    </row>
    <row r="9" spans="1:14" x14ac:dyDescent="0.2">
      <c r="A9" s="323" t="s">
        <v>169</v>
      </c>
      <c r="B9" s="324"/>
      <c r="C9" s="324"/>
      <c r="D9" s="324"/>
      <c r="E9" s="324"/>
      <c r="F9" s="324"/>
      <c r="G9" s="324"/>
      <c r="H9" s="324"/>
      <c r="I9" s="324"/>
      <c r="J9" s="324"/>
      <c r="K9" s="324"/>
      <c r="L9" s="324"/>
      <c r="M9" s="324"/>
      <c r="N9" s="325"/>
    </row>
    <row r="10" spans="1:14" x14ac:dyDescent="0.2">
      <c r="A10" s="118"/>
      <c r="B10" s="120"/>
      <c r="C10" s="120"/>
      <c r="D10" s="120"/>
      <c r="E10" s="120"/>
      <c r="F10" s="120"/>
      <c r="G10" s="120"/>
      <c r="H10" s="120"/>
      <c r="I10" s="120"/>
      <c r="J10" s="120"/>
      <c r="K10" s="120"/>
      <c r="L10" s="120"/>
      <c r="M10" s="120"/>
      <c r="N10" s="121"/>
    </row>
    <row r="11" spans="1:14" x14ac:dyDescent="0.2">
      <c r="A11" s="91" t="s">
        <v>202</v>
      </c>
      <c r="B11" s="3"/>
      <c r="C11" s="120"/>
      <c r="D11" s="120"/>
      <c r="E11" s="120"/>
      <c r="F11" s="120"/>
      <c r="G11" s="120"/>
      <c r="H11" s="120"/>
      <c r="I11" s="120"/>
      <c r="J11" s="120"/>
      <c r="K11" s="120"/>
      <c r="L11" s="120"/>
      <c r="M11" s="120"/>
      <c r="N11" s="121"/>
    </row>
    <row r="12" spans="1:14" x14ac:dyDescent="0.2">
      <c r="A12" s="118"/>
      <c r="B12" s="120"/>
      <c r="C12" s="120"/>
      <c r="D12" s="120"/>
      <c r="E12" s="120"/>
      <c r="F12" s="120"/>
      <c r="G12" s="120"/>
      <c r="H12" s="120"/>
      <c r="I12" s="120"/>
      <c r="J12" s="120"/>
      <c r="K12" s="113"/>
      <c r="L12" s="113"/>
      <c r="M12" s="113"/>
      <c r="N12" s="123"/>
    </row>
    <row r="13" spans="1:14" x14ac:dyDescent="0.2">
      <c r="A13" s="122"/>
      <c r="B13" s="13"/>
      <c r="C13" s="119"/>
      <c r="D13" s="318" t="s">
        <v>125</v>
      </c>
      <c r="E13" s="319"/>
      <c r="F13" s="319"/>
      <c r="G13" s="319"/>
      <c r="H13" s="319"/>
      <c r="I13" s="319"/>
      <c r="J13" s="319"/>
      <c r="K13" s="113"/>
      <c r="L13" s="113"/>
      <c r="M13" s="113"/>
      <c r="N13" s="123"/>
    </row>
    <row r="14" spans="1:14" x14ac:dyDescent="0.2">
      <c r="A14" s="95" t="s">
        <v>126</v>
      </c>
      <c r="B14" s="96"/>
      <c r="C14" s="97"/>
      <c r="D14" s="124" t="s">
        <v>171</v>
      </c>
      <c r="E14" s="124" t="s">
        <v>172</v>
      </c>
      <c r="F14" s="124" t="s">
        <v>173</v>
      </c>
      <c r="G14" s="124" t="s">
        <v>174</v>
      </c>
      <c r="H14" s="124" t="s">
        <v>175</v>
      </c>
      <c r="I14" s="124" t="s">
        <v>176</v>
      </c>
      <c r="J14" s="124" t="s">
        <v>177</v>
      </c>
      <c r="K14" s="124" t="s">
        <v>178</v>
      </c>
      <c r="L14" s="124" t="s">
        <v>179</v>
      </c>
      <c r="M14" s="124" t="s">
        <v>180</v>
      </c>
      <c r="N14" s="124" t="s">
        <v>181</v>
      </c>
    </row>
    <row r="15" spans="1:14" x14ac:dyDescent="0.2">
      <c r="A15" s="100" t="s">
        <v>130</v>
      </c>
      <c r="B15" s="125"/>
      <c r="C15" s="126"/>
      <c r="D15" s="156" t="str">
        <f>+'Item 105 Page 2'!D15</f>
        <v>$43.28(A)</v>
      </c>
      <c r="E15" s="156" t="str">
        <f>+'Item 105 Page 2'!E15</f>
        <v>$43.28(A)</v>
      </c>
      <c r="F15" s="156" t="str">
        <f>+'Item 105 Page 2'!F15</f>
        <v>$45.47(A)</v>
      </c>
      <c r="G15" s="156" t="str">
        <f>+'Item 105 Page 2'!G15</f>
        <v>$45.47 (A)</v>
      </c>
      <c r="H15" s="156" t="str">
        <f>+'Item 105 Page 2'!H15</f>
        <v>$47.71(A)</v>
      </c>
      <c r="I15" s="156" t="str">
        <f>+'Item 105 Page 2'!I15</f>
        <v>$49.95(A)</v>
      </c>
      <c r="J15" s="156" t="str">
        <f>+'Item 105 Page 2'!J15</f>
        <v>$49.95(A)</v>
      </c>
      <c r="K15" s="156" t="str">
        <f>+'Item 105 Page 2'!K15</f>
        <v>$52.14(A)</v>
      </c>
      <c r="L15" s="156" t="str">
        <f>+'Item 105 Page 2'!L15</f>
        <v>$52.14(A)</v>
      </c>
      <c r="M15" s="156" t="str">
        <f>+'Item 105 Page 2'!M15</f>
        <v>$52.14(A)</v>
      </c>
      <c r="N15" s="156" t="str">
        <f>+'Item 105 Page 2'!N15</f>
        <v>$57.72(A)</v>
      </c>
    </row>
    <row r="16" spans="1:14" x14ac:dyDescent="0.2">
      <c r="A16" s="100" t="s">
        <v>131</v>
      </c>
      <c r="B16" s="125"/>
      <c r="C16" s="126"/>
      <c r="D16" s="176" t="s">
        <v>462</v>
      </c>
      <c r="E16" s="152" t="str">
        <f>D16</f>
        <v>$124.93(A)</v>
      </c>
      <c r="F16" s="152" t="str">
        <f t="shared" ref="F16:N16" si="0">E16</f>
        <v>$124.93(A)</v>
      </c>
      <c r="G16" s="152" t="str">
        <f t="shared" si="0"/>
        <v>$124.93(A)</v>
      </c>
      <c r="H16" s="152" t="str">
        <f t="shared" si="0"/>
        <v>$124.93(A)</v>
      </c>
      <c r="I16" s="152" t="str">
        <f t="shared" si="0"/>
        <v>$124.93(A)</v>
      </c>
      <c r="J16" s="152" t="str">
        <f t="shared" si="0"/>
        <v>$124.93(A)</v>
      </c>
      <c r="K16" s="152" t="str">
        <f t="shared" si="0"/>
        <v>$124.93(A)</v>
      </c>
      <c r="L16" s="152" t="str">
        <f t="shared" si="0"/>
        <v>$124.93(A)</v>
      </c>
      <c r="M16" s="152" t="str">
        <f t="shared" si="0"/>
        <v>$124.93(A)</v>
      </c>
      <c r="N16" s="152" t="str">
        <f t="shared" si="0"/>
        <v>$124.93(A)</v>
      </c>
    </row>
    <row r="17" spans="1:14" x14ac:dyDescent="0.2">
      <c r="A17" s="100" t="s">
        <v>132</v>
      </c>
      <c r="B17" s="125"/>
      <c r="C17" s="126"/>
      <c r="D17" s="156" t="str">
        <f>+D16</f>
        <v>$124.93(A)</v>
      </c>
      <c r="E17" s="156" t="str">
        <f t="shared" ref="E17:N17" si="1">+E16</f>
        <v>$124.93(A)</v>
      </c>
      <c r="F17" s="156" t="str">
        <f t="shared" si="1"/>
        <v>$124.93(A)</v>
      </c>
      <c r="G17" s="156" t="str">
        <f t="shared" si="1"/>
        <v>$124.93(A)</v>
      </c>
      <c r="H17" s="156" t="str">
        <f t="shared" si="1"/>
        <v>$124.93(A)</v>
      </c>
      <c r="I17" s="156" t="str">
        <f t="shared" si="1"/>
        <v>$124.93(A)</v>
      </c>
      <c r="J17" s="156" t="str">
        <f t="shared" si="1"/>
        <v>$124.93(A)</v>
      </c>
      <c r="K17" s="156" t="str">
        <f t="shared" si="1"/>
        <v>$124.93(A)</v>
      </c>
      <c r="L17" s="156" t="str">
        <f t="shared" si="1"/>
        <v>$124.93(A)</v>
      </c>
      <c r="M17" s="156" t="str">
        <f t="shared" si="1"/>
        <v>$124.93(A)</v>
      </c>
      <c r="N17" s="156" t="str">
        <f t="shared" si="1"/>
        <v>$124.93(A)</v>
      </c>
    </row>
    <row r="18" spans="1:14" x14ac:dyDescent="0.2">
      <c r="A18" s="100" t="s">
        <v>133</v>
      </c>
      <c r="B18" s="101"/>
      <c r="C18" s="102"/>
      <c r="D18" s="127"/>
      <c r="E18" s="127"/>
      <c r="F18" s="127"/>
      <c r="G18" s="127"/>
      <c r="H18" s="127"/>
      <c r="I18" s="127"/>
      <c r="J18" s="127"/>
      <c r="K18" s="127"/>
      <c r="L18" s="127"/>
      <c r="M18" s="127"/>
      <c r="N18" s="127"/>
    </row>
    <row r="19" spans="1:14" x14ac:dyDescent="0.2">
      <c r="A19" s="103" t="s">
        <v>134</v>
      </c>
      <c r="B19" s="125"/>
      <c r="C19" s="126"/>
      <c r="D19" s="130"/>
      <c r="E19" s="130"/>
      <c r="F19" s="130"/>
      <c r="G19" s="130"/>
      <c r="H19" s="130"/>
      <c r="I19" s="130"/>
      <c r="J19" s="131"/>
      <c r="K19" s="131"/>
      <c r="L19" s="131"/>
      <c r="M19" s="131"/>
      <c r="N19" s="131"/>
    </row>
    <row r="20" spans="1:14" x14ac:dyDescent="0.2">
      <c r="A20" s="100" t="s">
        <v>70</v>
      </c>
      <c r="B20" s="125"/>
      <c r="C20" s="126"/>
      <c r="D20" s="156" t="str">
        <f>+'Item 105 Page 2'!D20</f>
        <v>$77.69(A)</v>
      </c>
      <c r="E20" s="156" t="str">
        <f>+'Item 105 Page 2'!E20</f>
        <v>$77.69(A)</v>
      </c>
      <c r="F20" s="156" t="str">
        <f>+'Item 105 Page 2'!F20</f>
        <v>$77.69(A)</v>
      </c>
      <c r="G20" s="156" t="str">
        <f>+'Item 105 Page 2'!G20</f>
        <v>$77.69(A)</v>
      </c>
      <c r="H20" s="156" t="str">
        <f>+'Item 105 Page 2'!H20</f>
        <v>$77.69(A)</v>
      </c>
      <c r="I20" s="156" t="str">
        <f>+'Item 105 Page 2'!I20</f>
        <v>$77.69(A)</v>
      </c>
      <c r="J20" s="156" t="str">
        <f>+'Item 105 Page 2'!J20</f>
        <v>$77.69(A)</v>
      </c>
      <c r="K20" s="156" t="str">
        <f>+'Item 105 Page 2'!K20</f>
        <v>$77.69(A)</v>
      </c>
      <c r="L20" s="156" t="str">
        <f>+'Item 105 Page 2'!L20</f>
        <v>$136.09(A)</v>
      </c>
      <c r="M20" s="156" t="str">
        <f>+'Item 105 Page 2'!M20</f>
        <v>$136.09(A)</v>
      </c>
      <c r="N20" s="156" t="str">
        <f>+'Item 105 Page 2'!N20</f>
        <v>$136.09(A)</v>
      </c>
    </row>
    <row r="21" spans="1:14" x14ac:dyDescent="0.2">
      <c r="A21" s="100" t="s">
        <v>71</v>
      </c>
      <c r="B21" s="125"/>
      <c r="C21" s="126"/>
      <c r="D21" s="176" t="s">
        <v>474</v>
      </c>
      <c r="E21" s="152" t="str">
        <f>D21</f>
        <v>136.09(A)</v>
      </c>
      <c r="F21" s="152" t="str">
        <f t="shared" ref="F21:N21" si="2">E21</f>
        <v>136.09(A)</v>
      </c>
      <c r="G21" s="152" t="str">
        <f t="shared" si="2"/>
        <v>136.09(A)</v>
      </c>
      <c r="H21" s="152" t="str">
        <f t="shared" si="2"/>
        <v>136.09(A)</v>
      </c>
      <c r="I21" s="152" t="str">
        <f t="shared" si="2"/>
        <v>136.09(A)</v>
      </c>
      <c r="J21" s="152" t="str">
        <f t="shared" si="2"/>
        <v>136.09(A)</v>
      </c>
      <c r="K21" s="152" t="str">
        <f t="shared" si="2"/>
        <v>136.09(A)</v>
      </c>
      <c r="L21" s="152" t="str">
        <f t="shared" si="2"/>
        <v>136.09(A)</v>
      </c>
      <c r="M21" s="152" t="str">
        <f t="shared" si="2"/>
        <v>136.09(A)</v>
      </c>
      <c r="N21" s="152" t="str">
        <f t="shared" si="2"/>
        <v>136.09(A)</v>
      </c>
    </row>
    <row r="22" spans="1:14" x14ac:dyDescent="0.2">
      <c r="A22" s="100" t="s">
        <v>135</v>
      </c>
      <c r="B22" s="125"/>
      <c r="C22" s="126"/>
      <c r="D22" s="156" t="str">
        <f>+'Item 105 Page 2'!D22</f>
        <v>$4.43(A)</v>
      </c>
      <c r="E22" s="156" t="str">
        <f>+'Item 105 Page 2'!E22</f>
        <v>$4.43(A)</v>
      </c>
      <c r="F22" s="156" t="str">
        <f>+'Item 105 Page 2'!F22</f>
        <v>$4.43(A)</v>
      </c>
      <c r="G22" s="156" t="str">
        <f>+'Item 105 Page 2'!G22</f>
        <v>$4.43(A)</v>
      </c>
      <c r="H22" s="156" t="str">
        <f>+'Item 105 Page 2'!H22</f>
        <v>$4.43(A)</v>
      </c>
      <c r="I22" s="156" t="str">
        <f>+'Item 105 Page 2'!I22</f>
        <v>$4.43(A)</v>
      </c>
      <c r="J22" s="156" t="str">
        <f>+'Item 105 Page 2'!J22</f>
        <v>$4.43(A)</v>
      </c>
      <c r="K22" s="156" t="str">
        <f>+'Item 105 Page 2'!K22</f>
        <v>$4.43(A)</v>
      </c>
      <c r="L22" s="156" t="str">
        <f>+'Item 105 Page 2'!L22</f>
        <v>$4.43(A)</v>
      </c>
      <c r="M22" s="156" t="str">
        <f>+'Item 105 Page 2'!M22</f>
        <v>$4.43(A)</v>
      </c>
      <c r="N22" s="156" t="str">
        <f>+'Item 105 Page 2'!N22</f>
        <v>$4.43(A)</v>
      </c>
    </row>
    <row r="23" spans="1:14" x14ac:dyDescent="0.2">
      <c r="A23" s="100" t="s">
        <v>73</v>
      </c>
      <c r="B23" s="125"/>
      <c r="C23" s="126"/>
      <c r="D23" s="127" t="s">
        <v>154</v>
      </c>
      <c r="E23" s="127" t="s">
        <v>154</v>
      </c>
      <c r="F23" s="127" t="s">
        <v>154</v>
      </c>
      <c r="G23" s="127" t="s">
        <v>154</v>
      </c>
      <c r="H23" s="127" t="s">
        <v>154</v>
      </c>
      <c r="I23" s="127" t="s">
        <v>154</v>
      </c>
      <c r="J23" s="127" t="s">
        <v>154</v>
      </c>
      <c r="K23" s="127" t="s">
        <v>154</v>
      </c>
      <c r="L23" s="127" t="s">
        <v>154</v>
      </c>
      <c r="M23" s="127" t="s">
        <v>154</v>
      </c>
      <c r="N23" s="127" t="s">
        <v>154</v>
      </c>
    </row>
    <row r="24" spans="1:14" x14ac:dyDescent="0.2">
      <c r="A24" s="114"/>
      <c r="B24" s="115"/>
      <c r="C24" s="115"/>
      <c r="D24" s="115"/>
      <c r="E24" s="115"/>
      <c r="F24" s="115"/>
      <c r="G24" s="115"/>
      <c r="H24" s="115"/>
      <c r="I24" s="115"/>
      <c r="J24" s="115"/>
      <c r="K24" s="115"/>
      <c r="L24" s="115"/>
      <c r="M24" s="115"/>
      <c r="N24" s="116"/>
    </row>
    <row r="25" spans="1:14" x14ac:dyDescent="0.2">
      <c r="A25" s="118"/>
      <c r="B25" s="120"/>
      <c r="C25" s="120"/>
      <c r="D25" s="120"/>
      <c r="E25" s="120"/>
      <c r="F25" s="120"/>
      <c r="G25" s="120"/>
      <c r="H25" s="120"/>
      <c r="I25" s="120"/>
      <c r="J25" s="120"/>
      <c r="K25" s="120"/>
      <c r="L25" s="120"/>
      <c r="M25" s="120"/>
      <c r="N25" s="121"/>
    </row>
    <row r="26" spans="1:14" x14ac:dyDescent="0.2">
      <c r="A26" s="93" t="s">
        <v>136</v>
      </c>
      <c r="B26" s="328" t="s">
        <v>182</v>
      </c>
      <c r="C26" s="328"/>
      <c r="D26" s="328"/>
      <c r="E26" s="328"/>
      <c r="F26" s="328"/>
      <c r="G26" s="328"/>
      <c r="H26" s="328"/>
      <c r="I26" s="328"/>
      <c r="J26" s="328"/>
      <c r="K26" s="328"/>
      <c r="L26" s="328"/>
      <c r="M26" s="328"/>
      <c r="N26" s="329"/>
    </row>
    <row r="27" spans="1:14" x14ac:dyDescent="0.2">
      <c r="A27" s="107" t="s">
        <v>183</v>
      </c>
      <c r="B27" s="328" t="s">
        <v>184</v>
      </c>
      <c r="C27" s="328"/>
      <c r="D27" s="328"/>
      <c r="E27" s="328"/>
      <c r="F27" s="328"/>
      <c r="G27" s="328"/>
      <c r="H27" s="328"/>
      <c r="I27" s="328"/>
      <c r="J27" s="328"/>
      <c r="K27" s="328"/>
      <c r="L27" s="328"/>
      <c r="M27" s="328"/>
      <c r="N27" s="329"/>
    </row>
    <row r="28" spans="1:14" x14ac:dyDescent="0.2">
      <c r="A28" s="93"/>
      <c r="B28" s="372" t="str">
        <f>+'Item 105 Page 3 '!B23:N23</f>
        <v>to the disposal site.  Excess miles will be charged for at $1.56 (A) per mile or fraction of a</v>
      </c>
      <c r="C28" s="372"/>
      <c r="D28" s="372"/>
      <c r="E28" s="372"/>
      <c r="F28" s="372"/>
      <c r="G28" s="372"/>
      <c r="H28" s="372"/>
      <c r="I28" s="372"/>
      <c r="J28" s="372"/>
      <c r="K28" s="372"/>
      <c r="L28" s="372"/>
      <c r="M28" s="372"/>
      <c r="N28" s="373"/>
    </row>
    <row r="29" spans="1:14" x14ac:dyDescent="0.2">
      <c r="A29" s="93"/>
      <c r="B29" s="328" t="s">
        <v>185</v>
      </c>
      <c r="C29" s="328"/>
      <c r="D29" s="328"/>
      <c r="E29" s="328"/>
      <c r="F29" s="328"/>
      <c r="G29" s="328"/>
      <c r="H29" s="328"/>
      <c r="I29" s="328"/>
      <c r="J29" s="328"/>
      <c r="K29" s="328"/>
      <c r="L29" s="328"/>
      <c r="M29" s="328"/>
      <c r="N29" s="329"/>
    </row>
    <row r="30" spans="1:14" x14ac:dyDescent="0.2">
      <c r="A30" s="93" t="s">
        <v>76</v>
      </c>
      <c r="B30" s="328" t="s">
        <v>186</v>
      </c>
      <c r="C30" s="328"/>
      <c r="D30" s="328"/>
      <c r="E30" s="328"/>
      <c r="F30" s="328"/>
      <c r="G30" s="328"/>
      <c r="H30" s="328"/>
      <c r="I30" s="328"/>
      <c r="J30" s="328"/>
      <c r="K30" s="328"/>
      <c r="L30" s="328"/>
      <c r="M30" s="328"/>
      <c r="N30" s="329"/>
    </row>
    <row r="31" spans="1:14" x14ac:dyDescent="0.2">
      <c r="A31" s="93" t="s">
        <v>3</v>
      </c>
      <c r="B31" s="328" t="s">
        <v>187</v>
      </c>
      <c r="C31" s="328"/>
      <c r="D31" s="328"/>
      <c r="E31" s="328"/>
      <c r="F31" s="328"/>
      <c r="G31" s="328"/>
      <c r="H31" s="328"/>
      <c r="I31" s="328"/>
      <c r="J31" s="328"/>
      <c r="K31" s="328"/>
      <c r="L31" s="328"/>
      <c r="M31" s="328"/>
      <c r="N31" s="329"/>
    </row>
    <row r="32" spans="1:14" x14ac:dyDescent="0.2">
      <c r="A32" s="93"/>
      <c r="B32" s="328" t="s">
        <v>188</v>
      </c>
      <c r="C32" s="328"/>
      <c r="D32" s="328"/>
      <c r="E32" s="328"/>
      <c r="F32" s="328"/>
      <c r="G32" s="328"/>
      <c r="H32" s="328"/>
      <c r="I32" s="328"/>
      <c r="J32" s="328"/>
      <c r="K32" s="328"/>
      <c r="L32" s="328"/>
      <c r="M32" s="328"/>
      <c r="N32" s="329"/>
    </row>
    <row r="33" spans="1:14" x14ac:dyDescent="0.2">
      <c r="A33" s="109"/>
      <c r="B33" s="328" t="s">
        <v>189</v>
      </c>
      <c r="C33" s="328"/>
      <c r="D33" s="328"/>
      <c r="E33" s="328"/>
      <c r="F33" s="328"/>
      <c r="G33" s="328"/>
      <c r="H33" s="328"/>
      <c r="I33" s="328"/>
      <c r="J33" s="328"/>
      <c r="K33" s="328"/>
      <c r="L33" s="328"/>
      <c r="M33" s="328"/>
      <c r="N33" s="329"/>
    </row>
    <row r="34" spans="1:14" x14ac:dyDescent="0.2">
      <c r="A34" s="93"/>
      <c r="B34" s="328" t="s">
        <v>190</v>
      </c>
      <c r="C34" s="328"/>
      <c r="D34" s="328"/>
      <c r="E34" s="328"/>
      <c r="F34" s="328"/>
      <c r="G34" s="328"/>
      <c r="H34" s="328"/>
      <c r="I34" s="328"/>
      <c r="J34" s="328"/>
      <c r="K34" s="328"/>
      <c r="L34" s="328"/>
      <c r="M34" s="328"/>
      <c r="N34" s="329"/>
    </row>
    <row r="35" spans="1:14" x14ac:dyDescent="0.2">
      <c r="A35" s="93" t="s">
        <v>3</v>
      </c>
      <c r="B35" s="328" t="s">
        <v>191</v>
      </c>
      <c r="C35" s="328"/>
      <c r="D35" s="328"/>
      <c r="E35" s="328"/>
      <c r="F35" s="328"/>
      <c r="G35" s="328"/>
      <c r="H35" s="328"/>
      <c r="I35" s="328"/>
      <c r="J35" s="328"/>
      <c r="K35" s="328"/>
      <c r="L35" s="328"/>
      <c r="M35" s="328"/>
      <c r="N35" s="329"/>
    </row>
    <row r="36" spans="1:14" x14ac:dyDescent="0.2">
      <c r="A36" s="93"/>
      <c r="B36" s="328" t="s">
        <v>192</v>
      </c>
      <c r="C36" s="328"/>
      <c r="D36" s="328"/>
      <c r="E36" s="328"/>
      <c r="F36" s="328"/>
      <c r="G36" s="328"/>
      <c r="H36" s="328"/>
      <c r="I36" s="328"/>
      <c r="J36" s="328"/>
      <c r="K36" s="328"/>
      <c r="L36" s="328"/>
      <c r="M36" s="328"/>
      <c r="N36" s="329"/>
    </row>
    <row r="37" spans="1:14" x14ac:dyDescent="0.2">
      <c r="A37" s="93"/>
      <c r="B37" s="328" t="s">
        <v>193</v>
      </c>
      <c r="C37" s="328"/>
      <c r="D37" s="328"/>
      <c r="E37" s="328"/>
      <c r="F37" s="328"/>
      <c r="G37" s="328"/>
      <c r="H37" s="328"/>
      <c r="I37" s="328"/>
      <c r="J37" s="328"/>
      <c r="K37" s="328"/>
      <c r="L37" s="328"/>
      <c r="M37" s="328"/>
      <c r="N37" s="329"/>
    </row>
    <row r="38" spans="1:14" x14ac:dyDescent="0.2">
      <c r="A38" s="93"/>
      <c r="B38" s="328"/>
      <c r="C38" s="328"/>
      <c r="D38" s="328"/>
      <c r="E38" s="328"/>
      <c r="F38" s="328"/>
      <c r="G38" s="328"/>
      <c r="H38" s="328"/>
      <c r="I38" s="328"/>
      <c r="J38" s="328"/>
      <c r="K38" s="328"/>
      <c r="L38" s="328"/>
      <c r="M38" s="328"/>
      <c r="N38" s="329"/>
    </row>
    <row r="39" spans="1:14" x14ac:dyDescent="0.2">
      <c r="A39" s="93"/>
      <c r="B39" s="328"/>
      <c r="C39" s="328"/>
      <c r="D39" s="328"/>
      <c r="E39" s="328"/>
      <c r="F39" s="328"/>
      <c r="G39" s="328"/>
      <c r="H39" s="328"/>
      <c r="I39" s="328"/>
      <c r="J39" s="328"/>
      <c r="K39" s="328"/>
      <c r="L39" s="328"/>
      <c r="M39" s="328"/>
      <c r="N39" s="329"/>
    </row>
    <row r="40" spans="1:14" x14ac:dyDescent="0.2">
      <c r="A40" s="118"/>
      <c r="B40" s="112"/>
      <c r="C40" s="120"/>
      <c r="D40" s="120"/>
      <c r="E40" s="120"/>
      <c r="F40" s="120"/>
      <c r="G40" s="120"/>
      <c r="H40" s="120"/>
      <c r="I40" s="120"/>
      <c r="J40" s="120"/>
      <c r="K40" s="120"/>
      <c r="L40" s="120"/>
      <c r="M40" s="120"/>
      <c r="N40" s="121"/>
    </row>
    <row r="41" spans="1:14" x14ac:dyDescent="0.2">
      <c r="A41" s="93" t="s">
        <v>102</v>
      </c>
      <c r="B41" s="112"/>
      <c r="C41" s="120"/>
      <c r="D41" s="120"/>
      <c r="E41" s="120"/>
      <c r="F41" s="120"/>
      <c r="G41" s="120"/>
      <c r="H41" s="120"/>
      <c r="I41" s="120"/>
      <c r="J41" s="120"/>
      <c r="K41" s="120"/>
      <c r="L41" s="120"/>
      <c r="M41" s="120"/>
      <c r="N41" s="121"/>
    </row>
    <row r="42" spans="1:14" x14ac:dyDescent="0.2">
      <c r="A42" s="93"/>
      <c r="B42" s="112"/>
      <c r="C42" s="120"/>
      <c r="D42" s="120"/>
      <c r="E42" s="120"/>
      <c r="F42" s="120"/>
      <c r="G42" s="120"/>
      <c r="H42" s="120"/>
      <c r="I42" s="120"/>
      <c r="J42" s="120"/>
      <c r="K42" s="120"/>
      <c r="L42" s="120"/>
      <c r="M42" s="120"/>
      <c r="N42" s="121"/>
    </row>
    <row r="43" spans="1:14" x14ac:dyDescent="0.2">
      <c r="A43" s="93"/>
      <c r="B43" s="112"/>
      <c r="C43" s="120"/>
      <c r="D43" s="84"/>
      <c r="E43" s="84"/>
      <c r="F43" s="84"/>
      <c r="G43" s="84"/>
      <c r="H43" s="120"/>
      <c r="I43" s="120"/>
      <c r="J43" s="120"/>
      <c r="K43" s="120"/>
      <c r="L43" s="120"/>
      <c r="M43" s="120"/>
      <c r="N43" s="121"/>
    </row>
    <row r="44" spans="1:14" x14ac:dyDescent="0.2">
      <c r="A44" s="93"/>
      <c r="B44" s="112"/>
      <c r="C44" s="120"/>
      <c r="D44" s="120"/>
      <c r="E44" s="120"/>
      <c r="F44" s="120"/>
      <c r="G44" s="120"/>
      <c r="H44" s="120"/>
      <c r="I44" s="120"/>
      <c r="J44" s="120"/>
      <c r="K44" s="120"/>
      <c r="L44" s="120"/>
      <c r="M44" s="120"/>
      <c r="N44" s="121"/>
    </row>
    <row r="45" spans="1:14" x14ac:dyDescent="0.2">
      <c r="A45" s="118"/>
      <c r="B45" s="120"/>
      <c r="C45" s="120"/>
      <c r="D45" s="120"/>
      <c r="E45" s="120"/>
      <c r="F45" s="120"/>
      <c r="G45" s="120"/>
      <c r="H45" s="120"/>
      <c r="I45" s="120"/>
      <c r="J45" s="120"/>
      <c r="K45" s="120"/>
      <c r="L45" s="120"/>
      <c r="M45" s="120"/>
      <c r="N45" s="121"/>
    </row>
    <row r="46" spans="1:14" x14ac:dyDescent="0.2">
      <c r="A46" s="118"/>
      <c r="B46" s="120"/>
      <c r="C46" s="120"/>
      <c r="D46" s="120"/>
      <c r="E46" s="120"/>
      <c r="F46" s="120"/>
      <c r="G46" s="120"/>
      <c r="H46" s="120"/>
      <c r="I46" s="120"/>
      <c r="J46" s="120"/>
      <c r="K46" s="120"/>
      <c r="L46" s="120"/>
      <c r="M46" s="120"/>
      <c r="N46" s="121"/>
    </row>
    <row r="47" spans="1:14" x14ac:dyDescent="0.2">
      <c r="A47" s="118"/>
      <c r="B47" s="120"/>
      <c r="C47" s="120"/>
      <c r="D47" s="120"/>
      <c r="E47" s="120"/>
      <c r="F47" s="120"/>
      <c r="G47" s="120"/>
      <c r="H47" s="120"/>
      <c r="I47" s="120"/>
      <c r="J47" s="120"/>
      <c r="K47" s="120"/>
      <c r="L47" s="120"/>
      <c r="M47" s="120"/>
      <c r="N47" s="121"/>
    </row>
    <row r="48" spans="1:14" x14ac:dyDescent="0.2">
      <c r="A48" s="118"/>
      <c r="B48" s="120"/>
      <c r="C48" s="120"/>
      <c r="D48" s="120"/>
      <c r="E48" s="120"/>
      <c r="F48" s="120"/>
      <c r="G48" s="120"/>
      <c r="H48" s="120"/>
      <c r="I48" s="120"/>
      <c r="J48" s="120"/>
      <c r="K48" s="120"/>
      <c r="L48" s="120"/>
      <c r="M48" s="120"/>
      <c r="N48" s="121"/>
    </row>
    <row r="49" spans="1:14" x14ac:dyDescent="0.2">
      <c r="A49" s="118"/>
      <c r="B49" s="120"/>
      <c r="C49" s="120"/>
      <c r="D49" s="120"/>
      <c r="E49" s="120"/>
      <c r="F49" s="120"/>
      <c r="G49" s="120"/>
      <c r="H49" s="120"/>
      <c r="I49" s="120"/>
      <c r="J49" s="120"/>
      <c r="K49" s="120"/>
      <c r="L49" s="120"/>
      <c r="M49" s="120"/>
      <c r="N49" s="121"/>
    </row>
    <row r="50" spans="1:14" x14ac:dyDescent="0.2">
      <c r="A50" s="118"/>
      <c r="B50" s="120"/>
      <c r="C50" s="120"/>
      <c r="D50" s="120"/>
      <c r="E50" s="120"/>
      <c r="F50" s="120"/>
      <c r="G50" s="120"/>
      <c r="H50" s="120"/>
      <c r="I50" s="120"/>
      <c r="J50" s="120"/>
      <c r="K50" s="120"/>
      <c r="L50" s="120"/>
      <c r="M50" s="120"/>
      <c r="N50" s="121"/>
    </row>
    <row r="51" spans="1:14" x14ac:dyDescent="0.2">
      <c r="A51" s="122"/>
      <c r="B51" s="113"/>
      <c r="C51" s="113"/>
      <c r="D51" s="113"/>
      <c r="E51" s="113"/>
      <c r="F51" s="113"/>
      <c r="G51" s="113"/>
      <c r="H51" s="113"/>
      <c r="I51" s="113"/>
      <c r="J51" s="113"/>
      <c r="K51" s="113"/>
      <c r="L51" s="113"/>
      <c r="M51" s="113"/>
      <c r="N51" s="123"/>
    </row>
    <row r="52" spans="1:14" x14ac:dyDescent="0.2">
      <c r="A52" s="5" t="s">
        <v>120</v>
      </c>
      <c r="B52" s="3" t="str">
        <f>'Title Page'!$B$52</f>
        <v>Diane Cramer, Assistant Division Controller</v>
      </c>
      <c r="C52" s="120"/>
      <c r="D52" s="120"/>
      <c r="E52" s="120"/>
      <c r="F52" s="120"/>
      <c r="G52" s="120"/>
      <c r="H52" s="120"/>
      <c r="I52" s="120"/>
      <c r="J52" s="120"/>
      <c r="K52" s="120"/>
      <c r="L52" s="120"/>
      <c r="M52" s="120"/>
      <c r="N52" s="121"/>
    </row>
    <row r="53" spans="1:14" x14ac:dyDescent="0.2">
      <c r="A53" s="5"/>
      <c r="B53" s="3"/>
      <c r="C53" s="120"/>
      <c r="D53" s="120"/>
      <c r="E53" s="120"/>
      <c r="F53" s="120"/>
      <c r="G53" s="120"/>
      <c r="H53" s="120"/>
      <c r="I53" s="120"/>
      <c r="J53" s="120"/>
      <c r="K53" s="120"/>
      <c r="L53" s="120"/>
      <c r="M53" s="120"/>
      <c r="N53" s="121"/>
    </row>
    <row r="54" spans="1:14" x14ac:dyDescent="0.2">
      <c r="A54" s="6" t="s">
        <v>163</v>
      </c>
      <c r="B54" s="239">
        <f>'Title Page'!$B$54</f>
        <v>42839</v>
      </c>
      <c r="C54" s="239"/>
      <c r="D54" s="113"/>
      <c r="E54" s="113"/>
      <c r="F54" s="113"/>
      <c r="G54" s="113"/>
      <c r="H54" s="113"/>
      <c r="I54" s="113"/>
      <c r="J54" s="113"/>
      <c r="K54" s="113"/>
      <c r="L54" s="67"/>
      <c r="M54" s="135" t="s">
        <v>206</v>
      </c>
      <c r="N54" s="149">
        <f>'Title Page'!$J$54</f>
        <v>42887</v>
      </c>
    </row>
    <row r="55" spans="1:14" x14ac:dyDescent="0.2">
      <c r="A55" s="266" t="s">
        <v>4</v>
      </c>
      <c r="B55" s="267"/>
      <c r="C55" s="267"/>
      <c r="D55" s="267"/>
      <c r="E55" s="267"/>
      <c r="F55" s="267"/>
      <c r="G55" s="267"/>
      <c r="H55" s="267"/>
      <c r="I55" s="267"/>
      <c r="J55" s="267"/>
      <c r="K55" s="120"/>
      <c r="L55" s="120"/>
      <c r="M55" s="120"/>
      <c r="N55" s="121"/>
    </row>
    <row r="56" spans="1:14" x14ac:dyDescent="0.2">
      <c r="A56" s="118"/>
      <c r="B56" s="120"/>
      <c r="C56" s="120"/>
      <c r="D56" s="120"/>
      <c r="E56" s="120"/>
      <c r="F56" s="120"/>
      <c r="G56" s="120"/>
      <c r="H56" s="120"/>
      <c r="I56" s="120"/>
      <c r="J56" s="120"/>
      <c r="K56" s="120"/>
      <c r="L56" s="120"/>
      <c r="M56" s="120"/>
      <c r="N56" s="121"/>
    </row>
    <row r="57" spans="1:14" x14ac:dyDescent="0.2">
      <c r="A57" s="118" t="s">
        <v>5</v>
      </c>
      <c r="B57" s="120"/>
      <c r="C57" s="120"/>
      <c r="D57" s="120"/>
      <c r="E57" s="120"/>
      <c r="F57" s="120"/>
      <c r="G57" s="120"/>
      <c r="H57" s="120"/>
      <c r="I57" s="120"/>
      <c r="J57" s="120"/>
      <c r="K57" s="120"/>
      <c r="L57" s="120"/>
      <c r="M57" s="120"/>
      <c r="N57" s="121"/>
    </row>
    <row r="58" spans="1:14" x14ac:dyDescent="0.2">
      <c r="A58" s="122"/>
      <c r="B58" s="113"/>
      <c r="C58" s="113"/>
      <c r="D58" s="113"/>
      <c r="E58" s="113"/>
      <c r="F58" s="113"/>
      <c r="G58" s="113"/>
      <c r="H58" s="113"/>
      <c r="I58" s="113"/>
      <c r="J58" s="113"/>
      <c r="K58" s="113"/>
      <c r="L58" s="113"/>
      <c r="M58" s="113"/>
      <c r="N58" s="123"/>
    </row>
  </sheetData>
  <mergeCells count="20">
    <mergeCell ref="B54:C54"/>
    <mergeCell ref="A55:J55"/>
    <mergeCell ref="B38:N38"/>
    <mergeCell ref="B39:N39"/>
    <mergeCell ref="D13:J13"/>
    <mergeCell ref="A7:N7"/>
    <mergeCell ref="A8:N8"/>
    <mergeCell ref="A9:N9"/>
    <mergeCell ref="B26:N26"/>
    <mergeCell ref="B27:N27"/>
    <mergeCell ref="B28:N28"/>
    <mergeCell ref="B29:N29"/>
    <mergeCell ref="B30:N30"/>
    <mergeCell ref="B37:N37"/>
    <mergeCell ref="B31:N31"/>
    <mergeCell ref="B32:N32"/>
    <mergeCell ref="B33:N33"/>
    <mergeCell ref="B34:N34"/>
    <mergeCell ref="B35:N35"/>
    <mergeCell ref="B36:N36"/>
  </mergeCells>
  <phoneticPr fontId="0" type="noConversion"/>
  <printOptions horizontalCentered="1" verticalCentered="1"/>
  <pageMargins left="0.5" right="0.5" top="0.5" bottom="0.5" header="0.5" footer="0.5"/>
  <pageSetup scale="6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3"/>
  <sheetViews>
    <sheetView showGridLines="0" topLeftCell="A40" zoomScale="81" zoomScaleNormal="81" workbookViewId="0">
      <selection activeCell="D16" sqref="D16"/>
    </sheetView>
  </sheetViews>
  <sheetFormatPr defaultRowHeight="12.75" x14ac:dyDescent="0.2"/>
  <cols>
    <col min="1" max="1" width="10.42578125" customWidth="1"/>
    <col min="2" max="2" width="18.42578125" customWidth="1"/>
    <col min="3" max="3" width="1.7109375" customWidth="1"/>
    <col min="4" max="13" width="11.7109375" customWidth="1"/>
    <col min="14" max="14" width="14.85546875" customWidth="1"/>
  </cols>
  <sheetData>
    <row r="1" spans="1:14" x14ac:dyDescent="0.2">
      <c r="A1" s="73"/>
      <c r="B1" s="74"/>
      <c r="C1" s="74"/>
      <c r="D1" s="74"/>
      <c r="E1" s="74"/>
      <c r="F1" s="74"/>
      <c r="G1" s="74"/>
      <c r="H1" s="74"/>
      <c r="I1" s="74"/>
      <c r="J1" s="74"/>
      <c r="K1" s="74"/>
      <c r="L1" s="74"/>
      <c r="M1" s="74"/>
      <c r="N1" s="75"/>
    </row>
    <row r="2" spans="1:14" x14ac:dyDescent="0.2">
      <c r="A2" s="76" t="s">
        <v>0</v>
      </c>
      <c r="B2" s="77">
        <v>4</v>
      </c>
      <c r="C2" s="78"/>
      <c r="D2" s="78"/>
      <c r="E2" s="78"/>
      <c r="F2" s="78"/>
      <c r="G2" s="78"/>
      <c r="J2" s="78"/>
      <c r="K2" s="79"/>
      <c r="L2" s="151"/>
      <c r="M2" s="151"/>
      <c r="N2" s="150" t="s">
        <v>306</v>
      </c>
    </row>
    <row r="3" spans="1:14" x14ac:dyDescent="0.2">
      <c r="A3" s="76"/>
      <c r="B3" s="78"/>
      <c r="C3" s="78"/>
      <c r="D3" s="78"/>
      <c r="E3" s="78"/>
      <c r="F3" s="78"/>
      <c r="G3" s="78"/>
      <c r="H3" s="78"/>
      <c r="I3" s="78"/>
      <c r="J3" s="78"/>
      <c r="K3" s="78"/>
      <c r="L3" s="78"/>
      <c r="M3" s="78"/>
      <c r="N3" s="80"/>
    </row>
    <row r="4" spans="1:14" x14ac:dyDescent="0.2">
      <c r="A4" s="76" t="s">
        <v>1</v>
      </c>
      <c r="B4" s="78"/>
      <c r="C4" s="78"/>
      <c r="D4" s="63" t="str">
        <f>'Title Page'!$B$12</f>
        <v>Rabanco LTD / G-12</v>
      </c>
      <c r="E4" s="78"/>
      <c r="F4" s="78"/>
      <c r="G4" s="78"/>
      <c r="H4" s="78"/>
      <c r="I4" s="78"/>
      <c r="J4" s="78"/>
      <c r="K4" s="78"/>
      <c r="L4" s="78"/>
      <c r="M4" s="78"/>
      <c r="N4" s="80"/>
    </row>
    <row r="5" spans="1:14" x14ac:dyDescent="0.2">
      <c r="A5" s="81" t="s">
        <v>2</v>
      </c>
      <c r="B5" s="82"/>
      <c r="C5" s="82"/>
      <c r="D5" s="67" t="str">
        <f>'Title Page'!$B$15</f>
        <v>Lynnwood Disposal, Republic Services</v>
      </c>
      <c r="E5" s="82"/>
      <c r="F5" s="82"/>
      <c r="G5" s="82"/>
      <c r="H5" s="82"/>
      <c r="I5" s="82"/>
      <c r="J5" s="82"/>
      <c r="K5" s="82"/>
      <c r="L5" s="82"/>
      <c r="M5" s="82"/>
      <c r="N5" s="83"/>
    </row>
    <row r="6" spans="1:14" x14ac:dyDescent="0.2">
      <c r="A6" s="76"/>
      <c r="B6" s="78"/>
      <c r="C6" s="78"/>
      <c r="D6" s="78"/>
      <c r="E6" s="78"/>
      <c r="F6" s="78"/>
      <c r="G6" s="78"/>
      <c r="H6" s="78"/>
      <c r="I6" s="78"/>
      <c r="J6" s="78"/>
      <c r="K6" s="78"/>
      <c r="L6" s="78"/>
      <c r="M6" s="78"/>
      <c r="N6" s="80"/>
    </row>
    <row r="7" spans="1:14" x14ac:dyDescent="0.2">
      <c r="A7" s="338" t="s">
        <v>203</v>
      </c>
      <c r="B7" s="283"/>
      <c r="C7" s="283"/>
      <c r="D7" s="283"/>
      <c r="E7" s="283"/>
      <c r="F7" s="283"/>
      <c r="G7" s="283"/>
      <c r="H7" s="283"/>
      <c r="I7" s="283"/>
      <c r="J7" s="283"/>
      <c r="K7" s="283"/>
      <c r="L7" s="283"/>
      <c r="M7" s="283"/>
      <c r="N7" s="339"/>
    </row>
    <row r="8" spans="1:14" x14ac:dyDescent="0.2">
      <c r="A8" s="338" t="s">
        <v>156</v>
      </c>
      <c r="B8" s="283"/>
      <c r="C8" s="283"/>
      <c r="D8" s="283"/>
      <c r="E8" s="283"/>
      <c r="F8" s="283"/>
      <c r="G8" s="283"/>
      <c r="H8" s="283"/>
      <c r="I8" s="283"/>
      <c r="J8" s="283"/>
      <c r="K8" s="283"/>
      <c r="L8" s="283"/>
      <c r="M8" s="283"/>
      <c r="N8" s="339"/>
    </row>
    <row r="9" spans="1:14" x14ac:dyDescent="0.2">
      <c r="A9" s="338" t="s">
        <v>169</v>
      </c>
      <c r="B9" s="283"/>
      <c r="C9" s="283"/>
      <c r="D9" s="283"/>
      <c r="E9" s="283"/>
      <c r="F9" s="283"/>
      <c r="G9" s="283"/>
      <c r="H9" s="283"/>
      <c r="I9" s="283"/>
      <c r="J9" s="283"/>
      <c r="K9" s="283"/>
      <c r="L9" s="283"/>
      <c r="M9" s="283"/>
      <c r="N9" s="339"/>
    </row>
    <row r="10" spans="1:14" x14ac:dyDescent="0.2">
      <c r="A10" s="76"/>
      <c r="B10" s="78"/>
      <c r="C10" s="78"/>
      <c r="D10" s="78"/>
      <c r="E10" s="78"/>
      <c r="F10" s="78"/>
      <c r="G10" s="78"/>
      <c r="H10" s="78"/>
      <c r="I10" s="78"/>
      <c r="J10" s="78"/>
      <c r="K10" s="78"/>
      <c r="L10" s="78"/>
      <c r="M10" s="78"/>
      <c r="N10" s="80"/>
    </row>
    <row r="11" spans="1:14" x14ac:dyDescent="0.2">
      <c r="A11" s="91" t="s">
        <v>202</v>
      </c>
      <c r="B11" s="63"/>
      <c r="C11" s="78"/>
      <c r="D11" s="78"/>
      <c r="E11" s="78"/>
      <c r="F11" s="78"/>
      <c r="G11" s="78"/>
      <c r="H11" s="78"/>
      <c r="I11" s="78"/>
      <c r="J11" s="78"/>
      <c r="K11" s="78"/>
      <c r="L11" s="78"/>
      <c r="M11" s="78"/>
      <c r="N11" s="80"/>
    </row>
    <row r="12" spans="1:14" x14ac:dyDescent="0.2">
      <c r="A12" s="76"/>
      <c r="B12" s="78"/>
      <c r="C12" s="78"/>
      <c r="D12" s="78"/>
      <c r="E12" s="78"/>
      <c r="F12" s="78"/>
      <c r="G12" s="78"/>
      <c r="H12" s="78"/>
      <c r="I12" s="78"/>
      <c r="J12" s="78"/>
      <c r="K12" s="78"/>
      <c r="L12" s="78"/>
      <c r="M12" s="78"/>
      <c r="N12" s="80"/>
    </row>
    <row r="13" spans="1:14" x14ac:dyDescent="0.2">
      <c r="A13" s="76"/>
      <c r="B13" s="69"/>
      <c r="C13" s="79"/>
      <c r="D13" s="340" t="s">
        <v>125</v>
      </c>
      <c r="E13" s="340"/>
      <c r="F13" s="340"/>
      <c r="G13" s="340"/>
      <c r="H13" s="340"/>
      <c r="I13" s="340"/>
      <c r="J13" s="340"/>
      <c r="K13" s="340"/>
      <c r="L13" s="340"/>
      <c r="M13" s="340"/>
      <c r="N13" s="341"/>
    </row>
    <row r="14" spans="1:14" x14ac:dyDescent="0.2">
      <c r="A14" s="95" t="s">
        <v>126</v>
      </c>
      <c r="B14" s="96"/>
      <c r="C14" s="97"/>
      <c r="D14" s="85" t="s">
        <v>171</v>
      </c>
      <c r="E14" s="85" t="s">
        <v>172</v>
      </c>
      <c r="F14" s="85" t="s">
        <v>173</v>
      </c>
      <c r="G14" s="85" t="s">
        <v>174</v>
      </c>
      <c r="H14" s="85" t="s">
        <v>175</v>
      </c>
      <c r="I14" s="85" t="s">
        <v>176</v>
      </c>
      <c r="J14" s="85" t="s">
        <v>177</v>
      </c>
      <c r="K14" s="85" t="s">
        <v>178</v>
      </c>
      <c r="L14" s="85" t="s">
        <v>179</v>
      </c>
      <c r="M14" s="85" t="s">
        <v>180</v>
      </c>
      <c r="N14" s="85" t="s">
        <v>181</v>
      </c>
    </row>
    <row r="15" spans="1:14" x14ac:dyDescent="0.2">
      <c r="A15" s="98" t="s">
        <v>131</v>
      </c>
      <c r="B15" s="87"/>
      <c r="C15" s="88"/>
      <c r="D15" s="176" t="s">
        <v>463</v>
      </c>
      <c r="E15" s="152" t="str">
        <f>D15</f>
        <v>$138.59(A)</v>
      </c>
      <c r="F15" s="152" t="str">
        <f t="shared" ref="F15:N15" si="0">E15</f>
        <v>$138.59(A)</v>
      </c>
      <c r="G15" s="152" t="str">
        <f t="shared" si="0"/>
        <v>$138.59(A)</v>
      </c>
      <c r="H15" s="152" t="str">
        <f t="shared" si="0"/>
        <v>$138.59(A)</v>
      </c>
      <c r="I15" s="152" t="str">
        <f t="shared" si="0"/>
        <v>$138.59(A)</v>
      </c>
      <c r="J15" s="152" t="str">
        <f t="shared" si="0"/>
        <v>$138.59(A)</v>
      </c>
      <c r="K15" s="152" t="str">
        <f t="shared" si="0"/>
        <v>$138.59(A)</v>
      </c>
      <c r="L15" s="152" t="str">
        <f t="shared" si="0"/>
        <v>$138.59(A)</v>
      </c>
      <c r="M15" s="152" t="str">
        <f t="shared" si="0"/>
        <v>$138.59(A)</v>
      </c>
      <c r="N15" s="152" t="str">
        <f t="shared" si="0"/>
        <v>$138.59(A)</v>
      </c>
    </row>
    <row r="16" spans="1:14" x14ac:dyDescent="0.2">
      <c r="A16" s="98" t="s">
        <v>132</v>
      </c>
      <c r="B16" s="87"/>
      <c r="C16" s="88"/>
      <c r="D16" s="156" t="str">
        <f>+D15</f>
        <v>$138.59(A)</v>
      </c>
      <c r="E16" s="156" t="str">
        <f t="shared" ref="E16:N16" si="1">+E15</f>
        <v>$138.59(A)</v>
      </c>
      <c r="F16" s="156" t="str">
        <f t="shared" si="1"/>
        <v>$138.59(A)</v>
      </c>
      <c r="G16" s="156" t="str">
        <f t="shared" si="1"/>
        <v>$138.59(A)</v>
      </c>
      <c r="H16" s="156" t="str">
        <f t="shared" si="1"/>
        <v>$138.59(A)</v>
      </c>
      <c r="I16" s="156" t="str">
        <f t="shared" si="1"/>
        <v>$138.59(A)</v>
      </c>
      <c r="J16" s="156" t="str">
        <f t="shared" si="1"/>
        <v>$138.59(A)</v>
      </c>
      <c r="K16" s="156" t="str">
        <f t="shared" si="1"/>
        <v>$138.59(A)</v>
      </c>
      <c r="L16" s="156" t="str">
        <f t="shared" si="1"/>
        <v>$138.59(A)</v>
      </c>
      <c r="M16" s="156" t="str">
        <f t="shared" si="1"/>
        <v>$138.59(A)</v>
      </c>
      <c r="N16" s="156" t="str">
        <f t="shared" si="1"/>
        <v>$138.59(A)</v>
      </c>
    </row>
    <row r="17" spans="1:14" x14ac:dyDescent="0.2">
      <c r="A17" s="103" t="s">
        <v>134</v>
      </c>
      <c r="B17" s="87"/>
      <c r="C17" s="88"/>
      <c r="D17" s="104"/>
      <c r="E17" s="104"/>
      <c r="F17" s="104"/>
      <c r="G17" s="104"/>
      <c r="H17" s="104"/>
      <c r="I17" s="104"/>
      <c r="J17" s="104"/>
      <c r="K17" s="104"/>
      <c r="L17" s="104"/>
      <c r="M17" s="104"/>
      <c r="N17" s="105"/>
    </row>
    <row r="18" spans="1:14" x14ac:dyDescent="0.2">
      <c r="A18" s="98" t="s">
        <v>71</v>
      </c>
      <c r="B18" s="87"/>
      <c r="C18" s="88"/>
      <c r="D18" s="106"/>
      <c r="E18" s="106"/>
      <c r="F18" s="106"/>
      <c r="G18" s="106"/>
      <c r="H18" s="106"/>
      <c r="I18" s="106"/>
      <c r="J18" s="106"/>
      <c r="K18" s="106"/>
      <c r="L18" s="106"/>
      <c r="M18" s="106"/>
      <c r="N18" s="106"/>
    </row>
    <row r="19" spans="1:14" x14ac:dyDescent="0.2">
      <c r="A19" s="76"/>
      <c r="B19" s="78"/>
      <c r="C19" s="78"/>
      <c r="D19" s="78"/>
      <c r="E19" s="78"/>
      <c r="F19" s="78"/>
      <c r="G19" s="78"/>
      <c r="H19" s="78"/>
      <c r="I19" s="78"/>
      <c r="J19" s="78"/>
      <c r="K19" s="78"/>
      <c r="L19" s="78"/>
      <c r="M19" s="78"/>
      <c r="N19" s="80"/>
    </row>
    <row r="20" spans="1:14" x14ac:dyDescent="0.2">
      <c r="A20" s="76"/>
      <c r="B20" s="78"/>
      <c r="C20" s="78"/>
      <c r="D20" s="78"/>
      <c r="E20" s="78"/>
      <c r="F20" s="78"/>
      <c r="G20" s="78"/>
      <c r="H20" s="78"/>
      <c r="I20" s="78"/>
      <c r="J20" s="78"/>
      <c r="K20" s="78"/>
      <c r="L20" s="78"/>
      <c r="M20" s="78"/>
      <c r="N20" s="80"/>
    </row>
    <row r="21" spans="1:14" x14ac:dyDescent="0.2">
      <c r="A21" s="92" t="s">
        <v>136</v>
      </c>
      <c r="B21" s="342" t="s">
        <v>182</v>
      </c>
      <c r="C21" s="342"/>
      <c r="D21" s="342"/>
      <c r="E21" s="342"/>
      <c r="F21" s="342"/>
      <c r="G21" s="342"/>
      <c r="H21" s="342"/>
      <c r="I21" s="342"/>
      <c r="J21" s="342"/>
      <c r="K21" s="342"/>
      <c r="L21" s="342"/>
      <c r="M21" s="342"/>
      <c r="N21" s="343"/>
    </row>
    <row r="22" spans="1:14" x14ac:dyDescent="0.2">
      <c r="A22" s="94" t="s">
        <v>183</v>
      </c>
      <c r="B22" s="342" t="s">
        <v>184</v>
      </c>
      <c r="C22" s="342"/>
      <c r="D22" s="342"/>
      <c r="E22" s="342"/>
      <c r="F22" s="342"/>
      <c r="G22" s="342"/>
      <c r="H22" s="342"/>
      <c r="I22" s="342"/>
      <c r="J22" s="342"/>
      <c r="K22" s="342"/>
      <c r="L22" s="342"/>
      <c r="M22" s="342"/>
      <c r="N22" s="343"/>
    </row>
    <row r="23" spans="1:14" x14ac:dyDescent="0.2">
      <c r="A23" s="92"/>
      <c r="B23" s="344" t="str">
        <f>+'Item 260'!B28:N28</f>
        <v>to the disposal site.  Excess miles will be charged for at $1.56 (A) per mile or fraction of a</v>
      </c>
      <c r="C23" s="344"/>
      <c r="D23" s="344"/>
      <c r="E23" s="344"/>
      <c r="F23" s="344"/>
      <c r="G23" s="344"/>
      <c r="H23" s="344"/>
      <c r="I23" s="344"/>
      <c r="J23" s="344"/>
      <c r="K23" s="344"/>
      <c r="L23" s="344"/>
      <c r="M23" s="344"/>
      <c r="N23" s="345"/>
    </row>
    <row r="24" spans="1:14" x14ac:dyDescent="0.2">
      <c r="A24" s="92"/>
      <c r="B24" s="342" t="s">
        <v>196</v>
      </c>
      <c r="C24" s="342"/>
      <c r="D24" s="342"/>
      <c r="E24" s="342"/>
      <c r="F24" s="342"/>
      <c r="G24" s="342"/>
      <c r="H24" s="342"/>
      <c r="I24" s="342"/>
      <c r="J24" s="342"/>
      <c r="K24" s="342"/>
      <c r="L24" s="342"/>
      <c r="M24" s="342"/>
      <c r="N24" s="343"/>
    </row>
    <row r="25" spans="1:14" x14ac:dyDescent="0.2">
      <c r="A25" s="92" t="s">
        <v>197</v>
      </c>
      <c r="B25" s="342" t="s">
        <v>198</v>
      </c>
      <c r="C25" s="342"/>
      <c r="D25" s="342"/>
      <c r="E25" s="342"/>
      <c r="F25" s="342"/>
      <c r="G25" s="342"/>
      <c r="H25" s="342"/>
      <c r="I25" s="342"/>
      <c r="J25" s="342"/>
      <c r="K25" s="342"/>
      <c r="L25" s="342"/>
      <c r="M25" s="342"/>
      <c r="N25" s="343"/>
    </row>
    <row r="26" spans="1:14" x14ac:dyDescent="0.2">
      <c r="A26" s="93" t="s">
        <v>3</v>
      </c>
      <c r="B26" s="328" t="s">
        <v>199</v>
      </c>
      <c r="C26" s="328"/>
      <c r="D26" s="328"/>
      <c r="E26" s="328"/>
      <c r="F26" s="328"/>
      <c r="G26" s="328"/>
      <c r="H26" s="328"/>
      <c r="I26" s="328"/>
      <c r="J26" s="328"/>
      <c r="K26" s="328"/>
      <c r="L26" s="328"/>
      <c r="M26" s="328"/>
      <c r="N26" s="329"/>
    </row>
    <row r="27" spans="1:14" x14ac:dyDescent="0.2">
      <c r="A27" s="92"/>
      <c r="B27" s="342" t="s">
        <v>3</v>
      </c>
      <c r="C27" s="342"/>
      <c r="D27" s="342"/>
      <c r="E27" s="342"/>
      <c r="F27" s="342"/>
      <c r="G27" s="342"/>
      <c r="H27" s="342"/>
      <c r="I27" s="342"/>
      <c r="J27" s="342"/>
      <c r="K27" s="342"/>
      <c r="L27" s="342"/>
      <c r="M27" s="342"/>
      <c r="N27" s="343"/>
    </row>
    <row r="28" spans="1:14" x14ac:dyDescent="0.2">
      <c r="A28" s="109"/>
      <c r="B28" s="342"/>
      <c r="C28" s="342"/>
      <c r="D28" s="342"/>
      <c r="E28" s="342"/>
      <c r="F28" s="342"/>
      <c r="G28" s="342"/>
      <c r="H28" s="342"/>
      <c r="I28" s="342"/>
      <c r="J28" s="342"/>
      <c r="K28" s="342"/>
      <c r="L28" s="342"/>
      <c r="M28" s="342"/>
      <c r="N28" s="343"/>
    </row>
    <row r="29" spans="1:14" x14ac:dyDescent="0.2">
      <c r="A29" s="92"/>
      <c r="B29" s="90"/>
      <c r="C29" s="78"/>
      <c r="D29" s="78"/>
      <c r="E29" s="78"/>
      <c r="F29" s="78"/>
      <c r="G29" s="78"/>
      <c r="H29" s="78"/>
      <c r="I29" s="78"/>
      <c r="J29" s="78"/>
      <c r="K29" s="78"/>
      <c r="L29" s="78"/>
      <c r="M29" s="78"/>
      <c r="N29" s="80"/>
    </row>
    <row r="30" spans="1:14" x14ac:dyDescent="0.2">
      <c r="A30" s="92" t="s">
        <v>102</v>
      </c>
      <c r="B30" s="90"/>
      <c r="C30" s="78"/>
      <c r="D30" s="78"/>
      <c r="E30" s="78"/>
      <c r="F30" s="78"/>
      <c r="G30" s="78"/>
      <c r="H30" s="78"/>
      <c r="I30" s="78"/>
      <c r="J30" s="78"/>
      <c r="K30" s="78"/>
      <c r="L30" s="78"/>
      <c r="M30" s="78"/>
      <c r="N30" s="80"/>
    </row>
    <row r="31" spans="1:14" x14ac:dyDescent="0.2">
      <c r="A31" s="92"/>
      <c r="B31" s="90"/>
      <c r="C31" s="78"/>
      <c r="D31" s="78"/>
      <c r="E31" s="78"/>
      <c r="F31" s="78"/>
      <c r="G31" s="78"/>
      <c r="H31" s="78"/>
      <c r="I31" s="78"/>
      <c r="J31" s="78"/>
      <c r="K31" s="78"/>
      <c r="L31" s="78"/>
      <c r="M31" s="78"/>
      <c r="N31" s="80"/>
    </row>
    <row r="32" spans="1:14" x14ac:dyDescent="0.2">
      <c r="A32" s="92"/>
      <c r="B32" s="90" t="s">
        <v>307</v>
      </c>
      <c r="C32" s="78"/>
      <c r="D32" s="78"/>
      <c r="E32" s="78"/>
      <c r="F32" s="78"/>
      <c r="G32" s="78"/>
      <c r="H32" s="78"/>
      <c r="I32" s="78"/>
      <c r="J32" s="78"/>
      <c r="K32" s="78"/>
      <c r="L32" s="78"/>
      <c r="M32" s="78"/>
      <c r="N32" s="80"/>
    </row>
    <row r="33" spans="1:14" x14ac:dyDescent="0.2">
      <c r="A33" s="92"/>
      <c r="B33" s="90"/>
      <c r="C33" s="78"/>
      <c r="D33" s="78"/>
      <c r="E33" s="78"/>
      <c r="F33" s="78"/>
      <c r="G33" s="78"/>
      <c r="H33" s="78"/>
      <c r="I33" s="78"/>
      <c r="J33" s="78"/>
      <c r="K33" s="78"/>
      <c r="L33" s="78"/>
      <c r="M33" s="78"/>
      <c r="N33" s="80"/>
    </row>
    <row r="34" spans="1:14" x14ac:dyDescent="0.2">
      <c r="A34" s="92"/>
      <c r="B34" s="90"/>
      <c r="C34" s="78"/>
      <c r="D34" s="78"/>
      <c r="E34" s="78"/>
      <c r="F34" s="78"/>
      <c r="G34" s="78"/>
      <c r="H34" s="78"/>
      <c r="I34" s="78"/>
      <c r="J34" s="78"/>
      <c r="K34" s="78"/>
      <c r="L34" s="78"/>
      <c r="M34" s="78"/>
      <c r="N34" s="80"/>
    </row>
    <row r="35" spans="1:14" x14ac:dyDescent="0.2">
      <c r="A35" s="76"/>
      <c r="B35" s="90"/>
      <c r="C35" s="78"/>
      <c r="D35" s="78"/>
      <c r="E35" s="78"/>
      <c r="F35" s="78"/>
      <c r="G35" s="78"/>
      <c r="H35" s="78"/>
      <c r="I35" s="78"/>
      <c r="J35" s="78"/>
      <c r="K35" s="78"/>
      <c r="L35" s="78"/>
      <c r="M35" s="78"/>
      <c r="N35" s="80"/>
    </row>
    <row r="36" spans="1:14" x14ac:dyDescent="0.2">
      <c r="A36" s="76"/>
      <c r="B36" s="78"/>
      <c r="C36" s="78"/>
      <c r="D36" s="78"/>
      <c r="E36" s="78"/>
      <c r="F36" s="78"/>
      <c r="G36" s="78"/>
      <c r="H36" s="78"/>
      <c r="I36" s="78"/>
      <c r="J36" s="78"/>
      <c r="K36" s="78"/>
      <c r="L36" s="78"/>
      <c r="M36" s="78"/>
      <c r="N36" s="80"/>
    </row>
    <row r="37" spans="1:14" x14ac:dyDescent="0.2">
      <c r="A37" s="76"/>
      <c r="B37" s="78"/>
      <c r="C37" s="78"/>
      <c r="D37" s="78"/>
      <c r="E37" s="78"/>
      <c r="F37" s="78"/>
      <c r="G37" s="78"/>
      <c r="H37" s="78"/>
      <c r="I37" s="78"/>
      <c r="J37" s="78"/>
      <c r="K37" s="78"/>
      <c r="L37" s="78"/>
      <c r="M37" s="78"/>
      <c r="N37" s="80"/>
    </row>
    <row r="38" spans="1:14" x14ac:dyDescent="0.2">
      <c r="A38" s="76"/>
      <c r="B38" s="78"/>
      <c r="C38" s="78"/>
      <c r="D38" s="84"/>
      <c r="E38" s="84"/>
      <c r="F38" s="84"/>
      <c r="G38" s="84"/>
      <c r="H38" s="78"/>
      <c r="I38" s="78"/>
      <c r="J38" s="78"/>
      <c r="K38" s="78"/>
      <c r="L38" s="78"/>
      <c r="M38" s="78"/>
      <c r="N38" s="80"/>
    </row>
    <row r="39" spans="1:14" x14ac:dyDescent="0.2">
      <c r="A39" s="76"/>
      <c r="B39" s="78"/>
      <c r="C39" s="78"/>
      <c r="D39" s="78"/>
      <c r="E39" s="78"/>
      <c r="F39" s="78"/>
      <c r="G39" s="78"/>
      <c r="H39" s="78"/>
      <c r="I39" s="78"/>
      <c r="J39" s="78"/>
      <c r="K39" s="78"/>
      <c r="L39" s="78"/>
      <c r="M39" s="78"/>
      <c r="N39" s="80"/>
    </row>
    <row r="40" spans="1:14" x14ac:dyDescent="0.2">
      <c r="A40" s="76"/>
      <c r="B40" s="78"/>
      <c r="C40" s="78"/>
      <c r="D40" s="78"/>
      <c r="E40" s="78"/>
      <c r="F40" s="78"/>
      <c r="G40" s="78"/>
      <c r="H40" s="78"/>
      <c r="I40" s="78"/>
      <c r="J40" s="78"/>
      <c r="K40" s="78"/>
      <c r="L40" s="78"/>
      <c r="M40" s="78"/>
      <c r="N40" s="80"/>
    </row>
    <row r="41" spans="1:14" x14ac:dyDescent="0.2">
      <c r="A41" s="76"/>
      <c r="B41" s="78"/>
      <c r="C41" s="78"/>
      <c r="D41" s="78"/>
      <c r="E41" s="78"/>
      <c r="F41" s="78"/>
      <c r="G41" s="78"/>
      <c r="H41" s="78"/>
      <c r="I41" s="78"/>
      <c r="J41" s="78"/>
      <c r="K41" s="78"/>
      <c r="L41" s="78"/>
      <c r="M41" s="78"/>
      <c r="N41" s="80"/>
    </row>
    <row r="42" spans="1:14" x14ac:dyDescent="0.2">
      <c r="A42" s="76"/>
      <c r="B42" s="78"/>
      <c r="C42" s="78"/>
      <c r="D42" s="78"/>
      <c r="E42" s="78"/>
      <c r="F42" s="78"/>
      <c r="G42" s="78"/>
      <c r="H42" s="78"/>
      <c r="I42" s="78"/>
      <c r="J42" s="78"/>
      <c r="K42" s="78"/>
      <c r="L42" s="78"/>
      <c r="M42" s="78"/>
      <c r="N42" s="80"/>
    </row>
    <row r="43" spans="1:14" x14ac:dyDescent="0.2">
      <c r="A43" s="76"/>
      <c r="B43" s="78"/>
      <c r="C43" s="78"/>
      <c r="D43" s="78"/>
      <c r="E43" s="78"/>
      <c r="F43" s="78"/>
      <c r="G43" s="78"/>
      <c r="H43" s="78"/>
      <c r="I43" s="78"/>
      <c r="J43" s="78"/>
      <c r="K43" s="78"/>
      <c r="L43" s="78"/>
      <c r="M43" s="78"/>
      <c r="N43" s="80"/>
    </row>
    <row r="44" spans="1:14" x14ac:dyDescent="0.2">
      <c r="A44" s="76"/>
      <c r="B44" s="78"/>
      <c r="C44" s="78"/>
      <c r="D44" s="78"/>
      <c r="E44" s="78"/>
      <c r="F44" s="78"/>
      <c r="G44" s="78"/>
      <c r="H44" s="78"/>
      <c r="I44" s="78"/>
      <c r="J44" s="78"/>
      <c r="K44" s="78"/>
      <c r="L44" s="78"/>
      <c r="M44" s="78"/>
      <c r="N44" s="80"/>
    </row>
    <row r="45" spans="1:14" x14ac:dyDescent="0.2">
      <c r="A45" s="76"/>
      <c r="B45" s="78"/>
      <c r="C45" s="78"/>
      <c r="D45" s="78"/>
      <c r="E45" s="78"/>
      <c r="F45" s="78"/>
      <c r="G45" s="78"/>
      <c r="H45" s="78"/>
      <c r="I45" s="78"/>
      <c r="J45" s="78"/>
      <c r="K45" s="78"/>
      <c r="L45" s="78"/>
      <c r="M45" s="78"/>
      <c r="N45" s="80"/>
    </row>
    <row r="46" spans="1:14" x14ac:dyDescent="0.2">
      <c r="A46" s="81"/>
      <c r="B46" s="82"/>
      <c r="C46" s="82"/>
      <c r="D46" s="82"/>
      <c r="E46" s="82"/>
      <c r="F46" s="82"/>
      <c r="G46" s="82"/>
      <c r="H46" s="82"/>
      <c r="I46" s="82"/>
      <c r="J46" s="82"/>
      <c r="K46" s="82"/>
      <c r="L46" s="82"/>
      <c r="M46" s="82"/>
      <c r="N46" s="83"/>
    </row>
    <row r="47" spans="1:14" x14ac:dyDescent="0.2">
      <c r="A47" s="5" t="s">
        <v>120</v>
      </c>
      <c r="B47" s="3" t="str">
        <f>'Title Page'!$B$52</f>
        <v>Diane Cramer, Assistant Division Controller</v>
      </c>
      <c r="C47" s="120"/>
      <c r="D47" s="120"/>
      <c r="E47" s="120"/>
      <c r="F47" s="120"/>
      <c r="G47" s="120"/>
      <c r="H47" s="120"/>
      <c r="I47" s="120"/>
      <c r="J47" s="78"/>
      <c r="K47" s="74"/>
      <c r="L47" s="74"/>
      <c r="M47" s="74"/>
      <c r="N47" s="75"/>
    </row>
    <row r="48" spans="1:14" x14ac:dyDescent="0.2">
      <c r="A48" s="5"/>
      <c r="B48" s="3"/>
      <c r="C48" s="120"/>
      <c r="D48" s="120"/>
      <c r="E48" s="120"/>
      <c r="F48" s="120"/>
      <c r="G48" s="120"/>
      <c r="H48" s="120"/>
      <c r="I48" s="120"/>
      <c r="J48" s="78"/>
      <c r="K48" s="78"/>
      <c r="L48" s="78"/>
      <c r="M48" s="78"/>
      <c r="N48" s="80"/>
    </row>
    <row r="49" spans="1:14" x14ac:dyDescent="0.2">
      <c r="A49" s="6" t="s">
        <v>163</v>
      </c>
      <c r="B49" s="239">
        <f>'Title Page'!$B$54</f>
        <v>42839</v>
      </c>
      <c r="C49" s="239"/>
      <c r="D49" s="113"/>
      <c r="E49" s="113"/>
      <c r="F49" s="113"/>
      <c r="G49" s="113"/>
      <c r="H49" s="113"/>
      <c r="I49" s="113"/>
      <c r="J49" s="82"/>
      <c r="K49" s="82"/>
      <c r="L49" s="67"/>
      <c r="M49" s="135" t="s">
        <v>206</v>
      </c>
      <c r="N49" s="149">
        <f>'Title Page'!$J$54</f>
        <v>42887</v>
      </c>
    </row>
    <row r="50" spans="1:14" x14ac:dyDescent="0.2">
      <c r="A50" s="335" t="s">
        <v>4</v>
      </c>
      <c r="B50" s="336"/>
      <c r="C50" s="336"/>
      <c r="D50" s="336"/>
      <c r="E50" s="336"/>
      <c r="F50" s="336"/>
      <c r="G50" s="336"/>
      <c r="H50" s="336"/>
      <c r="I50" s="336"/>
      <c r="J50" s="336"/>
      <c r="K50" s="336"/>
      <c r="L50" s="336"/>
      <c r="M50" s="336"/>
      <c r="N50" s="337"/>
    </row>
    <row r="51" spans="1:14" x14ac:dyDescent="0.2">
      <c r="A51" s="76"/>
      <c r="B51" s="78"/>
      <c r="C51" s="78"/>
      <c r="D51" s="78"/>
      <c r="E51" s="78"/>
      <c r="F51" s="78"/>
      <c r="G51" s="78"/>
      <c r="H51" s="78"/>
      <c r="I51" s="78"/>
      <c r="J51" s="78"/>
      <c r="K51" s="78"/>
      <c r="L51" s="78"/>
      <c r="M51" s="78"/>
      <c r="N51" s="80"/>
    </row>
    <row r="52" spans="1:14" x14ac:dyDescent="0.2">
      <c r="A52" s="332" t="s">
        <v>5</v>
      </c>
      <c r="B52" s="333"/>
      <c r="C52" s="333"/>
      <c r="D52" s="333"/>
      <c r="E52" s="333"/>
      <c r="F52" s="333"/>
      <c r="G52" s="333"/>
      <c r="H52" s="333"/>
      <c r="I52" s="333"/>
      <c r="J52" s="333"/>
      <c r="K52" s="333"/>
      <c r="L52" s="333"/>
      <c r="M52" s="333"/>
      <c r="N52" s="334"/>
    </row>
    <row r="53" spans="1:14" x14ac:dyDescent="0.2">
      <c r="A53" s="81"/>
      <c r="B53" s="82"/>
      <c r="C53" s="82"/>
      <c r="D53" s="82"/>
      <c r="E53" s="82"/>
      <c r="F53" s="82"/>
      <c r="G53" s="82"/>
      <c r="H53" s="82"/>
      <c r="I53" s="82"/>
      <c r="J53" s="82"/>
      <c r="K53" s="82"/>
      <c r="L53" s="82"/>
      <c r="M53" s="82"/>
      <c r="N53" s="83"/>
    </row>
  </sheetData>
  <mergeCells count="15">
    <mergeCell ref="B25:N25"/>
    <mergeCell ref="B26:N26"/>
    <mergeCell ref="B27:N27"/>
    <mergeCell ref="B28:N28"/>
    <mergeCell ref="A52:N52"/>
    <mergeCell ref="A50:N50"/>
    <mergeCell ref="B49:C49"/>
    <mergeCell ref="B23:N23"/>
    <mergeCell ref="B24:N24"/>
    <mergeCell ref="A7:N7"/>
    <mergeCell ref="A8:N8"/>
    <mergeCell ref="A9:N9"/>
    <mergeCell ref="D13:N13"/>
    <mergeCell ref="B21:N21"/>
    <mergeCell ref="B22:N22"/>
  </mergeCells>
  <phoneticPr fontId="0" type="noConversion"/>
  <printOptions horizontalCentered="1" verticalCentered="1"/>
  <pageMargins left="0.5" right="0.5" top="0.5" bottom="0.5"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22" zoomScaleNormal="100" workbookViewId="0">
      <selection activeCell="I51" sqref="I51"/>
    </sheetView>
  </sheetViews>
  <sheetFormatPr defaultRowHeight="12.75" x14ac:dyDescent="0.2"/>
  <cols>
    <col min="8" max="8" width="11.85546875" customWidth="1"/>
    <col min="10" max="10" width="12.85546875" customWidth="1"/>
  </cols>
  <sheetData>
    <row r="1" spans="1:10" x14ac:dyDescent="0.2">
      <c r="A1" s="73"/>
      <c r="B1" s="74"/>
      <c r="C1" s="74"/>
      <c r="D1" s="74"/>
      <c r="E1" s="74"/>
      <c r="F1" s="74"/>
      <c r="G1" s="74"/>
      <c r="H1" s="74"/>
      <c r="I1" s="74"/>
      <c r="J1" s="75"/>
    </row>
    <row r="2" spans="1:10" x14ac:dyDescent="0.2">
      <c r="A2" s="76" t="s">
        <v>0</v>
      </c>
      <c r="B2" s="77">
        <v>4</v>
      </c>
      <c r="C2" s="78"/>
      <c r="D2" s="78"/>
      <c r="E2" s="78"/>
      <c r="F2" s="78"/>
      <c r="G2" s="78">
        <v>3</v>
      </c>
      <c r="H2" s="282" t="s">
        <v>328</v>
      </c>
      <c r="I2" s="283"/>
      <c r="J2" s="80">
        <v>5</v>
      </c>
    </row>
    <row r="3" spans="1:10" x14ac:dyDescent="0.2">
      <c r="A3" s="76"/>
      <c r="B3" s="78"/>
      <c r="C3" s="78"/>
      <c r="D3" s="78"/>
      <c r="E3" s="78"/>
      <c r="F3" s="78"/>
      <c r="G3" s="78"/>
      <c r="H3" s="78"/>
      <c r="I3" s="78"/>
      <c r="J3" s="80"/>
    </row>
    <row r="4" spans="1:10" x14ac:dyDescent="0.2">
      <c r="A4" s="76" t="s">
        <v>1</v>
      </c>
      <c r="B4" s="78"/>
      <c r="C4" s="78"/>
      <c r="D4" s="63" t="s">
        <v>322</v>
      </c>
      <c r="E4" s="78"/>
      <c r="F4" s="78"/>
      <c r="G4" s="78"/>
      <c r="H4" s="78"/>
      <c r="I4" s="78"/>
      <c r="J4" s="80"/>
    </row>
    <row r="5" spans="1:10" x14ac:dyDescent="0.2">
      <c r="A5" s="81" t="s">
        <v>2</v>
      </c>
      <c r="B5" s="82"/>
      <c r="C5" s="82"/>
      <c r="D5" s="185" t="s">
        <v>329</v>
      </c>
      <c r="E5" s="82"/>
      <c r="F5" s="82"/>
      <c r="G5" s="82"/>
      <c r="H5" s="82"/>
      <c r="I5" s="82"/>
      <c r="J5" s="83"/>
    </row>
    <row r="6" spans="1:10" x14ac:dyDescent="0.2">
      <c r="A6" s="76"/>
      <c r="B6" s="78"/>
      <c r="C6" s="78"/>
      <c r="D6" s="78"/>
      <c r="E6" s="78"/>
      <c r="F6" s="78"/>
      <c r="G6" s="78"/>
      <c r="H6" s="78"/>
      <c r="I6" s="78"/>
      <c r="J6" s="80"/>
    </row>
    <row r="7" spans="1:10" x14ac:dyDescent="0.2">
      <c r="A7" s="76"/>
      <c r="B7" s="78"/>
      <c r="C7" s="284" t="s">
        <v>323</v>
      </c>
      <c r="D7" s="283"/>
      <c r="E7" s="283"/>
      <c r="F7" s="283"/>
      <c r="G7" s="283"/>
      <c r="H7" s="283"/>
      <c r="I7" s="78"/>
      <c r="J7" s="80"/>
    </row>
    <row r="8" spans="1:10" x14ac:dyDescent="0.2">
      <c r="A8" s="76"/>
      <c r="B8" s="78"/>
      <c r="C8" s="78"/>
      <c r="D8" s="78"/>
      <c r="E8" s="78"/>
      <c r="F8" s="78"/>
      <c r="G8" s="78"/>
      <c r="H8" s="78"/>
      <c r="I8" s="78"/>
      <c r="J8" s="80"/>
    </row>
    <row r="9" spans="1:10" x14ac:dyDescent="0.2">
      <c r="A9" s="285" t="s">
        <v>324</v>
      </c>
      <c r="B9" s="286"/>
      <c r="C9" s="286" t="s">
        <v>325</v>
      </c>
      <c r="D9" s="286"/>
      <c r="E9" s="286" t="s">
        <v>326</v>
      </c>
      <c r="F9" s="286"/>
      <c r="G9" s="286" t="s">
        <v>327</v>
      </c>
      <c r="H9" s="286"/>
      <c r="I9" s="286"/>
      <c r="J9" s="286"/>
    </row>
    <row r="10" spans="1:10" x14ac:dyDescent="0.2">
      <c r="A10" s="186" t="s">
        <v>330</v>
      </c>
      <c r="B10" s="137"/>
      <c r="C10" s="271" t="s">
        <v>331</v>
      </c>
      <c r="D10" s="272"/>
      <c r="E10" s="273">
        <v>6.3799999999999996E-2</v>
      </c>
      <c r="F10" s="274"/>
      <c r="G10" s="136" t="s">
        <v>332</v>
      </c>
      <c r="H10" s="136"/>
      <c r="I10" s="88"/>
    </row>
    <row r="11" spans="1:10" x14ac:dyDescent="0.2">
      <c r="A11" s="186" t="s">
        <v>333</v>
      </c>
      <c r="B11" s="137"/>
      <c r="C11" s="189">
        <v>3432</v>
      </c>
      <c r="D11" s="190"/>
      <c r="E11" s="275">
        <v>6.3799999999999996E-2</v>
      </c>
      <c r="F11" s="270"/>
      <c r="G11" s="276" t="s">
        <v>332</v>
      </c>
      <c r="H11" s="277"/>
      <c r="I11" s="277"/>
      <c r="J11" s="278"/>
    </row>
    <row r="12" spans="1:10" ht="12.75" customHeight="1" x14ac:dyDescent="0.2">
      <c r="A12" s="55" t="s">
        <v>335</v>
      </c>
      <c r="B12" s="137"/>
      <c r="C12" s="55" t="s">
        <v>336</v>
      </c>
      <c r="D12" s="137"/>
      <c r="E12" s="269" t="s">
        <v>338</v>
      </c>
      <c r="F12" s="270"/>
      <c r="G12" s="276" t="s">
        <v>337</v>
      </c>
      <c r="H12" s="277"/>
      <c r="I12" s="277"/>
      <c r="J12" s="278"/>
    </row>
    <row r="13" spans="1:10" ht="25.5" customHeight="1" x14ac:dyDescent="0.2">
      <c r="A13" s="55" t="s">
        <v>334</v>
      </c>
      <c r="B13" s="137"/>
      <c r="C13" s="55">
        <v>2473</v>
      </c>
      <c r="D13" s="137"/>
      <c r="E13" s="269" t="s">
        <v>339</v>
      </c>
      <c r="F13" s="270"/>
      <c r="G13" s="271" t="s">
        <v>340</v>
      </c>
      <c r="H13" s="279"/>
      <c r="I13" s="279"/>
      <c r="J13" s="272"/>
    </row>
    <row r="14" spans="1:10" x14ac:dyDescent="0.2">
      <c r="A14" s="55" t="s">
        <v>334</v>
      </c>
      <c r="B14" s="137"/>
      <c r="C14" s="55">
        <v>2473</v>
      </c>
      <c r="D14" s="137"/>
      <c r="E14" s="269" t="s">
        <v>341</v>
      </c>
      <c r="F14" s="270"/>
      <c r="G14" s="271" t="s">
        <v>342</v>
      </c>
      <c r="H14" s="279"/>
      <c r="I14" s="279"/>
      <c r="J14" s="272"/>
    </row>
    <row r="15" spans="1:10" x14ac:dyDescent="0.2">
      <c r="A15" s="86"/>
      <c r="B15" s="88"/>
      <c r="C15" s="86"/>
      <c r="D15" s="88"/>
      <c r="E15" s="187"/>
      <c r="F15" s="88"/>
      <c r="G15" s="86"/>
      <c r="H15" s="87"/>
      <c r="I15" s="87"/>
      <c r="J15" s="88"/>
    </row>
    <row r="16" spans="1:10" x14ac:dyDescent="0.2">
      <c r="A16" s="86"/>
      <c r="B16" s="88"/>
      <c r="C16" s="86"/>
      <c r="D16" s="88"/>
      <c r="E16" s="187"/>
      <c r="F16" s="88"/>
      <c r="G16" s="86"/>
      <c r="H16" s="87"/>
      <c r="I16" s="87"/>
      <c r="J16" s="88"/>
    </row>
    <row r="17" spans="1:10" x14ac:dyDescent="0.2">
      <c r="A17" s="86"/>
      <c r="B17" s="88"/>
      <c r="C17" s="86"/>
      <c r="D17" s="88"/>
      <c r="E17" s="187"/>
      <c r="F17" s="88"/>
      <c r="G17" s="86"/>
      <c r="H17" s="87"/>
      <c r="I17" s="87"/>
      <c r="J17" s="88"/>
    </row>
    <row r="18" spans="1:10" x14ac:dyDescent="0.2">
      <c r="A18" s="86"/>
      <c r="B18" s="88"/>
      <c r="C18" s="86"/>
      <c r="D18" s="88"/>
      <c r="E18" s="188"/>
      <c r="F18" s="88"/>
      <c r="G18" s="86"/>
      <c r="H18" s="87"/>
      <c r="I18" s="87"/>
      <c r="J18" s="88"/>
    </row>
    <row r="19" spans="1:10" x14ac:dyDescent="0.2">
      <c r="A19" s="86"/>
      <c r="B19" s="88"/>
      <c r="C19" s="86"/>
      <c r="D19" s="88"/>
      <c r="E19" s="188"/>
      <c r="F19" s="88"/>
      <c r="G19" s="86"/>
      <c r="H19" s="87"/>
      <c r="I19" s="87"/>
      <c r="J19" s="88"/>
    </row>
    <row r="20" spans="1:10" x14ac:dyDescent="0.2">
      <c r="A20" s="76"/>
      <c r="B20" s="78"/>
      <c r="C20" s="78"/>
      <c r="D20" s="78"/>
      <c r="E20" s="78"/>
      <c r="F20" s="78"/>
      <c r="G20" s="78"/>
      <c r="H20" s="78"/>
      <c r="I20" s="78"/>
      <c r="J20" s="80"/>
    </row>
    <row r="21" spans="1:10" x14ac:dyDescent="0.2">
      <c r="A21" s="118"/>
      <c r="B21" s="78"/>
      <c r="C21" s="78"/>
      <c r="D21" s="78"/>
      <c r="E21" s="78"/>
      <c r="F21" s="78"/>
      <c r="G21" s="78"/>
      <c r="H21" s="78"/>
      <c r="I21" s="78"/>
      <c r="J21" s="80"/>
    </row>
    <row r="22" spans="1:10" x14ac:dyDescent="0.2">
      <c r="A22" s="76"/>
      <c r="B22" s="78"/>
      <c r="C22" s="78"/>
      <c r="D22" s="78"/>
      <c r="E22" s="78"/>
      <c r="F22" s="78"/>
      <c r="G22" s="78"/>
      <c r="H22" s="78"/>
      <c r="I22" s="78"/>
      <c r="J22" s="80"/>
    </row>
    <row r="23" spans="1:10" x14ac:dyDescent="0.2">
      <c r="A23" s="118"/>
      <c r="B23" s="78"/>
      <c r="C23" s="78"/>
      <c r="D23" s="78"/>
      <c r="E23" s="78"/>
      <c r="F23" s="78"/>
      <c r="G23" s="78"/>
      <c r="H23" s="78"/>
      <c r="I23" s="78"/>
      <c r="J23" s="80"/>
    </row>
    <row r="24" spans="1:10" x14ac:dyDescent="0.2">
      <c r="A24" s="118"/>
      <c r="B24" s="78"/>
      <c r="C24" s="78"/>
      <c r="D24" s="78"/>
      <c r="E24" s="78"/>
      <c r="F24" s="78"/>
      <c r="G24" s="78"/>
      <c r="H24" s="78"/>
      <c r="I24" s="78"/>
      <c r="J24" s="80"/>
    </row>
    <row r="25" spans="1:10" x14ac:dyDescent="0.2">
      <c r="A25" s="118"/>
      <c r="B25" s="78"/>
      <c r="C25" s="78"/>
      <c r="D25" s="78"/>
      <c r="E25" s="78"/>
      <c r="F25" s="78"/>
      <c r="G25" s="78"/>
      <c r="H25" s="78"/>
      <c r="I25" s="78"/>
      <c r="J25" s="80"/>
    </row>
    <row r="26" spans="1:10" x14ac:dyDescent="0.2">
      <c r="A26" s="76"/>
      <c r="B26" s="78"/>
      <c r="C26" s="78"/>
      <c r="D26" s="78"/>
      <c r="E26" s="78"/>
      <c r="F26" s="78"/>
      <c r="G26" s="78"/>
      <c r="H26" s="78"/>
      <c r="I26" s="78"/>
      <c r="J26" s="80"/>
    </row>
    <row r="27" spans="1:10" x14ac:dyDescent="0.2">
      <c r="A27" s="118"/>
      <c r="B27" s="78"/>
      <c r="C27" s="78"/>
      <c r="D27" s="78"/>
      <c r="E27" s="78"/>
      <c r="F27" s="78"/>
      <c r="G27" s="78"/>
      <c r="H27" s="78"/>
      <c r="I27" s="78"/>
      <c r="J27" s="80"/>
    </row>
    <row r="28" spans="1:10" x14ac:dyDescent="0.2">
      <c r="A28" s="76"/>
      <c r="B28" s="78"/>
      <c r="C28" s="78"/>
      <c r="D28" s="78"/>
      <c r="E28" s="78"/>
      <c r="F28" s="78"/>
      <c r="G28" s="78"/>
      <c r="H28" s="78"/>
      <c r="I28" s="78"/>
      <c r="J28" s="80"/>
    </row>
    <row r="29" spans="1:10" x14ac:dyDescent="0.2">
      <c r="A29" s="76"/>
      <c r="B29" s="78"/>
      <c r="C29" s="78"/>
      <c r="D29" s="78"/>
      <c r="E29" s="78"/>
      <c r="F29" s="78"/>
      <c r="G29" s="78"/>
      <c r="H29" s="78"/>
      <c r="I29" s="78"/>
      <c r="J29" s="80"/>
    </row>
    <row r="30" spans="1:10" x14ac:dyDescent="0.2">
      <c r="A30" s="76"/>
      <c r="B30" s="78"/>
      <c r="C30" s="78"/>
      <c r="D30" s="78"/>
      <c r="E30" s="78"/>
      <c r="F30" s="78"/>
      <c r="G30" s="78"/>
      <c r="H30" s="78"/>
      <c r="I30" s="78"/>
      <c r="J30" s="80"/>
    </row>
    <row r="31" spans="1:10" x14ac:dyDescent="0.2">
      <c r="A31" s="76"/>
      <c r="B31" s="78"/>
      <c r="C31" s="78"/>
      <c r="D31" s="78"/>
      <c r="E31" s="78"/>
      <c r="F31" s="78"/>
      <c r="G31" s="78"/>
      <c r="H31" s="78"/>
      <c r="I31" s="78"/>
      <c r="J31" s="80"/>
    </row>
    <row r="32" spans="1:10" x14ac:dyDescent="0.2">
      <c r="A32" s="76"/>
      <c r="B32" s="78"/>
      <c r="C32" s="78"/>
      <c r="D32" s="78"/>
      <c r="E32" s="78"/>
      <c r="F32" s="78"/>
      <c r="G32" s="78"/>
      <c r="H32" s="78"/>
      <c r="I32" s="78"/>
      <c r="J32" s="80"/>
    </row>
    <row r="33" spans="1:10" x14ac:dyDescent="0.2">
      <c r="A33" s="76"/>
      <c r="B33" s="78"/>
      <c r="C33" s="78"/>
      <c r="D33" s="78"/>
      <c r="E33" s="78"/>
      <c r="F33" s="78"/>
      <c r="G33" s="78"/>
      <c r="H33" s="78"/>
      <c r="I33" s="78"/>
      <c r="J33" s="80"/>
    </row>
    <row r="34" spans="1:10" x14ac:dyDescent="0.2">
      <c r="A34" s="76"/>
      <c r="B34" s="78"/>
      <c r="C34" s="78"/>
      <c r="D34" s="78"/>
      <c r="E34" s="78"/>
      <c r="F34" s="78"/>
      <c r="G34" s="78"/>
      <c r="H34" s="78"/>
      <c r="I34" s="78"/>
      <c r="J34" s="80"/>
    </row>
    <row r="35" spans="1:10" x14ac:dyDescent="0.2">
      <c r="A35" s="76"/>
      <c r="B35" s="78"/>
      <c r="C35" s="78"/>
      <c r="D35" s="78"/>
      <c r="E35" s="78"/>
      <c r="F35" s="78"/>
      <c r="G35" s="78"/>
      <c r="H35" s="78"/>
      <c r="I35" s="78"/>
      <c r="J35" s="80"/>
    </row>
    <row r="36" spans="1:10" x14ac:dyDescent="0.2">
      <c r="A36" s="76"/>
      <c r="B36" s="78"/>
      <c r="C36" s="78"/>
      <c r="D36" s="78"/>
      <c r="E36" s="78"/>
      <c r="F36" s="78"/>
      <c r="G36" s="78"/>
      <c r="H36" s="78"/>
      <c r="I36" s="78"/>
      <c r="J36" s="80"/>
    </row>
    <row r="37" spans="1:10" x14ac:dyDescent="0.2">
      <c r="A37" s="76"/>
      <c r="B37" s="78"/>
      <c r="C37" s="78"/>
      <c r="D37" s="78"/>
      <c r="E37" s="78"/>
      <c r="F37" s="78"/>
      <c r="G37" s="78"/>
      <c r="H37" s="78"/>
      <c r="I37" s="78"/>
      <c r="J37" s="80"/>
    </row>
    <row r="38" spans="1:10" x14ac:dyDescent="0.2">
      <c r="A38" s="76"/>
      <c r="B38" s="78"/>
      <c r="C38" s="78"/>
      <c r="D38" s="78"/>
      <c r="E38" s="78"/>
      <c r="F38" s="78"/>
      <c r="G38" s="78"/>
      <c r="H38" s="78"/>
      <c r="I38" s="78"/>
      <c r="J38" s="80"/>
    </row>
    <row r="39" spans="1:10" x14ac:dyDescent="0.2">
      <c r="A39" s="76"/>
      <c r="B39" s="78"/>
      <c r="C39" s="78"/>
      <c r="D39" s="78"/>
      <c r="E39" s="78"/>
      <c r="F39" s="78"/>
      <c r="G39" s="78"/>
      <c r="H39" s="78"/>
      <c r="I39" s="78"/>
      <c r="J39" s="80"/>
    </row>
    <row r="40" spans="1:10" x14ac:dyDescent="0.2">
      <c r="A40" s="76"/>
      <c r="B40" s="78"/>
      <c r="C40" s="78"/>
      <c r="D40" s="84"/>
      <c r="E40" s="84"/>
      <c r="F40" s="84"/>
      <c r="G40" s="84"/>
      <c r="H40" s="78"/>
      <c r="I40" s="78"/>
      <c r="J40" s="80"/>
    </row>
    <row r="41" spans="1:10" x14ac:dyDescent="0.2">
      <c r="A41" s="76"/>
      <c r="B41" s="78"/>
      <c r="C41" s="78"/>
      <c r="D41" s="78"/>
      <c r="E41" s="78"/>
      <c r="F41" s="78"/>
      <c r="G41" s="78"/>
      <c r="H41" s="78"/>
      <c r="I41" s="78"/>
      <c r="J41" s="80"/>
    </row>
    <row r="42" spans="1:10" x14ac:dyDescent="0.2">
      <c r="A42" s="76"/>
      <c r="B42" s="78"/>
      <c r="C42" s="78"/>
      <c r="D42" s="78"/>
      <c r="E42" s="78"/>
      <c r="F42" s="78"/>
      <c r="G42" s="78"/>
      <c r="H42" s="78"/>
      <c r="I42" s="78"/>
      <c r="J42" s="80"/>
    </row>
    <row r="43" spans="1:10" x14ac:dyDescent="0.2">
      <c r="A43" s="76"/>
      <c r="B43" s="78"/>
      <c r="C43" s="78"/>
      <c r="D43" s="78"/>
      <c r="E43" s="78"/>
      <c r="F43" s="78"/>
      <c r="G43" s="78"/>
      <c r="H43" s="78"/>
      <c r="I43" s="78"/>
      <c r="J43" s="80"/>
    </row>
    <row r="44" spans="1:10" x14ac:dyDescent="0.2">
      <c r="A44" s="76"/>
      <c r="B44" s="78"/>
      <c r="C44" s="78"/>
      <c r="D44" s="78"/>
      <c r="E44" s="78"/>
      <c r="F44" s="78"/>
      <c r="G44" s="78"/>
      <c r="H44" s="78"/>
      <c r="I44" s="78"/>
      <c r="J44" s="80"/>
    </row>
    <row r="45" spans="1:10" x14ac:dyDescent="0.2">
      <c r="A45" s="81"/>
      <c r="B45" s="82"/>
      <c r="C45" s="82"/>
      <c r="D45" s="82"/>
      <c r="E45" s="82"/>
      <c r="F45" s="82"/>
      <c r="G45" s="82"/>
      <c r="H45" s="82"/>
      <c r="I45" s="82"/>
      <c r="J45" s="83"/>
    </row>
    <row r="46" spans="1:10" x14ac:dyDescent="0.2">
      <c r="A46" s="76" t="s">
        <v>120</v>
      </c>
      <c r="B46" s="3" t="str">
        <f>'Title Page'!B52</f>
        <v>Diane Cramer, Assistant Division Controller</v>
      </c>
      <c r="C46" s="78"/>
      <c r="D46" s="78"/>
      <c r="E46" s="78"/>
      <c r="F46" s="78"/>
      <c r="G46" s="78"/>
      <c r="H46" s="78"/>
      <c r="I46" s="78"/>
      <c r="J46" s="80"/>
    </row>
    <row r="47" spans="1:10" x14ac:dyDescent="0.2">
      <c r="A47" s="76"/>
      <c r="B47" s="78"/>
      <c r="C47" s="78"/>
      <c r="D47" s="78"/>
      <c r="E47" s="78"/>
      <c r="F47" s="78"/>
      <c r="G47" s="78"/>
      <c r="H47" s="78"/>
      <c r="I47" s="78"/>
      <c r="J47" s="80"/>
    </row>
    <row r="48" spans="1:10" x14ac:dyDescent="0.2">
      <c r="A48" s="66" t="s">
        <v>163</v>
      </c>
      <c r="B48" s="280">
        <f>'Title Page'!B54:C54</f>
        <v>42839</v>
      </c>
      <c r="C48" s="280"/>
      <c r="D48" s="67"/>
      <c r="E48" s="67"/>
      <c r="F48" s="67"/>
      <c r="G48" s="148" t="s">
        <v>206</v>
      </c>
      <c r="H48" s="281">
        <f>'Title Page'!J54</f>
        <v>42887</v>
      </c>
      <c r="I48" s="281"/>
      <c r="J48" s="68"/>
    </row>
    <row r="49" spans="1:10" x14ac:dyDescent="0.2">
      <c r="A49" s="266" t="s">
        <v>4</v>
      </c>
      <c r="B49" s="267"/>
      <c r="C49" s="267"/>
      <c r="D49" s="267"/>
      <c r="E49" s="267"/>
      <c r="F49" s="267"/>
      <c r="G49" s="267"/>
      <c r="H49" s="267"/>
      <c r="I49" s="267"/>
      <c r="J49" s="268"/>
    </row>
    <row r="50" spans="1:10" x14ac:dyDescent="0.2">
      <c r="A50" s="76"/>
      <c r="B50" s="78"/>
      <c r="C50" s="78"/>
      <c r="D50" s="78"/>
      <c r="E50" s="78"/>
      <c r="F50" s="78"/>
      <c r="G50" s="78"/>
      <c r="H50" s="78"/>
      <c r="I50" s="78"/>
      <c r="J50" s="80"/>
    </row>
    <row r="51" spans="1:10" x14ac:dyDescent="0.2">
      <c r="A51" s="76" t="s">
        <v>5</v>
      </c>
      <c r="B51" s="78"/>
      <c r="C51" s="78"/>
      <c r="D51" s="78"/>
      <c r="E51" s="78"/>
      <c r="F51" s="78"/>
      <c r="G51" s="78"/>
      <c r="H51" s="78"/>
      <c r="I51" s="78"/>
      <c r="J51" s="80"/>
    </row>
    <row r="52" spans="1:10" x14ac:dyDescent="0.2">
      <c r="A52" s="81"/>
      <c r="B52" s="82"/>
      <c r="C52" s="82"/>
      <c r="D52" s="82"/>
      <c r="E52" s="82"/>
      <c r="F52" s="82"/>
      <c r="G52" s="82"/>
      <c r="H52" s="82"/>
      <c r="I52" s="82"/>
      <c r="J52" s="83"/>
    </row>
  </sheetData>
  <mergeCells count="19">
    <mergeCell ref="H2:I2"/>
    <mergeCell ref="C7:H7"/>
    <mergeCell ref="A9:B9"/>
    <mergeCell ref="C9:D9"/>
    <mergeCell ref="E9:F9"/>
    <mergeCell ref="G9:J9"/>
    <mergeCell ref="A49:J49"/>
    <mergeCell ref="E13:F13"/>
    <mergeCell ref="C10:D10"/>
    <mergeCell ref="E10:F10"/>
    <mergeCell ref="E11:F11"/>
    <mergeCell ref="G11:J11"/>
    <mergeCell ref="E12:F12"/>
    <mergeCell ref="G12:J12"/>
    <mergeCell ref="G13:J13"/>
    <mergeCell ref="E14:F14"/>
    <mergeCell ref="G14:J14"/>
    <mergeCell ref="B48:C48"/>
    <mergeCell ref="H48:I48"/>
  </mergeCell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7"/>
  <sheetViews>
    <sheetView workbookViewId="0">
      <selection activeCell="A8" sqref="A8:XFD1499"/>
    </sheetView>
  </sheetViews>
  <sheetFormatPr defaultRowHeight="12.75" x14ac:dyDescent="0.2"/>
  <cols>
    <col min="1" max="1" width="97.85546875" style="199" customWidth="1"/>
    <col min="2" max="16384" width="9.140625" style="199"/>
  </cols>
  <sheetData>
    <row r="1" spans="1:1" s="192" customFormat="1" ht="27.4" customHeight="1" x14ac:dyDescent="0.2">
      <c r="A1" s="191" t="s">
        <v>594</v>
      </c>
    </row>
    <row r="2" spans="1:1" s="192" customFormat="1" ht="41.45" customHeight="1" x14ac:dyDescent="0.2">
      <c r="A2" s="191" t="s">
        <v>475</v>
      </c>
    </row>
    <row r="3" spans="1:1" s="192" customFormat="1" ht="25.9" customHeight="1" x14ac:dyDescent="0.2">
      <c r="A3" s="193" t="s">
        <v>476</v>
      </c>
    </row>
    <row r="4" spans="1:1" s="192" customFormat="1" ht="408.95" customHeight="1" x14ac:dyDescent="0.2">
      <c r="A4" s="194" t="s">
        <v>479</v>
      </c>
    </row>
    <row r="5" spans="1:1" s="192" customFormat="1" ht="40.700000000000003" customHeight="1" x14ac:dyDescent="0.2">
      <c r="A5" s="195" t="s">
        <v>480</v>
      </c>
    </row>
    <row r="6" spans="1:1" s="192" customFormat="1" ht="39.6" customHeight="1" x14ac:dyDescent="0.2">
      <c r="A6" s="196" t="s">
        <v>477</v>
      </c>
    </row>
    <row r="7" spans="1:1" s="192" customFormat="1" ht="16.149999999999999" customHeight="1" x14ac:dyDescent="0.2">
      <c r="A7" s="197"/>
    </row>
  </sheetData>
  <pageMargins left="1.25" right="1.25" top="1" bottom="1" header="0" footer="0.51041666666666663"/>
  <headerFooter alignWithMargins="0">
    <oddFooter xml:space="preserve">&amp;R&amp;"Times New Roman,Italic"&amp;13 Agenda Date: 07-29-05 
&amp;"Times New Roman,Italic"&amp;13 Effective Date: 08-01-05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68"/>
  <sheetViews>
    <sheetView topLeftCell="A37" workbookViewId="0">
      <selection activeCell="A65" sqref="A65:A68"/>
    </sheetView>
  </sheetViews>
  <sheetFormatPr defaultRowHeight="12.75" x14ac:dyDescent="0.2"/>
  <cols>
    <col min="1" max="1" width="97.42578125" style="199" customWidth="1"/>
    <col min="2" max="16384" width="9.140625" style="199"/>
  </cols>
  <sheetData>
    <row r="1" spans="1:1" s="192" customFormat="1" ht="27.75" customHeight="1" x14ac:dyDescent="0.2">
      <c r="A1" s="237" t="s">
        <v>593</v>
      </c>
    </row>
    <row r="2" spans="1:1" s="192" customFormat="1" ht="41.45" customHeight="1" x14ac:dyDescent="0.2">
      <c r="A2" s="237" t="s">
        <v>475</v>
      </c>
    </row>
    <row r="3" spans="1:1" s="192" customFormat="1" ht="25.9" customHeight="1" x14ac:dyDescent="0.2">
      <c r="A3" s="193" t="s">
        <v>481</v>
      </c>
    </row>
    <row r="4" spans="1:1" s="192" customFormat="1" ht="151.35" customHeight="1" x14ac:dyDescent="0.2">
      <c r="A4" s="237" t="s">
        <v>482</v>
      </c>
    </row>
    <row r="5" spans="1:1" s="192" customFormat="1" ht="25.7" customHeight="1" x14ac:dyDescent="0.2">
      <c r="A5" s="193" t="s">
        <v>483</v>
      </c>
    </row>
    <row r="6" spans="1:1" s="192" customFormat="1" ht="408.95" customHeight="1" x14ac:dyDescent="0.2">
      <c r="A6" s="238" t="s">
        <v>484</v>
      </c>
    </row>
    <row r="7" spans="1:1" s="192" customFormat="1" ht="40.9" customHeight="1" x14ac:dyDescent="0.2">
      <c r="A7" s="201" t="s">
        <v>485</v>
      </c>
    </row>
    <row r="8" spans="1:1" s="192" customFormat="1" ht="39.6" customHeight="1" x14ac:dyDescent="0.2">
      <c r="A8" s="202" t="s">
        <v>486</v>
      </c>
    </row>
    <row r="9" spans="1:1" s="192" customFormat="1" ht="16.149999999999999" customHeight="1" x14ac:dyDescent="0.2">
      <c r="A9" s="203" t="s">
        <v>487</v>
      </c>
    </row>
    <row r="65" s="198" customFormat="1" ht="15" x14ac:dyDescent="0.2"/>
    <row r="66" s="204" customFormat="1" ht="15" x14ac:dyDescent="0.2"/>
    <row r="67" s="198" customFormat="1" ht="15" x14ac:dyDescent="0.2"/>
    <row r="68" s="198" customFormat="1" ht="15" x14ac:dyDescent="0.2"/>
  </sheetData>
  <pageMargins left="1.25" right="1.2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68"/>
  <sheetViews>
    <sheetView topLeftCell="A31" workbookViewId="0">
      <selection activeCell="A65" sqref="A65:A69"/>
    </sheetView>
  </sheetViews>
  <sheetFormatPr defaultRowHeight="12.75" x14ac:dyDescent="0.2"/>
  <cols>
    <col min="1" max="1" width="97.5703125" style="199" customWidth="1"/>
    <col min="2" max="16384" width="9.140625" style="199"/>
  </cols>
  <sheetData>
    <row r="1" spans="1:9" s="192" customFormat="1" ht="27.75" customHeight="1" x14ac:dyDescent="0.2">
      <c r="A1" s="191" t="s">
        <v>592</v>
      </c>
    </row>
    <row r="2" spans="1:9" s="192" customFormat="1" ht="41.45" customHeight="1" x14ac:dyDescent="0.2">
      <c r="A2" s="191" t="s">
        <v>598</v>
      </c>
    </row>
    <row r="3" spans="1:9" s="192" customFormat="1" ht="25.9" customHeight="1" x14ac:dyDescent="0.2">
      <c r="A3" s="205" t="s">
        <v>488</v>
      </c>
    </row>
    <row r="4" spans="1:9" s="192" customFormat="1" ht="81.599999999999994" customHeight="1" x14ac:dyDescent="0.2">
      <c r="A4" s="206" t="s">
        <v>489</v>
      </c>
    </row>
    <row r="5" spans="1:9" s="192" customFormat="1" ht="408.95" customHeight="1" x14ac:dyDescent="0.2">
      <c r="A5" s="207" t="s">
        <v>495</v>
      </c>
      <c r="I5" s="192" t="s">
        <v>494</v>
      </c>
    </row>
    <row r="6" spans="1:9" s="192" customFormat="1" ht="40.700000000000003" customHeight="1" x14ac:dyDescent="0.2">
      <c r="A6" s="195" t="s">
        <v>490</v>
      </c>
    </row>
    <row r="7" spans="1:9" s="192" customFormat="1" ht="39.6" customHeight="1" x14ac:dyDescent="0.2">
      <c r="A7" s="208" t="s">
        <v>491</v>
      </c>
    </row>
    <row r="8" spans="1:9" s="192" customFormat="1" ht="14.85" customHeight="1" x14ac:dyDescent="0.2">
      <c r="A8" s="209" t="s">
        <v>492</v>
      </c>
    </row>
    <row r="9" spans="1:9" s="192" customFormat="1" ht="14.85" customHeight="1" x14ac:dyDescent="0.2">
      <c r="A9" s="210" t="s">
        <v>493</v>
      </c>
    </row>
    <row r="65" s="211" customFormat="1" ht="15" x14ac:dyDescent="0.2"/>
    <row r="66" s="212" customFormat="1" ht="15" x14ac:dyDescent="0.2"/>
    <row r="67" s="211" customFormat="1" ht="15" x14ac:dyDescent="0.2"/>
    <row r="68" s="211" customFormat="1" ht="15" x14ac:dyDescent="0.2"/>
  </sheetData>
  <pageMargins left="1.25" right="1.2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54"/>
  <sheetViews>
    <sheetView topLeftCell="A34" workbookViewId="0">
      <selection activeCell="B54" sqref="B54"/>
    </sheetView>
  </sheetViews>
  <sheetFormatPr defaultRowHeight="12.75" x14ac:dyDescent="0.2"/>
  <cols>
    <col min="1" max="1" width="9.140625" style="199" customWidth="1"/>
    <col min="2" max="2" width="38.28515625" style="199" customWidth="1"/>
    <col min="3" max="3" width="19.140625" style="199" customWidth="1"/>
    <col min="4" max="4" width="19.28515625" style="199" customWidth="1"/>
    <col min="5" max="16384" width="9.140625" style="199"/>
  </cols>
  <sheetData>
    <row r="1" spans="1:4" s="155" customFormat="1" x14ac:dyDescent="0.2">
      <c r="A1" s="155" t="s">
        <v>496</v>
      </c>
      <c r="C1" s="155" t="s">
        <v>591</v>
      </c>
    </row>
    <row r="3" spans="1:4" s="155" customFormat="1" x14ac:dyDescent="0.2">
      <c r="A3" s="155" t="s">
        <v>497</v>
      </c>
    </row>
    <row r="4" spans="1:4" s="154" customFormat="1" x14ac:dyDescent="0.2">
      <c r="A4" s="154" t="s">
        <v>597</v>
      </c>
    </row>
    <row r="5" spans="1:4" s="155" customFormat="1" x14ac:dyDescent="0.2"/>
    <row r="7" spans="1:4" s="154" customFormat="1" x14ac:dyDescent="0.2">
      <c r="A7" s="154" t="s">
        <v>498</v>
      </c>
    </row>
    <row r="9" spans="1:4" s="155" customFormat="1" x14ac:dyDescent="0.2">
      <c r="A9" s="155" t="s">
        <v>499</v>
      </c>
    </row>
    <row r="10" spans="1:4" s="155" customFormat="1" x14ac:dyDescent="0.2">
      <c r="A10" s="155" t="s">
        <v>500</v>
      </c>
    </row>
    <row r="11" spans="1:4" s="155" customFormat="1" x14ac:dyDescent="0.2">
      <c r="A11" s="155" t="s">
        <v>501</v>
      </c>
    </row>
    <row r="12" spans="1:4" s="155" customFormat="1" x14ac:dyDescent="0.2">
      <c r="A12" s="155" t="s">
        <v>502</v>
      </c>
    </row>
    <row r="14" spans="1:4" s="192" customFormat="1" ht="14.45" customHeight="1" x14ac:dyDescent="0.2">
      <c r="B14" s="287" t="s">
        <v>503</v>
      </c>
      <c r="C14" s="288" t="s">
        <v>26</v>
      </c>
      <c r="D14" s="288"/>
    </row>
    <row r="15" spans="1:4" s="192" customFormat="1" ht="27" customHeight="1" x14ac:dyDescent="0.2">
      <c r="B15" s="287"/>
      <c r="C15" s="213" t="s">
        <v>504</v>
      </c>
      <c r="D15" s="195" t="s">
        <v>505</v>
      </c>
    </row>
    <row r="16" spans="1:4" s="192" customFormat="1" ht="40.700000000000003" customHeight="1" x14ac:dyDescent="0.2">
      <c r="B16" s="195" t="s">
        <v>506</v>
      </c>
      <c r="C16" s="214" t="s">
        <v>507</v>
      </c>
      <c r="D16" s="214" t="s">
        <v>508</v>
      </c>
    </row>
    <row r="17" spans="2:4" s="192" customFormat="1" ht="27.95" customHeight="1" x14ac:dyDescent="0.2">
      <c r="B17" s="195" t="s">
        <v>509</v>
      </c>
      <c r="C17" s="191" t="s">
        <v>510</v>
      </c>
      <c r="D17" s="191" t="s">
        <v>511</v>
      </c>
    </row>
    <row r="20" spans="2:4" s="155" customFormat="1" x14ac:dyDescent="0.2">
      <c r="B20" s="155" t="s">
        <v>512</v>
      </c>
    </row>
    <row r="21" spans="2:4" s="155" customFormat="1" x14ac:dyDescent="0.2">
      <c r="B21" s="155" t="s">
        <v>513</v>
      </c>
    </row>
    <row r="22" spans="2:4" s="215" customFormat="1" x14ac:dyDescent="0.2">
      <c r="B22" s="215" t="s">
        <v>514</v>
      </c>
    </row>
    <row r="23" spans="2:4" s="215" customFormat="1" x14ac:dyDescent="0.2">
      <c r="B23" s="215" t="s">
        <v>515</v>
      </c>
    </row>
    <row r="24" spans="2:4" s="215" customFormat="1" x14ac:dyDescent="0.2">
      <c r="B24" s="215" t="s">
        <v>516</v>
      </c>
    </row>
    <row r="27" spans="2:4" s="192" customFormat="1" ht="14.25" customHeight="1" x14ac:dyDescent="0.2">
      <c r="B27" s="287" t="s">
        <v>517</v>
      </c>
      <c r="C27" s="288" t="s">
        <v>26</v>
      </c>
      <c r="D27" s="288"/>
    </row>
    <row r="28" spans="2:4" s="192" customFormat="1" ht="27.2" customHeight="1" x14ac:dyDescent="0.2">
      <c r="B28" s="287"/>
      <c r="C28" s="213" t="s">
        <v>504</v>
      </c>
      <c r="D28" s="195" t="s">
        <v>505</v>
      </c>
    </row>
    <row r="29" spans="2:4" s="192" customFormat="1" ht="27.2" customHeight="1" x14ac:dyDescent="0.2">
      <c r="B29" s="195" t="s">
        <v>518</v>
      </c>
      <c r="C29" s="216" t="s">
        <v>519</v>
      </c>
      <c r="D29" s="191" t="s">
        <v>507</v>
      </c>
    </row>
    <row r="30" spans="2:4" s="192" customFormat="1" ht="27.2" customHeight="1" x14ac:dyDescent="0.2">
      <c r="B30" s="197"/>
      <c r="C30" s="197"/>
      <c r="D30" s="197"/>
    </row>
    <row r="31" spans="2:4" s="192" customFormat="1" ht="14.45" customHeight="1" x14ac:dyDescent="0.2">
      <c r="B31" s="197"/>
      <c r="C31" s="197"/>
      <c r="D31" s="197"/>
    </row>
    <row r="34" spans="2:2" s="155" customFormat="1" x14ac:dyDescent="0.2">
      <c r="B34" s="155" t="s">
        <v>520</v>
      </c>
    </row>
    <row r="35" spans="2:2" s="155" customFormat="1" x14ac:dyDescent="0.2">
      <c r="B35" s="155" t="s">
        <v>521</v>
      </c>
    </row>
    <row r="36" spans="2:2" s="155" customFormat="1" x14ac:dyDescent="0.2">
      <c r="B36" s="155" t="s">
        <v>522</v>
      </c>
    </row>
    <row r="37" spans="2:2" s="155" customFormat="1" x14ac:dyDescent="0.2">
      <c r="B37" s="155" t="s">
        <v>523</v>
      </c>
    </row>
    <row r="48" spans="2:2" s="155" customFormat="1" x14ac:dyDescent="0.2">
      <c r="B48" s="155" t="s">
        <v>524</v>
      </c>
    </row>
    <row r="50" spans="2:2" s="155" customFormat="1" x14ac:dyDescent="0.2">
      <c r="B50" s="155" t="s">
        <v>525</v>
      </c>
    </row>
    <row r="51" spans="2:2" s="217" customFormat="1" x14ac:dyDescent="0.2">
      <c r="B51" s="217" t="s">
        <v>4</v>
      </c>
    </row>
    <row r="53" spans="2:2" s="155" customFormat="1" x14ac:dyDescent="0.2">
      <c r="B53" s="155" t="s">
        <v>526</v>
      </c>
    </row>
    <row r="54" spans="2:2" s="155" customFormat="1" ht="15" x14ac:dyDescent="0.2">
      <c r="B54" s="155" t="s">
        <v>527</v>
      </c>
    </row>
  </sheetData>
  <mergeCells count="4">
    <mergeCell ref="B14:B15"/>
    <mergeCell ref="C14:D14"/>
    <mergeCell ref="B27:B28"/>
    <mergeCell ref="C27:D27"/>
  </mergeCells>
  <pageMargins left="1.25" right="1.2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Y60"/>
  <sheetViews>
    <sheetView showGridLines="0" topLeftCell="A7" zoomScaleNormal="100" workbookViewId="0">
      <selection activeCell="A39" sqref="A39"/>
    </sheetView>
  </sheetViews>
  <sheetFormatPr defaultRowHeight="12.75" x14ac:dyDescent="0.2"/>
  <cols>
    <col min="1" max="1" width="13.7109375" style="12" customWidth="1"/>
    <col min="2" max="2" width="12"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4.7109375" style="12" customWidth="1"/>
    <col min="11" max="11" width="23.85546875" style="12" bestFit="1" customWidth="1"/>
    <col min="12" max="12" width="2.5703125" style="12" customWidth="1"/>
    <col min="13" max="17" width="0" style="12" hidden="1" customWidth="1"/>
    <col min="18" max="18" width="11.140625" style="12" hidden="1" customWidth="1"/>
    <col min="19" max="25" width="0" style="12" hidden="1" customWidth="1"/>
    <col min="26"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279</v>
      </c>
    </row>
    <row r="3" spans="1:11" x14ac:dyDescent="0.2">
      <c r="A3" s="5"/>
      <c r="B3" s="1"/>
      <c r="C3" s="3"/>
      <c r="D3" s="3"/>
      <c r="E3" s="3"/>
      <c r="F3" s="3"/>
      <c r="G3" s="3"/>
      <c r="H3" s="3"/>
      <c r="I3" s="3"/>
      <c r="J3" s="3"/>
      <c r="K3" s="15"/>
    </row>
    <row r="4" spans="1:11" x14ac:dyDescent="0.2">
      <c r="A4" s="5" t="s">
        <v>1</v>
      </c>
      <c r="B4" s="3"/>
      <c r="C4" s="3"/>
      <c r="D4" s="63" t="str">
        <f>'Title Page'!$B$12</f>
        <v>Rabanco LTD / G-12</v>
      </c>
      <c r="E4" s="3"/>
      <c r="F4" s="3"/>
      <c r="G4" s="3"/>
      <c r="H4" s="3"/>
      <c r="I4" s="3"/>
      <c r="J4" s="3"/>
      <c r="K4" s="15"/>
    </row>
    <row r="5" spans="1:11" x14ac:dyDescent="0.2">
      <c r="A5" s="6" t="s">
        <v>2</v>
      </c>
      <c r="B5" s="7"/>
      <c r="C5" s="7"/>
      <c r="D5" s="67" t="str">
        <f>'Title Page'!$B$15</f>
        <v>Lynnwood Disposal, Republic Services</v>
      </c>
      <c r="E5" s="7"/>
      <c r="F5" s="7"/>
      <c r="G5" s="7"/>
      <c r="H5" s="7"/>
      <c r="I5" s="7"/>
      <c r="J5" s="7"/>
      <c r="K5" s="16"/>
    </row>
    <row r="6" spans="1:11" x14ac:dyDescent="0.2">
      <c r="A6" s="292" t="s">
        <v>6</v>
      </c>
      <c r="B6" s="293"/>
      <c r="C6" s="293"/>
      <c r="D6" s="293"/>
      <c r="E6" s="293"/>
      <c r="F6" s="293"/>
      <c r="G6" s="293"/>
      <c r="H6" s="293"/>
      <c r="I6" s="293"/>
      <c r="J6" s="293"/>
      <c r="K6" s="294"/>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25" x14ac:dyDescent="0.2">
      <c r="A17" s="5" t="s">
        <v>46</v>
      </c>
      <c r="B17" s="3"/>
      <c r="C17" s="3"/>
      <c r="D17" s="3"/>
      <c r="E17" s="3"/>
      <c r="F17" s="3"/>
      <c r="G17" s="3"/>
      <c r="H17" s="3"/>
      <c r="I17" s="3"/>
      <c r="J17" s="3"/>
      <c r="K17" s="15"/>
    </row>
    <row r="18" spans="1:25" x14ac:dyDescent="0.2">
      <c r="A18" s="5"/>
      <c r="B18" s="3"/>
      <c r="C18" s="3"/>
      <c r="D18" s="3"/>
      <c r="E18" s="3"/>
      <c r="F18" s="3"/>
      <c r="G18" s="3"/>
      <c r="H18" s="3"/>
      <c r="I18" s="3"/>
      <c r="J18" s="3"/>
      <c r="K18" s="15"/>
    </row>
    <row r="19" spans="1:25" x14ac:dyDescent="0.2">
      <c r="A19" s="22"/>
      <c r="B19" s="4"/>
      <c r="C19" s="4"/>
      <c r="D19" s="4"/>
      <c r="E19" s="4"/>
      <c r="F19" s="4"/>
      <c r="G19" s="4"/>
      <c r="H19" s="4"/>
      <c r="I19" s="4"/>
      <c r="J19" s="4"/>
      <c r="K19" s="18"/>
    </row>
    <row r="20" spans="1:25" x14ac:dyDescent="0.2">
      <c r="A20" s="23" t="s">
        <v>15</v>
      </c>
      <c r="B20" s="23" t="s">
        <v>16</v>
      </c>
      <c r="C20" s="23" t="s">
        <v>17</v>
      </c>
      <c r="D20" s="23" t="s">
        <v>18</v>
      </c>
      <c r="E20" s="23" t="s">
        <v>19</v>
      </c>
      <c r="F20" s="24"/>
      <c r="G20" s="23"/>
      <c r="H20" s="23"/>
      <c r="I20" s="23" t="s">
        <v>20</v>
      </c>
      <c r="J20" s="23"/>
      <c r="K20" s="23"/>
    </row>
    <row r="21" spans="1:25" x14ac:dyDescent="0.2">
      <c r="A21" s="25" t="s">
        <v>21</v>
      </c>
      <c r="B21" s="25" t="s">
        <v>22</v>
      </c>
      <c r="C21" s="25" t="s">
        <v>23</v>
      </c>
      <c r="D21" s="25" t="s">
        <v>23</v>
      </c>
      <c r="E21" s="25" t="s">
        <v>23</v>
      </c>
      <c r="F21" s="24"/>
      <c r="G21" s="25"/>
      <c r="H21" s="25"/>
      <c r="I21" s="25" t="s">
        <v>24</v>
      </c>
      <c r="J21" s="25"/>
      <c r="K21" s="25"/>
    </row>
    <row r="22" spans="1:25" x14ac:dyDescent="0.2">
      <c r="A22" s="26" t="s">
        <v>25</v>
      </c>
      <c r="B22" s="26" t="s">
        <v>23</v>
      </c>
      <c r="C22" s="26" t="s">
        <v>26</v>
      </c>
      <c r="D22" s="26" t="s">
        <v>26</v>
      </c>
      <c r="E22" s="26" t="s">
        <v>26</v>
      </c>
      <c r="F22" s="24"/>
      <c r="G22" s="26"/>
      <c r="H22" s="26"/>
      <c r="I22" s="26" t="s">
        <v>27</v>
      </c>
      <c r="J22" s="26"/>
      <c r="K22" s="26"/>
      <c r="Q22" s="167" t="s">
        <v>26</v>
      </c>
      <c r="R22" s="168" t="s">
        <v>266</v>
      </c>
      <c r="S22" s="167" t="s">
        <v>26</v>
      </c>
      <c r="T22" s="168" t="s">
        <v>266</v>
      </c>
      <c r="U22" s="167" t="s">
        <v>26</v>
      </c>
      <c r="V22" s="168" t="s">
        <v>266</v>
      </c>
      <c r="W22" s="169"/>
      <c r="X22" s="167" t="s">
        <v>26</v>
      </c>
      <c r="Y22" s="168" t="s">
        <v>266</v>
      </c>
    </row>
    <row r="23" spans="1:25" x14ac:dyDescent="0.2">
      <c r="A23" s="2" t="s">
        <v>28</v>
      </c>
      <c r="B23" s="2" t="s">
        <v>29</v>
      </c>
      <c r="C23" s="173" t="str">
        <f>TEXT(Q23,"$ 0.00")&amp;R23</f>
        <v>$6.76 (A)</v>
      </c>
      <c r="D23" s="173" t="str">
        <f>TEXT(S23,"$ 0.00")&amp;T23</f>
        <v>$ 7.85(A)</v>
      </c>
      <c r="E23" s="173" t="str">
        <f>TEXT(U23,"$ 0.00")&amp;V23</f>
        <v>$7.58(R)</v>
      </c>
      <c r="F23" s="3"/>
      <c r="G23" s="28"/>
      <c r="H23" s="28"/>
      <c r="I23" s="173" t="str">
        <f>TEXT(X23,"$ 0.00")&amp;Y23</f>
        <v>$0.45 (A)</v>
      </c>
      <c r="J23" s="30"/>
      <c r="K23" s="30"/>
      <c r="Q23" s="165" t="s">
        <v>311</v>
      </c>
      <c r="R23" s="166"/>
      <c r="S23" s="174">
        <v>7.85</v>
      </c>
      <c r="T23" s="166" t="s">
        <v>267</v>
      </c>
      <c r="U23" s="165" t="s">
        <v>317</v>
      </c>
      <c r="V23" s="166"/>
      <c r="W23" s="165"/>
      <c r="X23" s="165" t="s">
        <v>273</v>
      </c>
      <c r="Y23" s="166"/>
    </row>
    <row r="24" spans="1:25" x14ac:dyDescent="0.2">
      <c r="A24" s="2" t="s">
        <v>30</v>
      </c>
      <c r="B24" s="2" t="s">
        <v>29</v>
      </c>
      <c r="C24" s="173" t="str">
        <f t="shared" ref="C24:C33" si="0">TEXT(Q24,"$ 0.00")&amp;R24</f>
        <v>$12.07 (A)</v>
      </c>
      <c r="D24" s="173" t="str">
        <f>+D23</f>
        <v>$ 7.85(A)</v>
      </c>
      <c r="E24" s="173" t="str">
        <f>+E23</f>
        <v>$7.58(R)</v>
      </c>
      <c r="F24" s="3"/>
      <c r="G24" s="28"/>
      <c r="H24" s="28"/>
      <c r="I24" s="173" t="str">
        <f t="shared" ref="I24:I35" si="1">TEXT(X24,"$ 0.00")&amp;Y24</f>
        <v>$0.71 (A)</v>
      </c>
      <c r="J24" s="30"/>
      <c r="K24" s="30"/>
      <c r="Q24" s="165" t="s">
        <v>343</v>
      </c>
      <c r="R24" s="166"/>
      <c r="S24" s="165"/>
      <c r="T24" s="166"/>
      <c r="U24" s="165"/>
      <c r="V24" s="166"/>
      <c r="W24" s="165"/>
      <c r="X24" s="165" t="s">
        <v>274</v>
      </c>
      <c r="Y24" s="166"/>
    </row>
    <row r="25" spans="1:25" x14ac:dyDescent="0.2">
      <c r="A25" s="2" t="s">
        <v>31</v>
      </c>
      <c r="B25" s="2" t="s">
        <v>29</v>
      </c>
      <c r="C25" s="173" t="str">
        <f t="shared" si="0"/>
        <v>$20.78 (A)</v>
      </c>
      <c r="D25" s="173" t="str">
        <f t="shared" ref="D25:E33" si="2">+D24</f>
        <v>$ 7.85(A)</v>
      </c>
      <c r="E25" s="173" t="str">
        <f t="shared" si="2"/>
        <v>$7.58(R)</v>
      </c>
      <c r="F25" s="3"/>
      <c r="G25" s="28"/>
      <c r="H25" s="28"/>
      <c r="I25" s="173" t="str">
        <f t="shared" si="1"/>
        <v>$1.42 (A)</v>
      </c>
      <c r="J25" s="30"/>
      <c r="K25" s="30"/>
      <c r="M25" s="12">
        <v>2</v>
      </c>
      <c r="Q25" s="165" t="s">
        <v>312</v>
      </c>
      <c r="R25" s="166"/>
      <c r="S25" s="165"/>
      <c r="T25" s="166"/>
      <c r="U25" s="165"/>
      <c r="V25" s="166"/>
      <c r="W25" s="165"/>
      <c r="X25" s="165" t="s">
        <v>275</v>
      </c>
      <c r="Y25" s="166"/>
    </row>
    <row r="26" spans="1:25" x14ac:dyDescent="0.2">
      <c r="A26" s="2" t="s">
        <v>32</v>
      </c>
      <c r="B26" s="2" t="s">
        <v>29</v>
      </c>
      <c r="C26" s="173" t="str">
        <f t="shared" si="0"/>
        <v>$34.26 (A)</v>
      </c>
      <c r="D26" s="173" t="str">
        <f t="shared" si="2"/>
        <v>$ 7.85(A)</v>
      </c>
      <c r="E26" s="173" t="str">
        <f t="shared" si="2"/>
        <v>$7.58(R)</v>
      </c>
      <c r="F26" s="3"/>
      <c r="G26" s="28"/>
      <c r="H26" s="28"/>
      <c r="I26" s="173" t="str">
        <f t="shared" si="1"/>
        <v>$2.13 (A)</v>
      </c>
      <c r="J26" s="30"/>
      <c r="K26" s="30"/>
      <c r="M26" s="12">
        <v>3</v>
      </c>
      <c r="Q26" s="165" t="s">
        <v>344</v>
      </c>
      <c r="R26" s="166"/>
      <c r="S26" s="165"/>
      <c r="T26" s="166"/>
      <c r="U26" s="165"/>
      <c r="V26" s="166"/>
      <c r="W26" s="165"/>
      <c r="X26" s="165" t="s">
        <v>283</v>
      </c>
      <c r="Y26" s="166"/>
    </row>
    <row r="27" spans="1:25" x14ac:dyDescent="0.2">
      <c r="A27" s="2" t="s">
        <v>33</v>
      </c>
      <c r="B27" s="2" t="s">
        <v>29</v>
      </c>
      <c r="C27" s="173" t="str">
        <f t="shared" si="0"/>
        <v>$48.29 (A)</v>
      </c>
      <c r="D27" s="173" t="str">
        <f t="shared" si="2"/>
        <v>$ 7.85(A)</v>
      </c>
      <c r="E27" s="173" t="str">
        <f t="shared" si="2"/>
        <v>$7.58(R)</v>
      </c>
      <c r="F27" s="3"/>
      <c r="G27" s="28"/>
      <c r="H27" s="28"/>
      <c r="I27" s="173" t="str">
        <f t="shared" si="1"/>
        <v>$2.84 (A)</v>
      </c>
      <c r="J27" s="30"/>
      <c r="K27" s="30" t="s">
        <v>3</v>
      </c>
      <c r="M27" s="12">
        <v>4</v>
      </c>
      <c r="Q27" s="165" t="s">
        <v>313</v>
      </c>
      <c r="R27" s="166"/>
      <c r="S27" s="165"/>
      <c r="T27" s="166"/>
      <c r="U27" s="165"/>
      <c r="V27" s="166"/>
      <c r="W27" s="165"/>
      <c r="X27" s="165" t="s">
        <v>319</v>
      </c>
      <c r="Y27" s="166"/>
    </row>
    <row r="28" spans="1:25" x14ac:dyDescent="0.2">
      <c r="A28" s="2" t="s">
        <v>34</v>
      </c>
      <c r="B28" s="2" t="s">
        <v>29</v>
      </c>
      <c r="C28" s="173" t="str">
        <f t="shared" si="0"/>
        <v>$62.72 (A)</v>
      </c>
      <c r="D28" s="173" t="str">
        <f t="shared" si="2"/>
        <v>$ 7.85(A)</v>
      </c>
      <c r="E28" s="173" t="str">
        <f t="shared" si="2"/>
        <v>$7.58(R)</v>
      </c>
      <c r="F28" s="3"/>
      <c r="G28" s="28"/>
      <c r="H28" s="28"/>
      <c r="I28" s="173" t="str">
        <f t="shared" si="1"/>
        <v>$3.55(A)</v>
      </c>
      <c r="J28" s="30"/>
      <c r="K28" s="30"/>
      <c r="M28" s="12">
        <v>5</v>
      </c>
      <c r="Q28" s="165" t="s">
        <v>345</v>
      </c>
      <c r="R28" s="166"/>
      <c r="S28" s="165"/>
      <c r="T28" s="166"/>
      <c r="U28" s="165"/>
      <c r="V28" s="166"/>
      <c r="W28" s="165"/>
      <c r="X28" s="165" t="s">
        <v>320</v>
      </c>
      <c r="Y28" s="166"/>
    </row>
    <row r="29" spans="1:25" x14ac:dyDescent="0.2">
      <c r="A29" s="2" t="s">
        <v>35</v>
      </c>
      <c r="B29" s="2" t="s">
        <v>29</v>
      </c>
      <c r="C29" s="173" t="str">
        <f t="shared" si="0"/>
        <v>$77.31 (A)</v>
      </c>
      <c r="D29" s="173" t="str">
        <f t="shared" si="2"/>
        <v>$ 7.85(A)</v>
      </c>
      <c r="E29" s="173" t="str">
        <f t="shared" si="2"/>
        <v>$7.58(R)</v>
      </c>
      <c r="F29" s="3"/>
      <c r="G29" s="28"/>
      <c r="H29" s="28"/>
      <c r="I29" s="173" t="str">
        <f t="shared" si="1"/>
        <v>$4.25 (A)</v>
      </c>
      <c r="J29" s="30"/>
      <c r="K29" s="30"/>
      <c r="M29" s="12">
        <v>6</v>
      </c>
      <c r="Q29" s="165" t="s">
        <v>314</v>
      </c>
      <c r="R29" s="166"/>
      <c r="S29" s="165"/>
      <c r="T29" s="166"/>
      <c r="U29" s="165"/>
      <c r="V29" s="166"/>
      <c r="W29" s="165"/>
      <c r="X29" s="165" t="s">
        <v>276</v>
      </c>
      <c r="Y29" s="166"/>
    </row>
    <row r="30" spans="1:25" x14ac:dyDescent="0.2">
      <c r="A30" s="2" t="s">
        <v>30</v>
      </c>
      <c r="B30" s="2" t="s">
        <v>48</v>
      </c>
      <c r="C30" s="173" t="str">
        <f t="shared" si="0"/>
        <v>$7.01 (A)</v>
      </c>
      <c r="D30" s="173" t="str">
        <f t="shared" si="2"/>
        <v>$ 7.85(A)</v>
      </c>
      <c r="E30" s="173" t="str">
        <f t="shared" si="2"/>
        <v>$7.58(R)</v>
      </c>
      <c r="F30" s="3"/>
      <c r="G30" s="28"/>
      <c r="H30" s="28"/>
      <c r="I30" s="173" t="str">
        <f t="shared" si="1"/>
        <v>$2.13(R)</v>
      </c>
      <c r="J30" s="30"/>
      <c r="K30" s="30"/>
      <c r="Q30" s="165" t="s">
        <v>315</v>
      </c>
      <c r="R30" s="166"/>
      <c r="S30" s="165"/>
      <c r="T30" s="166"/>
      <c r="U30" s="165"/>
      <c r="V30" s="166"/>
      <c r="W30" s="165"/>
      <c r="X30" s="165" t="s">
        <v>352</v>
      </c>
      <c r="Y30" s="166"/>
    </row>
    <row r="31" spans="1:25" x14ac:dyDescent="0.2">
      <c r="A31" s="2" t="s">
        <v>36</v>
      </c>
      <c r="B31" s="2" t="s">
        <v>29</v>
      </c>
      <c r="C31" s="173" t="str">
        <f t="shared" si="0"/>
        <v>$12.07 (A)</v>
      </c>
      <c r="D31" s="173" t="str">
        <f t="shared" si="2"/>
        <v>$ 7.85(A)</v>
      </c>
      <c r="E31" s="173" t="str">
        <f t="shared" si="2"/>
        <v>$7.58(R)</v>
      </c>
      <c r="F31" s="3"/>
      <c r="G31" s="28"/>
      <c r="H31" s="28"/>
      <c r="I31" s="173" t="str">
        <f t="shared" si="1"/>
        <v>$1.39(A)</v>
      </c>
      <c r="J31" s="30"/>
      <c r="K31" s="30"/>
      <c r="Q31" s="165" t="s">
        <v>343</v>
      </c>
      <c r="R31" s="166"/>
      <c r="S31" s="165"/>
      <c r="T31" s="166"/>
      <c r="U31" s="165"/>
      <c r="V31" s="166"/>
      <c r="W31" s="165"/>
      <c r="X31" s="165" t="s">
        <v>277</v>
      </c>
      <c r="Y31" s="166"/>
    </row>
    <row r="32" spans="1:25" x14ac:dyDescent="0.2">
      <c r="A32" s="2" t="s">
        <v>37</v>
      </c>
      <c r="B32" s="2" t="s">
        <v>29</v>
      </c>
      <c r="C32" s="173" t="str">
        <f t="shared" si="0"/>
        <v>$19.73 (A)</v>
      </c>
      <c r="D32" s="173" t="str">
        <f t="shared" si="2"/>
        <v>$ 7.85(A)</v>
      </c>
      <c r="E32" s="173" t="str">
        <f t="shared" si="2"/>
        <v>$7.58(R)</v>
      </c>
      <c r="F32" s="3"/>
      <c r="G32" s="28"/>
      <c r="H32" s="28"/>
      <c r="I32" s="173" t="str">
        <f t="shared" si="1"/>
        <v>$1.72(A)</v>
      </c>
      <c r="J32" s="30"/>
      <c r="K32" s="30"/>
      <c r="Q32" s="165" t="s">
        <v>316</v>
      </c>
      <c r="R32" s="166"/>
      <c r="S32" s="165"/>
      <c r="T32" s="166"/>
      <c r="U32" s="165"/>
      <c r="V32" s="166"/>
      <c r="W32" s="165"/>
      <c r="X32" s="165" t="s">
        <v>278</v>
      </c>
      <c r="Y32" s="166"/>
    </row>
    <row r="33" spans="1:25" x14ac:dyDescent="0.2">
      <c r="A33" s="2" t="s">
        <v>38</v>
      </c>
      <c r="B33" s="2" t="s">
        <v>29</v>
      </c>
      <c r="C33" s="173" t="str">
        <f t="shared" si="0"/>
        <v>$32.29 (A)</v>
      </c>
      <c r="D33" s="173" t="str">
        <f t="shared" si="2"/>
        <v>$ 7.85(A)</v>
      </c>
      <c r="E33" s="173" t="str">
        <f t="shared" si="2"/>
        <v>$7.58(R)</v>
      </c>
      <c r="F33" s="4"/>
      <c r="G33" s="28"/>
      <c r="H33" s="28"/>
      <c r="I33" s="173" t="str">
        <f t="shared" si="1"/>
        <v>$1.72(A)</v>
      </c>
      <c r="J33" s="30"/>
      <c r="K33" s="32"/>
      <c r="Q33" s="165" t="s">
        <v>346</v>
      </c>
      <c r="R33" s="166"/>
      <c r="S33" s="165"/>
      <c r="T33" s="166"/>
      <c r="U33" s="165"/>
      <c r="V33" s="166"/>
      <c r="W33" s="165"/>
      <c r="X33" s="165" t="s">
        <v>278</v>
      </c>
      <c r="Y33" s="166"/>
    </row>
    <row r="34" spans="1:25" x14ac:dyDescent="0.2">
      <c r="A34" s="2" t="s">
        <v>39</v>
      </c>
      <c r="B34" s="30"/>
      <c r="C34" s="33"/>
      <c r="D34" s="173" t="str">
        <f>TEXT(S34,"$ 0.00")&amp;T34</f>
        <v>$ 8.97(A)</v>
      </c>
      <c r="E34" s="27"/>
      <c r="F34" s="3"/>
      <c r="G34" s="28"/>
      <c r="H34" s="28"/>
      <c r="I34" s="28"/>
      <c r="J34" s="30"/>
      <c r="K34" s="30"/>
      <c r="Q34" s="165"/>
      <c r="R34" s="166"/>
      <c r="S34" s="174">
        <v>8.9700000000000006</v>
      </c>
      <c r="T34" s="166" t="str">
        <f>+T23</f>
        <v>(A)</v>
      </c>
      <c r="U34" s="165"/>
      <c r="V34" s="166"/>
      <c r="W34" s="165"/>
      <c r="X34" s="165"/>
      <c r="Y34" s="166"/>
    </row>
    <row r="35" spans="1:25" x14ac:dyDescent="0.2">
      <c r="A35" s="2" t="s">
        <v>40</v>
      </c>
      <c r="B35" s="30"/>
      <c r="C35" s="34"/>
      <c r="D35" s="35"/>
      <c r="E35" s="173" t="str">
        <f>TEXT(U35,"$ 0.00")&amp;V35</f>
        <v>$8.53(R)</v>
      </c>
      <c r="F35" s="3"/>
      <c r="G35" s="30"/>
      <c r="H35" s="30"/>
      <c r="I35" s="173" t="str">
        <f t="shared" si="1"/>
        <v>$1.50(R)</v>
      </c>
      <c r="J35" s="30"/>
      <c r="K35" s="30"/>
      <c r="Q35" s="165"/>
      <c r="R35" s="166"/>
      <c r="S35" s="165"/>
      <c r="T35" s="166"/>
      <c r="U35" s="165" t="s">
        <v>318</v>
      </c>
      <c r="V35" s="166"/>
      <c r="W35" s="165"/>
      <c r="X35" s="165" t="s">
        <v>353</v>
      </c>
      <c r="Y35" s="166"/>
    </row>
    <row r="36" spans="1:25" x14ac:dyDescent="0.2">
      <c r="A36" s="30"/>
      <c r="B36" s="30"/>
      <c r="C36" s="30"/>
      <c r="D36" s="30"/>
      <c r="E36" s="30"/>
      <c r="F36" s="3"/>
      <c r="G36" s="30"/>
      <c r="H36" s="30"/>
      <c r="I36" s="30"/>
      <c r="J36" s="30"/>
      <c r="K36" s="30"/>
    </row>
    <row r="37" spans="1:25" x14ac:dyDescent="0.2">
      <c r="A37" s="36" t="s">
        <v>41</v>
      </c>
      <c r="B37" s="3"/>
      <c r="C37" s="3"/>
      <c r="D37" s="3"/>
      <c r="E37" s="3"/>
      <c r="F37" s="3"/>
      <c r="G37" s="3"/>
      <c r="H37" s="3"/>
      <c r="I37" s="3"/>
      <c r="J37" s="3"/>
      <c r="K37" s="15"/>
    </row>
    <row r="38" spans="1:25" x14ac:dyDescent="0.2">
      <c r="A38" s="5"/>
      <c r="B38" s="3"/>
      <c r="C38" s="37" t="s">
        <v>42</v>
      </c>
      <c r="D38" s="3"/>
      <c r="E38" s="3"/>
      <c r="F38" s="3"/>
      <c r="G38" s="3"/>
      <c r="H38" s="3"/>
      <c r="I38" s="3"/>
      <c r="J38" s="3"/>
      <c r="K38" s="15"/>
    </row>
    <row r="39" spans="1:25" x14ac:dyDescent="0.2">
      <c r="A39" s="5"/>
      <c r="B39" s="3"/>
      <c r="C39" s="3"/>
      <c r="D39" s="3"/>
      <c r="E39" s="3"/>
      <c r="F39" s="3"/>
      <c r="G39" s="3"/>
      <c r="H39" s="3"/>
      <c r="I39" s="3"/>
      <c r="J39" s="3"/>
      <c r="K39" s="15"/>
    </row>
    <row r="40" spans="1:25" x14ac:dyDescent="0.2">
      <c r="A40" s="5"/>
      <c r="B40" s="3"/>
      <c r="C40" s="3"/>
      <c r="D40" s="3"/>
      <c r="E40" s="3"/>
      <c r="F40" s="3"/>
      <c r="G40" s="3"/>
      <c r="H40" s="3"/>
      <c r="I40" s="3"/>
      <c r="J40" s="3"/>
      <c r="K40" s="15"/>
    </row>
    <row r="41" spans="1:25" x14ac:dyDescent="0.2">
      <c r="A41" s="297" t="s">
        <v>43</v>
      </c>
      <c r="B41" s="298"/>
      <c r="C41" s="298"/>
      <c r="D41" s="298"/>
      <c r="E41" s="298"/>
      <c r="F41" s="298"/>
      <c r="G41" s="298"/>
      <c r="H41" s="298"/>
      <c r="I41" s="298"/>
      <c r="J41" s="298"/>
      <c r="K41" s="299"/>
    </row>
    <row r="42" spans="1:25" x14ac:dyDescent="0.2">
      <c r="A42" s="300" t="s">
        <v>44</v>
      </c>
      <c r="B42" s="301"/>
      <c r="C42" s="301"/>
      <c r="D42" s="301"/>
      <c r="E42" s="301"/>
      <c r="F42" s="301"/>
      <c r="G42" s="301"/>
      <c r="H42" s="301"/>
      <c r="I42" s="301"/>
      <c r="J42" s="301"/>
      <c r="K42" s="302"/>
      <c r="P42" s="12" t="s">
        <v>262</v>
      </c>
    </row>
    <row r="43" spans="1:25" x14ac:dyDescent="0.2">
      <c r="A43" s="297" t="str">
        <f>"Note 3:  In addition to the recycling rates shown above, a recycling debit/&lt;credit&gt; of &lt;$"&amp;TEXT(P43,"0.00")&amp;"&gt; applies."</f>
        <v>Note 3:  In addition to the recycling rates shown above, a recycling debit/&lt;credit&gt; of &lt;$0.64&gt; applies.</v>
      </c>
      <c r="B43" s="298"/>
      <c r="C43" s="298"/>
      <c r="D43" s="298"/>
      <c r="E43" s="298"/>
      <c r="F43" s="298"/>
      <c r="G43" s="298"/>
      <c r="H43" s="298"/>
      <c r="I43" s="298"/>
      <c r="J43" s="298"/>
      <c r="K43" s="299"/>
      <c r="P43" s="162">
        <v>0.64</v>
      </c>
      <c r="Q43" s="12" t="s">
        <v>260</v>
      </c>
      <c r="R43" s="163">
        <v>42583</v>
      </c>
    </row>
    <row r="44" spans="1:25" x14ac:dyDescent="0.2">
      <c r="A44" s="5"/>
      <c r="B44" s="3"/>
      <c r="C44" s="3"/>
      <c r="D44" s="3"/>
      <c r="E44" s="3"/>
      <c r="F44" s="3"/>
      <c r="G44" s="3"/>
      <c r="H44" s="3"/>
      <c r="I44" s="3"/>
      <c r="J44" s="3"/>
      <c r="K44" s="15"/>
      <c r="Q44" s="12" t="s">
        <v>261</v>
      </c>
      <c r="R44" s="163">
        <v>42947</v>
      </c>
    </row>
    <row r="45" spans="1:25" x14ac:dyDescent="0.2">
      <c r="A45" s="5"/>
      <c r="B45" s="3" t="s">
        <v>45</v>
      </c>
      <c r="C45" s="3"/>
      <c r="D45" s="4"/>
      <c r="E45" s="4"/>
      <c r="F45" s="4"/>
      <c r="G45" s="4"/>
      <c r="H45" s="4"/>
      <c r="I45" s="3"/>
      <c r="J45" s="3"/>
      <c r="K45" s="15"/>
    </row>
    <row r="46" spans="1:25" x14ac:dyDescent="0.2">
      <c r="A46" s="5"/>
      <c r="B46" s="3"/>
      <c r="C46" s="3"/>
      <c r="D46" s="3"/>
      <c r="E46" s="3"/>
      <c r="F46" s="3"/>
      <c r="G46" s="3"/>
      <c r="H46" s="3"/>
      <c r="I46" s="3"/>
      <c r="J46" s="3"/>
      <c r="K46" s="15"/>
      <c r="P46" s="162">
        <v>0.74</v>
      </c>
      <c r="Q46" s="12" t="s">
        <v>260</v>
      </c>
      <c r="R46" s="163">
        <v>41487</v>
      </c>
    </row>
    <row r="47" spans="1:25" x14ac:dyDescent="0.2">
      <c r="A47" s="5"/>
      <c r="B47" s="3"/>
      <c r="C47" s="3"/>
      <c r="D47" s="3"/>
      <c r="E47" s="3"/>
      <c r="F47" s="3"/>
      <c r="G47" s="3"/>
      <c r="H47" s="3"/>
      <c r="I47" s="3"/>
      <c r="J47" s="3"/>
      <c r="K47" s="15"/>
      <c r="Q47" s="12" t="s">
        <v>261</v>
      </c>
      <c r="R47" s="163">
        <v>41851</v>
      </c>
    </row>
    <row r="48" spans="1:25" x14ac:dyDescent="0.2">
      <c r="A48" s="5"/>
      <c r="B48" s="3"/>
      <c r="C48" s="3"/>
      <c r="D48" s="3"/>
      <c r="E48" s="3"/>
      <c r="F48" s="3"/>
      <c r="G48" s="3"/>
      <c r="H48" s="3"/>
      <c r="I48" s="3"/>
      <c r="J48" s="3"/>
      <c r="K48" s="15"/>
    </row>
    <row r="49" spans="1:11" x14ac:dyDescent="0.2">
      <c r="A49" s="5"/>
      <c r="B49" s="3"/>
      <c r="C49" s="3"/>
      <c r="D49" s="3"/>
      <c r="E49" s="3"/>
      <c r="F49" s="3"/>
      <c r="G49" s="3"/>
      <c r="H49" s="3"/>
      <c r="I49" s="3"/>
      <c r="J49" s="3"/>
      <c r="K49" s="15"/>
    </row>
    <row r="50" spans="1:11" x14ac:dyDescent="0.2">
      <c r="A50" s="5"/>
      <c r="B50" s="3"/>
      <c r="C50" s="3"/>
      <c r="D50" s="3"/>
      <c r="E50" s="3"/>
      <c r="F50" s="3"/>
      <c r="G50" s="3"/>
      <c r="H50" s="3"/>
      <c r="I50" s="3"/>
      <c r="J50" s="3"/>
      <c r="K50" s="15"/>
    </row>
    <row r="51" spans="1:11" x14ac:dyDescent="0.2">
      <c r="A51" s="5"/>
      <c r="B51" s="3"/>
      <c r="C51" s="3"/>
      <c r="D51" s="3"/>
      <c r="E51" s="3"/>
      <c r="F51" s="3"/>
      <c r="G51" s="3"/>
      <c r="H51" s="3"/>
      <c r="I51" s="133" t="s">
        <v>207</v>
      </c>
      <c r="J51" s="295">
        <f>R44</f>
        <v>42947</v>
      </c>
      <c r="K51" s="296"/>
    </row>
    <row r="52" spans="1:11" x14ac:dyDescent="0.2">
      <c r="A52" s="5"/>
      <c r="B52" s="3"/>
      <c r="C52" s="3"/>
      <c r="D52" s="3"/>
      <c r="E52" s="3"/>
      <c r="F52" s="3"/>
      <c r="G52" s="3"/>
      <c r="H52" s="3"/>
      <c r="I52" s="3"/>
      <c r="J52" s="3"/>
      <c r="K52" s="15"/>
    </row>
    <row r="53" spans="1:11" x14ac:dyDescent="0.2">
      <c r="A53" s="6"/>
      <c r="B53" s="7"/>
      <c r="C53" s="7"/>
      <c r="D53" s="7"/>
      <c r="E53" s="7"/>
      <c r="F53" s="7"/>
      <c r="G53" s="7"/>
      <c r="H53" s="7"/>
      <c r="I53" s="7"/>
      <c r="J53" s="7"/>
      <c r="K53" s="16"/>
    </row>
    <row r="54" spans="1:11" x14ac:dyDescent="0.2">
      <c r="A54" s="5" t="s">
        <v>120</v>
      </c>
      <c r="B54" s="3" t="str">
        <f>'Title Page'!$B$52</f>
        <v>Diane Cramer, Assistant Division Controller</v>
      </c>
      <c r="C54" s="3"/>
      <c r="D54" s="3"/>
      <c r="E54" s="3"/>
      <c r="F54" s="3"/>
      <c r="G54" s="3"/>
      <c r="H54" s="3"/>
      <c r="I54" s="3"/>
      <c r="J54" s="63"/>
      <c r="K54" s="11"/>
    </row>
    <row r="55" spans="1:11" x14ac:dyDescent="0.2">
      <c r="A55" s="5"/>
      <c r="B55" s="3"/>
      <c r="C55" s="3"/>
      <c r="D55" s="3"/>
      <c r="E55" s="3"/>
      <c r="F55" s="3"/>
      <c r="G55" s="3"/>
      <c r="H55" s="3"/>
      <c r="I55" s="3"/>
      <c r="J55" s="63"/>
      <c r="K55" s="15"/>
    </row>
    <row r="56" spans="1:11" x14ac:dyDescent="0.2">
      <c r="A56" s="6" t="s">
        <v>163</v>
      </c>
      <c r="B56" s="239">
        <f>+'Check Sheet'!B54:C54</f>
        <v>42839</v>
      </c>
      <c r="C56" s="239"/>
      <c r="D56" s="7"/>
      <c r="E56" s="7"/>
      <c r="F56" s="7"/>
      <c r="H56" s="7"/>
      <c r="I56" s="67"/>
      <c r="J56" s="135" t="s">
        <v>206</v>
      </c>
      <c r="K56" s="149">
        <f>+'Check Sheet'!J54</f>
        <v>42887</v>
      </c>
    </row>
    <row r="57" spans="1:11" x14ac:dyDescent="0.2">
      <c r="A57" s="289" t="s">
        <v>4</v>
      </c>
      <c r="B57" s="290"/>
      <c r="C57" s="290"/>
      <c r="D57" s="290"/>
      <c r="E57" s="290"/>
      <c r="F57" s="290"/>
      <c r="G57" s="290"/>
      <c r="H57" s="290"/>
      <c r="I57" s="290"/>
      <c r="J57" s="290"/>
      <c r="K57" s="291"/>
    </row>
    <row r="58" spans="1:11" x14ac:dyDescent="0.2">
      <c r="A58" s="5"/>
      <c r="B58" s="3"/>
      <c r="C58" s="3"/>
      <c r="D58" s="3"/>
      <c r="E58" s="3"/>
      <c r="F58" s="3"/>
      <c r="G58" s="3"/>
      <c r="H58" s="3"/>
      <c r="I58" s="3"/>
      <c r="J58" s="3"/>
      <c r="K58" s="15"/>
    </row>
    <row r="59" spans="1:11" x14ac:dyDescent="0.2">
      <c r="A59" s="5" t="s">
        <v>5</v>
      </c>
      <c r="B59" s="3"/>
      <c r="C59" s="3"/>
      <c r="D59" s="3"/>
      <c r="E59" s="3"/>
      <c r="F59" s="3"/>
      <c r="G59" s="3"/>
      <c r="H59" s="3"/>
      <c r="I59" s="3"/>
      <c r="J59" s="3"/>
      <c r="K59" s="15"/>
    </row>
    <row r="60" spans="1:11" x14ac:dyDescent="0.2">
      <c r="A60" s="6"/>
      <c r="B60" s="7"/>
      <c r="C60" s="7"/>
      <c r="D60" s="7"/>
      <c r="E60" s="7"/>
      <c r="F60" s="7"/>
      <c r="G60" s="7"/>
      <c r="H60" s="7"/>
      <c r="I60" s="7"/>
      <c r="J60" s="7"/>
      <c r="K60" s="16"/>
    </row>
  </sheetData>
  <mergeCells count="7">
    <mergeCell ref="A57:K57"/>
    <mergeCell ref="A6:K6"/>
    <mergeCell ref="J51:K51"/>
    <mergeCell ref="B56:C56"/>
    <mergeCell ref="A41:K41"/>
    <mergeCell ref="A42:K42"/>
    <mergeCell ref="A43:K43"/>
  </mergeCells>
  <phoneticPr fontId="0" type="noConversion"/>
  <printOptions horizontalCentered="1" verticalCentered="1"/>
  <pageMargins left="0.5" right="0.5" top="0.5" bottom="0.5" header="0.5" footer="0.5"/>
  <pageSetup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K63"/>
  <sheetViews>
    <sheetView showGridLines="0" topLeftCell="A12" zoomScale="88" zoomScaleNormal="88" workbookViewId="0">
      <selection activeCell="I35" sqref="I35"/>
    </sheetView>
  </sheetViews>
  <sheetFormatPr defaultRowHeight="12.75" x14ac:dyDescent="0.2"/>
  <cols>
    <col min="1" max="1" width="13" style="12" customWidth="1"/>
    <col min="2" max="2" width="13.140625"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2.42578125" style="12" customWidth="1"/>
    <col min="11" max="11" width="24.85546875" style="12" bestFit="1" customWidth="1"/>
    <col min="12"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280</v>
      </c>
    </row>
    <row r="3" spans="1:11" x14ac:dyDescent="0.2">
      <c r="A3" s="5"/>
      <c r="B3" s="1"/>
      <c r="C3" s="3"/>
      <c r="D3" s="3"/>
      <c r="E3" s="3"/>
      <c r="F3" s="3"/>
      <c r="G3" s="3"/>
      <c r="H3" s="241"/>
      <c r="I3" s="241"/>
      <c r="J3" s="3"/>
      <c r="K3" s="15"/>
    </row>
    <row r="4" spans="1:11" x14ac:dyDescent="0.2">
      <c r="A4" s="5" t="s">
        <v>1</v>
      </c>
      <c r="B4" s="3"/>
      <c r="C4" s="3"/>
      <c r="D4" s="63" t="str">
        <f>'Title Page'!$B$12</f>
        <v>Rabanco LTD / G-12</v>
      </c>
      <c r="E4" s="3"/>
      <c r="F4" s="3"/>
      <c r="G4" s="3"/>
      <c r="H4" s="3"/>
      <c r="I4" s="3"/>
      <c r="J4" s="3"/>
      <c r="K4" s="15"/>
    </row>
    <row r="5" spans="1:11" x14ac:dyDescent="0.2">
      <c r="A5" s="6" t="s">
        <v>2</v>
      </c>
      <c r="B5" s="7"/>
      <c r="C5" s="7"/>
      <c r="D5" s="67" t="str">
        <f>'Title Page'!$B$15</f>
        <v>Lynnwood Disposal, Republic Services</v>
      </c>
      <c r="E5" s="7"/>
      <c r="F5" s="7"/>
      <c r="G5" s="7"/>
      <c r="H5" s="7"/>
      <c r="I5" s="7"/>
      <c r="J5" s="7"/>
      <c r="K5" s="16"/>
    </row>
    <row r="6" spans="1:11" x14ac:dyDescent="0.2">
      <c r="A6" s="292" t="s">
        <v>6</v>
      </c>
      <c r="B6" s="293"/>
      <c r="C6" s="293"/>
      <c r="D6" s="293"/>
      <c r="E6" s="293"/>
      <c r="F6" s="293"/>
      <c r="G6" s="293"/>
      <c r="H6" s="293"/>
      <c r="I6" s="293"/>
      <c r="J6" s="293"/>
      <c r="K6" s="294"/>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11" x14ac:dyDescent="0.2">
      <c r="A17" s="5" t="s">
        <v>49</v>
      </c>
      <c r="B17" s="3"/>
      <c r="C17" s="3"/>
      <c r="D17" s="3"/>
      <c r="E17" s="3"/>
      <c r="F17" s="3"/>
      <c r="G17" s="3"/>
      <c r="H17" s="3"/>
      <c r="I17" s="3"/>
      <c r="J17" s="3"/>
      <c r="K17" s="15"/>
    </row>
    <row r="18" spans="1:11" x14ac:dyDescent="0.2">
      <c r="A18" s="5"/>
      <c r="B18" s="3"/>
      <c r="C18" s="3"/>
      <c r="D18" s="3"/>
      <c r="E18" s="3"/>
      <c r="F18" s="3"/>
      <c r="G18" s="3"/>
      <c r="H18" s="3"/>
      <c r="I18" s="3"/>
      <c r="J18" s="3"/>
      <c r="K18" s="15"/>
    </row>
    <row r="19" spans="1:11" x14ac:dyDescent="0.2">
      <c r="A19" s="22"/>
      <c r="B19" s="4"/>
      <c r="C19" s="4"/>
      <c r="D19" s="4"/>
      <c r="E19" s="4"/>
      <c r="F19" s="4"/>
      <c r="G19" s="4"/>
      <c r="H19" s="4"/>
      <c r="I19" s="4"/>
      <c r="J19" s="4"/>
      <c r="K19" s="18"/>
    </row>
    <row r="20" spans="1:11" x14ac:dyDescent="0.2">
      <c r="A20" s="23" t="s">
        <v>15</v>
      </c>
      <c r="B20" s="23" t="s">
        <v>16</v>
      </c>
      <c r="C20" s="23" t="s">
        <v>17</v>
      </c>
      <c r="D20" s="23" t="s">
        <v>18</v>
      </c>
      <c r="E20" s="23" t="s">
        <v>19</v>
      </c>
      <c r="F20" s="24"/>
      <c r="G20" s="23"/>
      <c r="H20" s="23"/>
      <c r="I20" s="23" t="s">
        <v>20</v>
      </c>
      <c r="J20" s="23"/>
      <c r="K20" s="23"/>
    </row>
    <row r="21" spans="1:11" x14ac:dyDescent="0.2">
      <c r="A21" s="25" t="s">
        <v>21</v>
      </c>
      <c r="B21" s="25" t="s">
        <v>22</v>
      </c>
      <c r="C21" s="25" t="s">
        <v>23</v>
      </c>
      <c r="D21" s="25" t="s">
        <v>23</v>
      </c>
      <c r="E21" s="25" t="s">
        <v>23</v>
      </c>
      <c r="F21" s="24"/>
      <c r="G21" s="25"/>
      <c r="H21" s="25"/>
      <c r="I21" s="25" t="s">
        <v>24</v>
      </c>
      <c r="J21" s="25"/>
      <c r="K21" s="25"/>
    </row>
    <row r="22" spans="1:11" x14ac:dyDescent="0.2">
      <c r="A22" s="26" t="s">
        <v>25</v>
      </c>
      <c r="B22" s="26" t="s">
        <v>23</v>
      </c>
      <c r="C22" s="26" t="s">
        <v>26</v>
      </c>
      <c r="D22" s="26" t="s">
        <v>26</v>
      </c>
      <c r="E22" s="26" t="s">
        <v>26</v>
      </c>
      <c r="F22" s="24"/>
      <c r="G22" s="26"/>
      <c r="H22" s="26"/>
      <c r="I22" s="26" t="s">
        <v>27</v>
      </c>
      <c r="J22" s="26"/>
      <c r="K22" s="26"/>
    </row>
    <row r="23" spans="1:11" x14ac:dyDescent="0.2">
      <c r="A23" s="2" t="s">
        <v>28</v>
      </c>
      <c r="B23" s="2" t="s">
        <v>29</v>
      </c>
      <c r="C23" s="173" t="str">
        <f>+'Item 100, page 1'!C23</f>
        <v>$6.76 (A)</v>
      </c>
      <c r="D23" s="173" t="str">
        <f>+'Item 100, page 1'!D23</f>
        <v>$ 7.85(A)</v>
      </c>
      <c r="E23" s="173" t="str">
        <f>+'Item 100, page 1'!E23</f>
        <v>$7.58(R)</v>
      </c>
      <c r="F23" s="3"/>
      <c r="G23" s="28"/>
      <c r="H23" s="28"/>
      <c r="I23" s="31" t="str">
        <f>+'Item 100, page 1'!I23</f>
        <v>$0.45 (A)</v>
      </c>
      <c r="J23" s="30"/>
      <c r="K23" s="30"/>
    </row>
    <row r="24" spans="1:11" x14ac:dyDescent="0.2">
      <c r="A24" s="2" t="s">
        <v>30</v>
      </c>
      <c r="B24" s="2" t="s">
        <v>29</v>
      </c>
      <c r="C24" s="173" t="str">
        <f>+'Item 100, page 1'!C24</f>
        <v>$12.07 (A)</v>
      </c>
      <c r="D24" s="173" t="str">
        <f>+D23</f>
        <v>$ 7.85(A)</v>
      </c>
      <c r="E24" s="173" t="str">
        <f>+E23</f>
        <v>$7.58(R)</v>
      </c>
      <c r="F24" s="3"/>
      <c r="G24" s="28"/>
      <c r="H24" s="28"/>
      <c r="I24" s="31" t="str">
        <f>+'Item 100, page 1'!I24</f>
        <v>$0.71 (A)</v>
      </c>
      <c r="J24" s="30"/>
      <c r="K24" s="30"/>
    </row>
    <row r="25" spans="1:11" x14ac:dyDescent="0.2">
      <c r="A25" s="2" t="s">
        <v>31</v>
      </c>
      <c r="B25" s="2" t="s">
        <v>29</v>
      </c>
      <c r="C25" s="173" t="str">
        <f>+'Item 100, page 1'!C25</f>
        <v>$20.78 (A)</v>
      </c>
      <c r="D25" s="173" t="str">
        <f t="shared" ref="D25:E31" si="0">+D24</f>
        <v>$ 7.85(A)</v>
      </c>
      <c r="E25" s="173" t="str">
        <f t="shared" si="0"/>
        <v>$7.58(R)</v>
      </c>
      <c r="F25" s="3"/>
      <c r="G25" s="28"/>
      <c r="H25" s="28"/>
      <c r="I25" s="31" t="str">
        <f>+'Item 100, page 1'!I25</f>
        <v>$1.42 (A)</v>
      </c>
      <c r="J25" s="30"/>
      <c r="K25" s="30"/>
    </row>
    <row r="26" spans="1:11" x14ac:dyDescent="0.2">
      <c r="A26" s="2" t="s">
        <v>32</v>
      </c>
      <c r="B26" s="2" t="s">
        <v>29</v>
      </c>
      <c r="C26" s="173" t="str">
        <f>+'Item 100, page 1'!C26</f>
        <v>$34.26 (A)</v>
      </c>
      <c r="D26" s="173" t="str">
        <f t="shared" si="0"/>
        <v>$ 7.85(A)</v>
      </c>
      <c r="E26" s="173" t="str">
        <f t="shared" si="0"/>
        <v>$7.58(R)</v>
      </c>
      <c r="F26" s="3"/>
      <c r="G26" s="28"/>
      <c r="H26" s="28"/>
      <c r="I26" s="31" t="str">
        <f>+'Item 100, page 1'!I26</f>
        <v>$2.13 (A)</v>
      </c>
      <c r="J26" s="30"/>
      <c r="K26" s="30"/>
    </row>
    <row r="27" spans="1:11" x14ac:dyDescent="0.2">
      <c r="A27" s="2" t="s">
        <v>33</v>
      </c>
      <c r="B27" s="2" t="s">
        <v>29</v>
      </c>
      <c r="C27" s="173" t="str">
        <f>+'Item 100, page 1'!C27</f>
        <v>$48.29 (A)</v>
      </c>
      <c r="D27" s="173" t="str">
        <f t="shared" si="0"/>
        <v>$ 7.85(A)</v>
      </c>
      <c r="E27" s="173" t="str">
        <f t="shared" si="0"/>
        <v>$7.58(R)</v>
      </c>
      <c r="F27" s="3"/>
      <c r="G27" s="28"/>
      <c r="H27" s="28"/>
      <c r="I27" s="31" t="str">
        <f>+'Item 100, page 1'!I27</f>
        <v>$2.84 (A)</v>
      </c>
      <c r="J27" s="30"/>
      <c r="K27" s="30" t="s">
        <v>3</v>
      </c>
    </row>
    <row r="28" spans="1:11" x14ac:dyDescent="0.2">
      <c r="A28" s="2" t="s">
        <v>30</v>
      </c>
      <c r="B28" s="2" t="s">
        <v>47</v>
      </c>
      <c r="C28" s="175" t="s">
        <v>347</v>
      </c>
      <c r="D28" s="173" t="str">
        <f t="shared" si="0"/>
        <v>$ 7.85(A)</v>
      </c>
      <c r="E28" s="173" t="str">
        <f t="shared" si="0"/>
        <v>$7.58(R)</v>
      </c>
      <c r="F28" s="3"/>
      <c r="G28" s="28"/>
      <c r="H28" s="28"/>
      <c r="I28" s="31" t="s">
        <v>350</v>
      </c>
      <c r="J28" s="30"/>
      <c r="K28" s="30"/>
    </row>
    <row r="29" spans="1:11" x14ac:dyDescent="0.2">
      <c r="A29" s="2" t="s">
        <v>31</v>
      </c>
      <c r="B29" s="2" t="s">
        <v>47</v>
      </c>
      <c r="C29" s="175" t="s">
        <v>348</v>
      </c>
      <c r="D29" s="173" t="str">
        <f t="shared" si="0"/>
        <v>$ 7.85(A)</v>
      </c>
      <c r="E29" s="173" t="str">
        <f t="shared" si="0"/>
        <v>$7.58(R)</v>
      </c>
      <c r="F29" s="3"/>
      <c r="G29" s="28"/>
      <c r="H29" s="28"/>
      <c r="I29" s="31" t="s">
        <v>351</v>
      </c>
      <c r="J29" s="30"/>
      <c r="K29" s="30"/>
    </row>
    <row r="30" spans="1:11" x14ac:dyDescent="0.2">
      <c r="A30" s="2" t="s">
        <v>33</v>
      </c>
      <c r="B30" s="2" t="s">
        <v>47</v>
      </c>
      <c r="C30" s="175" t="s">
        <v>349</v>
      </c>
      <c r="D30" s="173" t="str">
        <f t="shared" si="0"/>
        <v>$ 7.85(A)</v>
      </c>
      <c r="E30" s="173" t="str">
        <f t="shared" si="0"/>
        <v>$7.58(R)</v>
      </c>
      <c r="F30" s="3"/>
      <c r="G30" s="28"/>
      <c r="H30" s="28"/>
      <c r="I30" s="31" t="str">
        <f>+I27</f>
        <v>$2.84 (A)</v>
      </c>
      <c r="J30" s="30"/>
      <c r="K30" s="30"/>
    </row>
    <row r="31" spans="1:11" x14ac:dyDescent="0.2">
      <c r="A31" s="2" t="s">
        <v>30</v>
      </c>
      <c r="B31" s="2" t="s">
        <v>48</v>
      </c>
      <c r="C31" s="173" t="str">
        <f>+'Item 100, page 1'!C30</f>
        <v>$7.01 (A)</v>
      </c>
      <c r="D31" s="173" t="str">
        <f t="shared" si="0"/>
        <v>$ 7.85(A)</v>
      </c>
      <c r="E31" s="173" t="str">
        <f t="shared" si="0"/>
        <v>$7.58(R)</v>
      </c>
      <c r="F31" s="3"/>
      <c r="G31" s="28"/>
      <c r="H31" s="28"/>
      <c r="I31" s="31" t="str">
        <f>+'Item 100, page 1'!I30</f>
        <v>$2.13(R)</v>
      </c>
      <c r="J31" s="30"/>
      <c r="K31" s="30"/>
    </row>
    <row r="32" spans="1:11" x14ac:dyDescent="0.2">
      <c r="A32" s="2" t="s">
        <v>36</v>
      </c>
      <c r="B32" s="2" t="s">
        <v>29</v>
      </c>
      <c r="C32" s="173" t="str">
        <f>'Item 100, page 1'!C31</f>
        <v>$12.07 (A)</v>
      </c>
      <c r="D32" s="173" t="str">
        <f t="shared" ref="D32:E32" si="1">+D31</f>
        <v>$ 7.85(A)</v>
      </c>
      <c r="E32" s="173" t="str">
        <f t="shared" si="1"/>
        <v>$7.58(R)</v>
      </c>
      <c r="F32" s="3"/>
      <c r="G32" s="28"/>
      <c r="H32" s="28"/>
      <c r="I32" s="31" t="s">
        <v>277</v>
      </c>
      <c r="J32" s="30"/>
      <c r="K32" s="30"/>
    </row>
    <row r="33" spans="1:11" x14ac:dyDescent="0.2">
      <c r="A33" s="2" t="s">
        <v>37</v>
      </c>
      <c r="B33" s="2" t="s">
        <v>29</v>
      </c>
      <c r="C33" s="173" t="str">
        <f>'Item 100, page 1'!C32</f>
        <v>$19.73 (A)</v>
      </c>
      <c r="D33" s="173" t="str">
        <f t="shared" ref="D33:E33" si="2">+D32</f>
        <v>$ 7.85(A)</v>
      </c>
      <c r="E33" s="173" t="str">
        <f t="shared" si="2"/>
        <v>$7.58(R)</v>
      </c>
      <c r="F33" s="3"/>
      <c r="G33" s="28"/>
      <c r="H33" s="28"/>
      <c r="I33" s="31" t="s">
        <v>278</v>
      </c>
      <c r="J33" s="30"/>
      <c r="K33" s="30"/>
    </row>
    <row r="34" spans="1:11" x14ac:dyDescent="0.2">
      <c r="A34" s="2" t="s">
        <v>38</v>
      </c>
      <c r="B34" s="2" t="s">
        <v>29</v>
      </c>
      <c r="C34" s="173" t="str">
        <f>'Item 100, page 1'!C33</f>
        <v>$32.29 (A)</v>
      </c>
      <c r="D34" s="173" t="str">
        <f t="shared" ref="D34:E34" si="3">+D33</f>
        <v>$ 7.85(A)</v>
      </c>
      <c r="E34" s="173" t="str">
        <f t="shared" si="3"/>
        <v>$7.58(R)</v>
      </c>
      <c r="F34" s="3"/>
      <c r="G34" s="28"/>
      <c r="H34" s="28"/>
      <c r="I34" s="31" t="s">
        <v>278</v>
      </c>
      <c r="J34" s="30"/>
      <c r="K34" s="30"/>
    </row>
    <row r="35" spans="1:11" x14ac:dyDescent="0.2">
      <c r="A35" s="2"/>
      <c r="B35" s="2"/>
      <c r="C35" s="173"/>
      <c r="D35" s="173"/>
      <c r="E35" s="173"/>
      <c r="F35" s="3"/>
      <c r="G35" s="28"/>
      <c r="H35" s="28"/>
      <c r="I35" s="31"/>
      <c r="J35" s="30"/>
      <c r="K35" s="30"/>
    </row>
    <row r="36" spans="1:11" x14ac:dyDescent="0.2">
      <c r="A36" s="2"/>
      <c r="B36" s="2"/>
      <c r="C36" s="27"/>
      <c r="D36" s="27"/>
      <c r="E36" s="27"/>
      <c r="F36" s="4"/>
      <c r="G36" s="28"/>
      <c r="H36" s="28"/>
      <c r="I36" s="31"/>
      <c r="J36" s="30"/>
      <c r="K36" s="32"/>
    </row>
    <row r="37" spans="1:11" x14ac:dyDescent="0.2">
      <c r="A37" s="2" t="s">
        <v>39</v>
      </c>
      <c r="B37" s="30"/>
      <c r="C37" s="33"/>
      <c r="D37" s="173" t="str">
        <f>+'Item 100, page 1'!D34</f>
        <v>$ 8.97(A)</v>
      </c>
      <c r="E37" s="27"/>
      <c r="F37" s="3"/>
      <c r="G37" s="28"/>
      <c r="H37" s="28"/>
      <c r="I37" s="29"/>
      <c r="J37" s="30"/>
      <c r="K37" s="30"/>
    </row>
    <row r="38" spans="1:11" x14ac:dyDescent="0.2">
      <c r="A38" s="2" t="s">
        <v>40</v>
      </c>
      <c r="B38" s="30"/>
      <c r="C38" s="34"/>
      <c r="D38" s="38"/>
      <c r="E38" s="173" t="str">
        <f>+'Item 100, page 1'!E35</f>
        <v>$8.53(R)</v>
      </c>
      <c r="F38" s="3"/>
      <c r="G38" s="30"/>
      <c r="H38" s="30"/>
      <c r="I38" s="173" t="str">
        <f>+'Item 100, page 1'!I35</f>
        <v>$1.50(R)</v>
      </c>
      <c r="J38" s="30"/>
      <c r="K38" s="30"/>
    </row>
    <row r="39" spans="1:11" x14ac:dyDescent="0.2">
      <c r="A39" s="30"/>
      <c r="B39" s="30"/>
      <c r="C39" s="30"/>
      <c r="D39" s="30"/>
      <c r="E39" s="30"/>
      <c r="F39" s="3"/>
      <c r="G39" s="30"/>
      <c r="H39" s="30"/>
      <c r="I39" s="30"/>
      <c r="J39" s="30"/>
      <c r="K39" s="30"/>
    </row>
    <row r="40" spans="1:11" x14ac:dyDescent="0.2">
      <c r="A40" s="36" t="s">
        <v>41</v>
      </c>
      <c r="B40" s="3"/>
      <c r="C40" s="3"/>
      <c r="D40" s="3"/>
      <c r="E40" s="3"/>
      <c r="F40" s="3"/>
      <c r="G40" s="3"/>
      <c r="H40" s="3"/>
      <c r="I40" s="3"/>
      <c r="J40" s="3"/>
      <c r="K40" s="15"/>
    </row>
    <row r="41" spans="1:11" x14ac:dyDescent="0.2">
      <c r="A41" s="5"/>
      <c r="B41" s="3"/>
      <c r="C41" s="37" t="s">
        <v>42</v>
      </c>
      <c r="D41" s="3"/>
      <c r="E41" s="3"/>
      <c r="F41" s="3"/>
      <c r="G41" s="3"/>
      <c r="H41" s="3"/>
      <c r="I41" s="3"/>
      <c r="J41" s="3"/>
      <c r="K41" s="15"/>
    </row>
    <row r="42" spans="1:11" x14ac:dyDescent="0.2">
      <c r="A42" s="5"/>
      <c r="B42" s="3"/>
      <c r="C42" s="3"/>
      <c r="D42" s="3"/>
      <c r="E42" s="3"/>
      <c r="F42" s="3"/>
      <c r="G42" s="3"/>
      <c r="H42" s="3"/>
      <c r="I42" s="3"/>
      <c r="J42" s="3"/>
      <c r="K42" s="15"/>
    </row>
    <row r="43" spans="1:11" x14ac:dyDescent="0.2">
      <c r="A43" s="5"/>
      <c r="B43" s="3"/>
      <c r="C43" s="3"/>
      <c r="D43" s="3"/>
      <c r="E43" s="3"/>
      <c r="F43" s="3"/>
      <c r="G43" s="3"/>
      <c r="H43" s="3"/>
      <c r="I43" s="3"/>
      <c r="J43" s="3"/>
      <c r="K43" s="15"/>
    </row>
    <row r="44" spans="1:11" x14ac:dyDescent="0.2">
      <c r="A44" s="297" t="s">
        <v>43</v>
      </c>
      <c r="B44" s="298"/>
      <c r="C44" s="298"/>
      <c r="D44" s="298"/>
      <c r="E44" s="298"/>
      <c r="F44" s="298"/>
      <c r="G44" s="298"/>
      <c r="H44" s="298"/>
      <c r="I44" s="298"/>
      <c r="J44" s="298"/>
      <c r="K44" s="299"/>
    </row>
    <row r="45" spans="1:11" x14ac:dyDescent="0.2">
      <c r="A45" s="300" t="s">
        <v>44</v>
      </c>
      <c r="B45" s="301"/>
      <c r="C45" s="301"/>
      <c r="D45" s="301"/>
      <c r="E45" s="301"/>
      <c r="F45" s="301"/>
      <c r="G45" s="301"/>
      <c r="H45" s="301"/>
      <c r="I45" s="301"/>
      <c r="J45" s="301"/>
      <c r="K45" s="302"/>
    </row>
    <row r="46" spans="1:11" x14ac:dyDescent="0.2">
      <c r="A46" s="297" t="str">
        <f>+'Item 100, page 1'!A43:K43</f>
        <v>Note 3:  In addition to the recycling rates shown above, a recycling debit/&lt;credit&gt; of &lt;$0.64&gt; applies.</v>
      </c>
      <c r="B46" s="298"/>
      <c r="C46" s="298"/>
      <c r="D46" s="298"/>
      <c r="E46" s="298"/>
      <c r="F46" s="298"/>
      <c r="G46" s="298"/>
      <c r="H46" s="298"/>
      <c r="I46" s="298"/>
      <c r="J46" s="298"/>
      <c r="K46" s="299"/>
    </row>
    <row r="47" spans="1:11" x14ac:dyDescent="0.2">
      <c r="A47" s="297"/>
      <c r="B47" s="298"/>
      <c r="C47" s="298"/>
      <c r="D47" s="298"/>
      <c r="E47" s="298"/>
      <c r="F47" s="298"/>
      <c r="G47" s="298"/>
      <c r="H47" s="298"/>
      <c r="I47" s="298"/>
      <c r="J47" s="298"/>
      <c r="K47" s="299"/>
    </row>
    <row r="48" spans="1:11" x14ac:dyDescent="0.2">
      <c r="A48" s="5"/>
      <c r="B48" s="3" t="s">
        <v>45</v>
      </c>
      <c r="C48" s="3"/>
      <c r="D48" s="4"/>
      <c r="E48" s="4"/>
      <c r="F48" s="4"/>
      <c r="G48" s="4"/>
      <c r="H48" s="4"/>
      <c r="I48" s="3"/>
      <c r="J48" s="3"/>
      <c r="K48" s="15"/>
    </row>
    <row r="49" spans="1:11" x14ac:dyDescent="0.2">
      <c r="A49" s="5"/>
      <c r="B49" s="3"/>
      <c r="C49" s="3"/>
      <c r="D49" s="3"/>
      <c r="E49" s="3"/>
      <c r="F49" s="3"/>
      <c r="G49" s="3"/>
      <c r="H49" s="3"/>
      <c r="I49" s="3"/>
      <c r="J49" s="3"/>
      <c r="K49" s="15"/>
    </row>
    <row r="50" spans="1:11" x14ac:dyDescent="0.2">
      <c r="A50" s="5"/>
      <c r="B50" s="3"/>
      <c r="C50" s="3"/>
      <c r="D50" s="3"/>
      <c r="E50" s="3"/>
      <c r="F50" s="3"/>
      <c r="G50" s="3"/>
      <c r="H50" s="3"/>
      <c r="I50" s="3"/>
      <c r="J50" s="3"/>
      <c r="K50" s="15"/>
    </row>
    <row r="51" spans="1:11" x14ac:dyDescent="0.2">
      <c r="A51" s="5"/>
      <c r="B51" s="3"/>
      <c r="C51" s="3"/>
      <c r="D51" s="3"/>
      <c r="E51" s="3"/>
      <c r="F51" s="3"/>
      <c r="G51" s="3"/>
      <c r="H51" s="3"/>
      <c r="I51" s="3"/>
      <c r="J51" s="3"/>
      <c r="K51" s="15"/>
    </row>
    <row r="52" spans="1:11" x14ac:dyDescent="0.2">
      <c r="A52" s="5"/>
      <c r="B52" s="3"/>
      <c r="C52" s="3"/>
      <c r="D52" s="3"/>
      <c r="E52" s="3"/>
      <c r="F52" s="3"/>
      <c r="G52" s="3"/>
      <c r="H52" s="3"/>
      <c r="I52" s="3"/>
      <c r="J52" s="3"/>
      <c r="K52" s="15"/>
    </row>
    <row r="53" spans="1:11" x14ac:dyDescent="0.2">
      <c r="A53" s="5"/>
      <c r="B53" s="3"/>
      <c r="C53" s="3"/>
      <c r="D53" s="3"/>
      <c r="E53" s="3"/>
      <c r="F53" s="3"/>
      <c r="G53" s="3"/>
      <c r="H53" s="3"/>
      <c r="I53" s="3"/>
      <c r="J53" s="3"/>
      <c r="K53" s="15"/>
    </row>
    <row r="54" spans="1:11" x14ac:dyDescent="0.2">
      <c r="A54" s="5"/>
      <c r="B54" s="3"/>
      <c r="C54" s="3"/>
      <c r="D54" s="3"/>
      <c r="E54" s="3"/>
      <c r="F54" s="3"/>
      <c r="G54" s="3"/>
      <c r="H54" s="3"/>
      <c r="I54" s="133" t="s">
        <v>207</v>
      </c>
      <c r="J54" s="295">
        <f>+'Item 100, page 1'!J51:K51</f>
        <v>42947</v>
      </c>
      <c r="K54" s="296"/>
    </row>
    <row r="55" spans="1:11" x14ac:dyDescent="0.2">
      <c r="A55" s="5"/>
      <c r="B55" s="3"/>
      <c r="C55" s="3"/>
      <c r="D55" s="3"/>
      <c r="E55" s="3"/>
      <c r="F55" s="3"/>
      <c r="G55" s="3"/>
      <c r="H55" s="3"/>
      <c r="I55" s="3"/>
      <c r="J55" s="3"/>
      <c r="K55" s="15"/>
    </row>
    <row r="56" spans="1:11" x14ac:dyDescent="0.2">
      <c r="A56" s="6"/>
      <c r="B56" s="7"/>
      <c r="C56" s="7"/>
      <c r="D56" s="7"/>
      <c r="E56" s="7"/>
      <c r="F56" s="7"/>
      <c r="G56" s="7"/>
      <c r="H56" s="7"/>
      <c r="I56" s="7"/>
      <c r="J56" s="7"/>
      <c r="K56" s="16"/>
    </row>
    <row r="57" spans="1:11" x14ac:dyDescent="0.2">
      <c r="A57" s="5" t="s">
        <v>120</v>
      </c>
      <c r="B57" s="3" t="str">
        <f>'Title Page'!$B$52</f>
        <v>Diane Cramer, Assistant Division Controller</v>
      </c>
      <c r="C57" s="3"/>
      <c r="D57" s="3"/>
      <c r="E57" s="3"/>
      <c r="F57" s="3"/>
      <c r="G57" s="3"/>
      <c r="H57" s="3"/>
      <c r="I57" s="3"/>
      <c r="J57" s="63"/>
      <c r="K57" s="11"/>
    </row>
    <row r="58" spans="1:11" x14ac:dyDescent="0.2">
      <c r="A58" s="5"/>
      <c r="B58" s="3"/>
      <c r="C58" s="3"/>
      <c r="D58" s="3"/>
      <c r="E58" s="3"/>
      <c r="F58" s="3"/>
      <c r="G58" s="3"/>
      <c r="H58" s="3"/>
      <c r="I58" s="3"/>
      <c r="J58" s="63"/>
      <c r="K58" s="15"/>
    </row>
    <row r="59" spans="1:11" x14ac:dyDescent="0.2">
      <c r="A59" s="6" t="s">
        <v>163</v>
      </c>
      <c r="B59" s="239">
        <f>+'Check Sheet'!B54:C54</f>
        <v>42839</v>
      </c>
      <c r="C59" s="239"/>
      <c r="D59" s="7"/>
      <c r="E59" s="7"/>
      <c r="F59" s="7"/>
      <c r="H59" s="7"/>
      <c r="I59" s="67"/>
      <c r="J59" s="135" t="s">
        <v>206</v>
      </c>
      <c r="K59" s="149">
        <f>+'Item 100, page 1'!K56</f>
        <v>42887</v>
      </c>
    </row>
    <row r="60" spans="1:11" x14ac:dyDescent="0.2">
      <c r="A60" s="289" t="s">
        <v>4</v>
      </c>
      <c r="B60" s="290"/>
      <c r="C60" s="290"/>
      <c r="D60" s="290"/>
      <c r="E60" s="290"/>
      <c r="F60" s="290"/>
      <c r="G60" s="290"/>
      <c r="H60" s="290"/>
      <c r="I60" s="290"/>
      <c r="J60" s="290"/>
      <c r="K60" s="291"/>
    </row>
    <row r="61" spans="1:11" x14ac:dyDescent="0.2">
      <c r="A61" s="5"/>
      <c r="B61" s="3"/>
      <c r="C61" s="3"/>
      <c r="D61" s="3"/>
      <c r="E61" s="3"/>
      <c r="F61" s="3"/>
      <c r="G61" s="3"/>
      <c r="H61" s="3"/>
      <c r="I61" s="3"/>
      <c r="J61" s="3"/>
      <c r="K61" s="15"/>
    </row>
    <row r="62" spans="1:11" x14ac:dyDescent="0.2">
      <c r="A62" s="5" t="s">
        <v>5</v>
      </c>
      <c r="B62" s="3"/>
      <c r="C62" s="3"/>
      <c r="D62" s="3"/>
      <c r="E62" s="3"/>
      <c r="F62" s="3"/>
      <c r="G62" s="3"/>
      <c r="H62" s="3"/>
      <c r="I62" s="3"/>
      <c r="J62" s="3"/>
      <c r="K62" s="15"/>
    </row>
    <row r="63" spans="1:11" x14ac:dyDescent="0.2">
      <c r="A63" s="6"/>
      <c r="B63" s="7"/>
      <c r="C63" s="7"/>
      <c r="D63" s="7"/>
      <c r="E63" s="7"/>
      <c r="F63" s="7"/>
      <c r="G63" s="7"/>
      <c r="H63" s="7"/>
      <c r="I63" s="7"/>
      <c r="J63" s="7"/>
      <c r="K63" s="16"/>
    </row>
  </sheetData>
  <mergeCells count="9">
    <mergeCell ref="A60:K60"/>
    <mergeCell ref="A6:K6"/>
    <mergeCell ref="H3:I3"/>
    <mergeCell ref="J54:K54"/>
    <mergeCell ref="B59:C59"/>
    <mergeCell ref="A44:K44"/>
    <mergeCell ref="A45:K45"/>
    <mergeCell ref="A46:K46"/>
    <mergeCell ref="A47:K47"/>
  </mergeCells>
  <phoneticPr fontId="0" type="noConversion"/>
  <printOptions horizontalCentered="1" verticalCentered="1"/>
  <pageMargins left="0.5" right="0.5" top="0.5" bottom="0.5"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210F2426941D3499C8031509FF24BB6" ma:contentTypeVersion="92" ma:contentTypeDescription="" ma:contentTypeScope="" ma:versionID="1ed70b0fad4d5ec6f58e2031cc54cff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2017-04-17T07:00:00+00:00</OpenedDate>
    <Date1 xmlns="dc463f71-b30c-4ab2-9473-d307f9d35888">2017-04-14T07:00:00+00:00</Date1>
    <IsDocumentOrder xmlns="dc463f71-b30c-4ab2-9473-d307f9d35888" xsi:nil="true"/>
    <IsHighlyConfidential xmlns="dc463f71-b30c-4ab2-9473-d307f9d35888">false</IsHighlyConfidential>
    <CaseCompanyNames xmlns="dc463f71-b30c-4ab2-9473-d307f9d35888">RABANCO LTD</CaseCompanyNames>
    <Nickname xmlns="http://schemas.microsoft.com/sharepoint/v3" xsi:nil="true"/>
    <DocketNumber xmlns="dc463f71-b30c-4ab2-9473-d307f9d35888">170268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8FC0A1EB-E368-4ADB-BD80-0EE6FD52D7D6}"/>
</file>

<file path=customXml/itemProps2.xml><?xml version="1.0" encoding="utf-8"?>
<ds:datastoreItem xmlns:ds="http://schemas.openxmlformats.org/officeDocument/2006/customXml" ds:itemID="{BBB29DBB-2324-4C97-8399-836C1EE424DD}"/>
</file>

<file path=customXml/itemProps3.xml><?xml version="1.0" encoding="utf-8"?>
<ds:datastoreItem xmlns:ds="http://schemas.openxmlformats.org/officeDocument/2006/customXml" ds:itemID="{EB403B50-7A3D-4E5D-8C70-AA1ADBE9DF94}"/>
</file>

<file path=customXml/itemProps4.xml><?xml version="1.0" encoding="utf-8"?>
<ds:datastoreItem xmlns:ds="http://schemas.openxmlformats.org/officeDocument/2006/customXml" ds:itemID="{8E71E61B-5327-4BA9-BE94-104D79E67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Title Page</vt:lpstr>
      <vt:lpstr>Check Sheet</vt:lpstr>
      <vt:lpstr>Item 5</vt:lpstr>
      <vt:lpstr>Item 52</vt:lpstr>
      <vt:lpstr>Item 55</vt:lpstr>
      <vt:lpstr>Item 70</vt:lpstr>
      <vt:lpstr>Item 80</vt:lpstr>
      <vt:lpstr>Item 100, page 1</vt:lpstr>
      <vt:lpstr>Item 100, page 2</vt:lpstr>
      <vt:lpstr>Item 100, page 3</vt:lpstr>
      <vt:lpstr>Item 100</vt:lpstr>
      <vt:lpstr>Item 100, page 4</vt:lpstr>
      <vt:lpstr>Item 105, page 1</vt:lpstr>
      <vt:lpstr>Item 105 Page 2</vt:lpstr>
      <vt:lpstr>Item 105 Page 3 </vt:lpstr>
      <vt:lpstr>Item 106, page 1 </vt:lpstr>
      <vt:lpstr>Item 140</vt:lpstr>
      <vt:lpstr>Item 205</vt:lpstr>
      <vt:lpstr>Item 210</vt:lpstr>
      <vt:lpstr>Item 240</vt:lpstr>
      <vt:lpstr>Item 245</vt:lpstr>
      <vt:lpstr>Item 255 Page 1</vt:lpstr>
      <vt:lpstr>Item 255 Page 2 </vt:lpstr>
      <vt:lpstr>Item 260</vt:lpstr>
      <vt:lpstr>Item 275</vt:lpstr>
      <vt:lpstr>'Check Sheet'!Print_Area</vt:lpstr>
      <vt:lpstr>'Item 100, page 1'!Print_Area</vt:lpstr>
      <vt:lpstr>'Item 100, page 3'!Print_Area</vt:lpstr>
      <vt:lpstr>'Item 100, page 4'!Print_Area</vt:lpstr>
      <vt:lpstr>'Item 105, page 1'!Print_Area</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Cramer, Diane</cp:lastModifiedBy>
  <cp:lastPrinted>2017-04-14T16:50:58Z</cp:lastPrinted>
  <dcterms:created xsi:type="dcterms:W3CDTF">2007-07-16T21:28:49Z</dcterms:created>
  <dcterms:modified xsi:type="dcterms:W3CDTF">2017-04-14T18:25:52Z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0x0101006E56B4D1795A2E4DB2F0B01679ED314A00C210F2426941D3499C8031509FF24BB6</vt:lpwstr>
  </property>
  <property fmtid="{D5CDD505-2E9C-101B-9397-08002B2CF9AE}" pid="3" name="_docset_NoMedatataSyncRequired">
    <vt:lpwstr>False</vt:lpwstr>
  </property>
  <property fmtid="{D5CDD505-2E9C-101B-9397-08002B2CF9AE}" pid="4" name="IsEFSEC">
    <vt:bool>false</vt:bool>
  </property>
</Properties>
</file>