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30" windowWidth="18705" windowHeight="11475" tabRatio="775" activeTab="3"/>
  </bookViews>
  <sheets>
    <sheet name="Allocated" sheetId="5" r:id="rId1"/>
    <sheet name="Unallocated Detail" sheetId="6" r:id="rId2"/>
    <sheet name="UI Detail" sheetId="3" r:id="rId3"/>
    <sheet name="Common by Acct" sheetId="7" r:id="rId4"/>
  </sheets>
  <definedNames>
    <definedName name="_xlnm.Print_Titles" localSheetId="2">'UI Detail'!$1:$4</definedName>
  </definedNames>
  <calcPr calcId="145621" calcMode="autoNoTable"/>
</workbook>
</file>

<file path=xl/calcChain.xml><?xml version="1.0" encoding="utf-8"?>
<calcChain xmlns="http://schemas.openxmlformats.org/spreadsheetml/2006/main">
  <c r="A3" i="7" l="1"/>
  <c r="B4" i="7"/>
  <c r="H55" i="7" l="1"/>
  <c r="H54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A3" i="3"/>
  <c r="A3" i="6"/>
  <c r="H65" i="7"/>
  <c r="H64" i="7"/>
  <c r="H63" i="7"/>
  <c r="H62" i="7"/>
  <c r="H61" i="7"/>
  <c r="D55" i="7"/>
  <c r="G55" i="7"/>
  <c r="F55" i="7"/>
  <c r="C55" i="7"/>
  <c r="H56" i="7"/>
  <c r="G54" i="7"/>
  <c r="F54" i="7"/>
  <c r="D54" i="7"/>
  <c r="D56" i="7" s="1"/>
  <c r="C54" i="7"/>
  <c r="C56" i="7" s="1"/>
  <c r="H51" i="7"/>
  <c r="D51" i="7"/>
  <c r="C51" i="7"/>
  <c r="J50" i="7" s="1"/>
  <c r="G50" i="7"/>
  <c r="F50" i="7"/>
  <c r="H47" i="7"/>
  <c r="J47" i="7" s="1"/>
  <c r="G46" i="7"/>
  <c r="F46" i="7"/>
  <c r="D46" i="7"/>
  <c r="D47" i="7" s="1"/>
  <c r="C46" i="7"/>
  <c r="C47" i="7" s="1"/>
  <c r="J46" i="7" s="1"/>
  <c r="G43" i="7"/>
  <c r="F43" i="7"/>
  <c r="D43" i="7"/>
  <c r="C43" i="7"/>
  <c r="G42" i="7"/>
  <c r="F42" i="7"/>
  <c r="D42" i="7"/>
  <c r="C42" i="7"/>
  <c r="D41" i="7"/>
  <c r="D44" i="7" s="1"/>
  <c r="G41" i="7"/>
  <c r="F41" i="7"/>
  <c r="C41" i="7"/>
  <c r="C44" i="7" s="1"/>
  <c r="D38" i="7"/>
  <c r="G38" i="7"/>
  <c r="F38" i="7"/>
  <c r="C38" i="7"/>
  <c r="H39" i="7"/>
  <c r="J39" i="7" s="1"/>
  <c r="G37" i="7"/>
  <c r="F37" i="7"/>
  <c r="D37" i="7"/>
  <c r="D39" i="7" s="1"/>
  <c r="C37" i="7"/>
  <c r="G34" i="7"/>
  <c r="F34" i="7"/>
  <c r="D34" i="7"/>
  <c r="C34" i="7"/>
  <c r="G33" i="7"/>
  <c r="F33" i="7"/>
  <c r="D33" i="7"/>
  <c r="C33" i="7"/>
  <c r="G32" i="7"/>
  <c r="F32" i="7"/>
  <c r="D32" i="7"/>
  <c r="C32" i="7"/>
  <c r="D31" i="7"/>
  <c r="G31" i="7"/>
  <c r="F31" i="7"/>
  <c r="C31" i="7"/>
  <c r="G30" i="7"/>
  <c r="F30" i="7"/>
  <c r="D30" i="7"/>
  <c r="C30" i="7"/>
  <c r="D29" i="7"/>
  <c r="G29" i="7"/>
  <c r="F29" i="7"/>
  <c r="C29" i="7"/>
  <c r="G28" i="7"/>
  <c r="F28" i="7"/>
  <c r="D28" i="7"/>
  <c r="C28" i="7"/>
  <c r="D27" i="7"/>
  <c r="G27" i="7"/>
  <c r="F27" i="7"/>
  <c r="C27" i="7"/>
  <c r="G26" i="7"/>
  <c r="F26" i="7"/>
  <c r="D26" i="7"/>
  <c r="C26" i="7"/>
  <c r="D25" i="7"/>
  <c r="G25" i="7"/>
  <c r="F25" i="7"/>
  <c r="C25" i="7"/>
  <c r="G24" i="7"/>
  <c r="F24" i="7"/>
  <c r="D24" i="7"/>
  <c r="C24" i="7"/>
  <c r="D23" i="7"/>
  <c r="G23" i="7"/>
  <c r="F23" i="7"/>
  <c r="C23" i="7"/>
  <c r="H35" i="7"/>
  <c r="J35" i="7" s="1"/>
  <c r="G22" i="7"/>
  <c r="F22" i="7"/>
  <c r="D22" i="7"/>
  <c r="C22" i="7"/>
  <c r="C35" i="7" s="1"/>
  <c r="G19" i="7"/>
  <c r="F19" i="7"/>
  <c r="D19" i="7"/>
  <c r="C19" i="7"/>
  <c r="D18" i="7"/>
  <c r="G18" i="7"/>
  <c r="F18" i="7"/>
  <c r="C18" i="7"/>
  <c r="G17" i="7"/>
  <c r="F17" i="7"/>
  <c r="D17" i="7"/>
  <c r="C17" i="7"/>
  <c r="D16" i="7"/>
  <c r="G16" i="7"/>
  <c r="F16" i="7"/>
  <c r="C16" i="7"/>
  <c r="G15" i="7"/>
  <c r="F15" i="7"/>
  <c r="D15" i="7"/>
  <c r="C15" i="7"/>
  <c r="D14" i="7"/>
  <c r="G14" i="7"/>
  <c r="F14" i="7"/>
  <c r="C14" i="7"/>
  <c r="H20" i="7"/>
  <c r="J20" i="7" s="1"/>
  <c r="G13" i="7"/>
  <c r="F13" i="7"/>
  <c r="D13" i="7"/>
  <c r="C13" i="7"/>
  <c r="G10" i="7"/>
  <c r="F10" i="7"/>
  <c r="D10" i="7"/>
  <c r="C10" i="7"/>
  <c r="D9" i="7"/>
  <c r="G9" i="7"/>
  <c r="F9" i="7"/>
  <c r="C9" i="7"/>
  <c r="G8" i="7"/>
  <c r="F8" i="7"/>
  <c r="D8" i="7"/>
  <c r="C8" i="7"/>
  <c r="H11" i="7"/>
  <c r="J11" i="7" s="1"/>
  <c r="G7" i="7"/>
  <c r="F7" i="7"/>
  <c r="C7" i="7"/>
  <c r="C11" i="7" s="1"/>
  <c r="D46" i="6"/>
  <c r="C46" i="6"/>
  <c r="B46" i="6"/>
  <c r="F44" i="6"/>
  <c r="E46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E38" i="6" s="1"/>
  <c r="F20" i="6"/>
  <c r="F19" i="6"/>
  <c r="F18" i="6"/>
  <c r="D21" i="6"/>
  <c r="D38" i="6" s="1"/>
  <c r="C21" i="6"/>
  <c r="C38" i="6" s="1"/>
  <c r="F17" i="6"/>
  <c r="F21" i="6" s="1"/>
  <c r="F38" i="6" s="1"/>
  <c r="E12" i="6"/>
  <c r="E40" i="6" s="1"/>
  <c r="F11" i="6"/>
  <c r="F10" i="6"/>
  <c r="F9" i="6"/>
  <c r="D12" i="6"/>
  <c r="D40" i="6" s="1"/>
  <c r="D48" i="6" s="1"/>
  <c r="C12" i="6"/>
  <c r="C40" i="6" s="1"/>
  <c r="C48" i="6" s="1"/>
  <c r="B12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C41" i="5" s="1"/>
  <c r="B13" i="5"/>
  <c r="B41" i="5" s="1"/>
  <c r="E48" i="6" l="1"/>
  <c r="C20" i="7"/>
  <c r="C39" i="7"/>
  <c r="J38" i="7" s="1"/>
  <c r="D20" i="7"/>
  <c r="J19" i="7" s="1"/>
  <c r="D35" i="7"/>
  <c r="J34" i="7" s="1"/>
  <c r="C58" i="7"/>
  <c r="J55" i="7"/>
  <c r="H44" i="7"/>
  <c r="J44" i="7" s="1"/>
  <c r="D7" i="7"/>
  <c r="D11" i="7" s="1"/>
  <c r="F8" i="6"/>
  <c r="F12" i="6" s="1"/>
  <c r="F40" i="6" s="1"/>
  <c r="B21" i="6"/>
  <c r="B38" i="6" s="1"/>
  <c r="B40" i="6" s="1"/>
  <c r="B48" i="6" s="1"/>
  <c r="F43" i="6"/>
  <c r="F46" i="6" s="1"/>
  <c r="D18" i="5"/>
  <c r="D22" i="5" s="1"/>
  <c r="D39" i="5" s="1"/>
  <c r="D9" i="5"/>
  <c r="D13" i="5" s="1"/>
  <c r="F48" i="6" l="1"/>
  <c r="C70" i="7"/>
  <c r="C69" i="7"/>
  <c r="D58" i="7"/>
  <c r="J43" i="7"/>
  <c r="H58" i="7"/>
  <c r="J10" i="7"/>
  <c r="D41" i="5"/>
  <c r="H69" i="7" l="1"/>
  <c r="H70" i="7"/>
  <c r="D70" i="7"/>
  <c r="D69" i="7"/>
</calcChain>
</file>

<file path=xl/sharedStrings.xml><?xml version="1.0" encoding="utf-8"?>
<sst xmlns="http://schemas.openxmlformats.org/spreadsheetml/2006/main" count="499" uniqueCount="421">
  <si>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</si>
  <si>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</si>
  <si>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</si>
  <si>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</si>
  <si>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</si>
  <si>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</si>
  <si>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</si>
  <si>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</si>
  <si>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</si>
  <si>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</si>
  <si>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</si>
  <si>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</si>
  <si>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</si>
  <si>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</si>
  <si>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</si>
  <si>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</si>
  <si>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</si>
  <si>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</si>
  <si>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</si>
  <si>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</si>
  <si>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</si>
  <si>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</si>
  <si>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</si>
  <si>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</si>
  <si>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</si>
  <si>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</si>
  <si>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</si>
  <si>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</si>
  <si>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</si>
  <si>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</si>
  <si>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</si>
  <si>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</si>
  <si>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</si>
  <si>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</si>
  <si>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</si>
  <si>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</si>
  <si>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</si>
  <si>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</si>
  <si>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</si>
  <si>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</si>
  <si>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</si>
  <si>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</si>
  <si>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</si>
  <si>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</si>
  <si>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</si>
  <si>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</si>
  <si>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</si>
  <si>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</si>
  <si>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</si>
  <si>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</si>
  <si>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</si>
  <si>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</si>
  <si>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</si>
  <si>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</si>
  <si>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</si>
  <si>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</si>
  <si>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</si>
  <si>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</si>
  <si>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</si>
  <si>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</si>
  <si>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</si>
  <si>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</si>
  <si>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</si>
  <si>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</si>
  <si>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</si>
  <si>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</si>
  <si>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</si>
  <si>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</si>
  <si>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</si>
  <si>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</si>
  <si>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</si>
  <si>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</si>
  <si>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</si>
  <si>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</si>
  <si>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</si>
  <si>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</si>
  <si>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</si>
  <si>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</si>
  <si>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</si>
  <si>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</si>
  <si>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</si>
  <si>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</si>
  <si>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</si>
  <si>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</si>
  <si>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</si>
  <si>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</si>
  <si>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</si>
  <si>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</si>
  <si>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</si>
  <si>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</si>
  <si>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</si>
  <si>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</si>
  <si>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</si>
  <si>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</si>
  <si>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</si>
  <si>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</si>
  <si>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</si>
  <si>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</si>
  <si>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</si>
  <si>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</si>
  <si>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</si>
  <si>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</si>
  <si>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</si>
  <si>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</si>
  <si>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</si>
  <si>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</si>
  <si>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</si>
  <si>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</si>
  <si>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</si>
  <si>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</si>
  <si>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</si>
  <si>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</si>
  <si>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</si>
  <si>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</si>
  <si>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</si>
  <si>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</si>
  <si>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</si>
  <si>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</si>
  <si>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</si>
  <si>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</si>
  <si>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</si>
  <si>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</si>
  <si>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</si>
  <si>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</si>
  <si>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</si>
  <si>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</si>
  <si>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</si>
  <si>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</si>
  <si>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</si>
  <si>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</si>
  <si>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</si>
  <si>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</si>
  <si>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</si>
  <si>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</si>
  <si>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</si>
  <si>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</si>
  <si>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</si>
  <si>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</si>
  <si>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</si>
  <si>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</si>
  <si>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</si>
  <si>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</si>
  <si>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</si>
  <si>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</si>
  <si>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</si>
  <si>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</si>
  <si>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</si>
  <si>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</si>
  <si>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</si>
  <si>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</si>
  <si>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</si>
  <si>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</si>
  <si>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</si>
  <si>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</si>
  <si>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</si>
  <si>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</si>
  <si>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</si>
  <si>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</si>
  <si>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</si>
  <si>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</si>
  <si>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</si>
  <si>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</si>
  <si>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</si>
  <si>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</si>
  <si>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</si>
  <si>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</si>
  <si>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</si>
  <si>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</si>
  <si>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</si>
  <si>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</si>
  <si>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</si>
  <si>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</si>
  <si>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</si>
  <si>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</si>
  <si>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</si>
  <si>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</si>
  <si>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</si>
  <si>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</si>
  <si>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</si>
  <si>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</si>
  <si>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</si>
  <si>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</si>
  <si>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</si>
  <si>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</si>
  <si>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</si>
  <si>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</si>
  <si>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</si>
  <si>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</si>
  <si>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</si>
  <si>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</si>
  <si>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</si>
  <si>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</si>
  <si>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</si>
  <si>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</si>
  <si>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</si>
  <si>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</si>
  <si>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</si>
  <si>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</si>
  <si>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</si>
  <si>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</si>
  <si>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</si>
  <si>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</si>
  <si>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</si>
  <si>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</si>
  <si>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</si>
  <si>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</si>
  <si>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</si>
  <si>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</si>
  <si>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</si>
  <si>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</si>
  <si>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</si>
  <si>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</si>
  <si>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</si>
  <si>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</si>
  <si>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</si>
  <si>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</si>
  <si>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</si>
  <si>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</si>
  <si>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</si>
  <si>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</si>
  <si>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</si>
  <si>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</si>
  <si>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</si>
  <si>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</si>
  <si>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</si>
  <si>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</si>
  <si>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</si>
  <si>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</si>
  <si>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</si>
  <si>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</si>
  <si>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</si>
  <si>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</si>
  <si>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</si>
  <si>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</si>
  <si>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</si>
  <si>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</si>
  <si>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</si>
  <si>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</si>
  <si>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</si>
  <si>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</si>
  <si>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</si>
  <si>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</si>
  <si>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</si>
  <si>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</si>
  <si>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</si>
  <si>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</si>
  <si>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</si>
  <si>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</si>
  <si>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</si>
  <si>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</si>
  <si>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</si>
  <si>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</si>
  <si>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</si>
  <si>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</si>
  <si>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</si>
  <si>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</si>
  <si>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</si>
  <si>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</si>
  <si>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</si>
  <si>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</si>
  <si>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</si>
  <si>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</si>
  <si>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</si>
  <si>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</si>
  <si>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</si>
  <si>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</si>
  <si>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</si>
  <si>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</si>
  <si>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</si>
  <si>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</si>
  <si>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</si>
  <si>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</si>
  <si>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</si>
  <si>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</si>
  <si>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</si>
  <si>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</si>
  <si>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</si>
  <si>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</si>
  <si>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</si>
  <si>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</si>
  <si>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</si>
  <si>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</si>
  <si>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</si>
  <si>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</si>
  <si>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</si>
  <si>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</si>
  <si>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</si>
  <si>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</si>
  <si>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</si>
  <si>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</si>
  <si>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</si>
  <si>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</si>
  <si>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</si>
  <si>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</si>
  <si>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</si>
  <si>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</si>
  <si>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</si>
  <si>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</si>
  <si>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</si>
  <si>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</si>
  <si>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</si>
  <si>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</si>
  <si>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</si>
  <si>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</si>
  <si>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</si>
  <si>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</si>
  <si>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</si>
  <si>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</si>
  <si>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</si>
  <si>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</si>
  <si>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</si>
  <si>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</si>
  <si>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</si>
  <si>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</si>
  <si>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</si>
  <si>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</si>
  <si>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</si>
  <si>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</si>
  <si>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</si>
  <si>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</si>
  <si>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</si>
  <si>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</si>
  <si>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</si>
  <si>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</si>
  <si>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</si>
  <si>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</si>
  <si>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</si>
  <si>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</si>
  <si>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</si>
  <si>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</si>
  <si>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</si>
  <si>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</si>
  <si>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</si>
  <si>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</si>
  <si>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</si>
  <si>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</si>
  <si>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</si>
  <si>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</si>
  <si>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</si>
  <si>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</si>
  <si>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</si>
  <si>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</si>
  <si>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</si>
  <si>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</si>
  <si>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</si>
  <si>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</si>
  <si>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</si>
  <si>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</si>
  <si>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</si>
  <si>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</si>
  <si>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</si>
  <si>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</si>
  <si>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</si>
  <si>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</si>
  <si>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</si>
  <si>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</si>
  <si>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</si>
  <si>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</si>
  <si>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</si>
  <si>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</si>
  <si>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</si>
  <si>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</si>
  <si>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</si>
  <si>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</si>
  <si>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</si>
  <si>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</si>
  <si>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</si>
  <si>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</si>
  <si>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</si>
  <si>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</si>
  <si>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</si>
  <si>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</si>
  <si>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</si>
  <si>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</si>
  <si>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</si>
  <si>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</si>
  <si>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</si>
  <si>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</si>
  <si>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</si>
  <si>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</si>
  <si>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</si>
  <si>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</si>
  <si>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</si>
  <si>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</si>
  <si>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</si>
  <si>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</si>
  <si>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</si>
  <si>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</si>
  <si>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</si>
  <si>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</si>
  <si>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</si>
  <si>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</si>
  <si>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</si>
  <si>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</si>
  <si>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</si>
  <si>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</si>
  <si>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</si>
  <si>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</si>
  <si>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</si>
  <si>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</si>
  <si>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</si>
  <si>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</si>
  <si>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</si>
  <si>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</si>
  <si>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</si>
  <si>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</si>
  <si>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</si>
  <si>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</si>
  <si>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</si>
  <si>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</si>
  <si>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</si>
  <si>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</si>
  <si>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</si>
  <si>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</si>
  <si>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</si>
  <si>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</si>
  <si>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</si>
  <si>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</si>
  <si>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</si>
  <si>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>FOR THE MONTH ENDED MARCH 31, 2016</t>
  </si>
  <si>
    <t>(Based on allocation factors developed using 12 ME 12/31/2015 information)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</si>
</sst>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6" formatCode="__@"/>
    <numFmt numFmtId="167" formatCode="_(&quot;$&quot;* #,##0_);_(&quot;$&quot;* \(#,##0\);_(&quot;$&quot;* &quot;-&quot;??_);_(@_)"/>
    <numFmt numFmtId="168" formatCode="_(* #,##0_);_(* \(#,##0\);_(* &quot;-&quot;??_);_(@_)"/>
    <numFmt numFmtId="169" formatCode="________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indexed="23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" fontId="29" fillId="33" borderId="27" applyNumberFormat="0" applyProtection="0">
      <alignment horizontal="left" vertical="center" indent="1"/>
    </xf>
    <xf numFmtId="0" fontId="29" fillId="34" borderId="27" applyNumberFormat="0" applyProtection="0">
      <alignment horizontal="left" vertical="center" indent="1"/>
    </xf>
  </cellStyleXfs>
  <cellXfs count="163">
    <xf numFmtId="0" fontId="0" fillId="0" borderId="0" xfId="0"/>
    <xf numFmtId="164" fontId="18" fillId="0" borderId="0" xfId="0" applyNumberFormat="1" applyFont="1" applyAlignment="1">
      <alignment horizontal="left"/>
    </xf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4" xfId="0" applyBorder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66" fontId="21" fillId="0" borderId="18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9" xfId="0" applyNumberFormat="1" applyFont="1" applyFill="1" applyBorder="1"/>
    <xf numFmtId="166" fontId="21" fillId="0" borderId="18" xfId="0" applyNumberFormat="1" applyFont="1" applyFill="1" applyBorder="1"/>
    <xf numFmtId="167" fontId="21" fillId="0" borderId="0" xfId="0" applyNumberFormat="1" applyFont="1" applyFill="1"/>
    <xf numFmtId="167" fontId="21" fillId="0" borderId="19" xfId="0" applyNumberFormat="1" applyFont="1" applyFill="1" applyBorder="1"/>
    <xf numFmtId="168" fontId="21" fillId="0" borderId="0" xfId="0" applyNumberFormat="1" applyFont="1" applyFill="1"/>
    <xf numFmtId="168" fontId="21" fillId="0" borderId="20" xfId="0" applyNumberFormat="1" applyFont="1" applyFill="1" applyBorder="1"/>
    <xf numFmtId="168" fontId="21" fillId="0" borderId="12" xfId="0" applyNumberFormat="1" applyFont="1" applyFill="1" applyBorder="1"/>
    <xf numFmtId="37" fontId="21" fillId="0" borderId="21" xfId="0" applyNumberFormat="1" applyFont="1" applyFill="1" applyBorder="1"/>
    <xf numFmtId="167" fontId="21" fillId="0" borderId="0" xfId="0" applyNumberFormat="1" applyFont="1" applyFill="1" applyBorder="1"/>
    <xf numFmtId="168" fontId="21" fillId="0" borderId="19" xfId="0" applyNumberFormat="1" applyFont="1" applyFill="1" applyBorder="1"/>
    <xf numFmtId="168" fontId="21" fillId="0" borderId="21" xfId="0" applyNumberFormat="1" applyFont="1" applyFill="1" applyBorder="1"/>
    <xf numFmtId="166" fontId="21" fillId="0" borderId="18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9" xfId="0" applyNumberFormat="1" applyFont="1" applyBorder="1"/>
    <xf numFmtId="168" fontId="21" fillId="0" borderId="0" xfId="0" applyNumberFormat="1" applyFont="1"/>
    <xf numFmtId="166" fontId="21" fillId="0" borderId="18" xfId="0" applyNumberFormat="1" applyFont="1" applyBorder="1"/>
    <xf numFmtId="168" fontId="21" fillId="0" borderId="19" xfId="0" applyNumberFormat="1" applyFont="1" applyBorder="1"/>
    <xf numFmtId="168" fontId="21" fillId="0" borderId="20" xfId="0" applyNumberFormat="1" applyFont="1" applyBorder="1"/>
    <xf numFmtId="168" fontId="21" fillId="0" borderId="12" xfId="0" applyNumberFormat="1" applyFont="1" applyBorder="1"/>
    <xf numFmtId="168" fontId="21" fillId="0" borderId="21" xfId="0" applyNumberFormat="1" applyFont="1" applyBorder="1"/>
    <xf numFmtId="166" fontId="22" fillId="0" borderId="18" xfId="0" applyNumberFormat="1" applyFont="1" applyBorder="1"/>
    <xf numFmtId="167" fontId="23" fillId="0" borderId="0" xfId="0" applyNumberFormat="1" applyFont="1" applyBorder="1"/>
    <xf numFmtId="167" fontId="23" fillId="0" borderId="19" xfId="0" applyNumberFormat="1" applyFont="1" applyBorder="1"/>
    <xf numFmtId="166" fontId="19" fillId="0" borderId="22" xfId="0" quotePrefix="1" applyNumberFormat="1" applyFont="1" applyFill="1" applyBorder="1" applyAlignment="1">
      <alignment horizontal="left" vertical="center"/>
    </xf>
    <xf numFmtId="42" fontId="21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166" fontId="22" fillId="0" borderId="23" xfId="0" applyNumberFormat="1" applyFont="1" applyBorder="1"/>
    <xf numFmtId="37" fontId="21" fillId="0" borderId="10" xfId="0" applyNumberFormat="1" applyFont="1" applyFill="1" applyBorder="1"/>
    <xf numFmtId="37" fontId="21" fillId="0" borderId="24" xfId="0" applyNumberFormat="1" applyFont="1" applyFill="1" applyBorder="1"/>
    <xf numFmtId="168" fontId="0" fillId="0" borderId="0" xfId="0" applyNumberFormat="1" applyFill="1"/>
    <xf numFmtId="168" fontId="21" fillId="0" borderId="0" xfId="0" applyNumberFormat="1" applyFont="1" applyFill="1" applyBorder="1"/>
    <xf numFmtId="167" fontId="21" fillId="0" borderId="12" xfId="0" applyNumberFormat="1" applyFont="1" applyFill="1" applyBorder="1"/>
    <xf numFmtId="168" fontId="21" fillId="0" borderId="25" xfId="0" applyNumberFormat="1" applyFont="1" applyFill="1" applyBorder="1"/>
    <xf numFmtId="37" fontId="21" fillId="0" borderId="12" xfId="0" applyNumberFormat="1" applyFont="1" applyFill="1" applyBorder="1"/>
    <xf numFmtId="43" fontId="0" fillId="0" borderId="0" xfId="0" applyNumberFormat="1" applyFill="1"/>
    <xf numFmtId="166" fontId="21" fillId="0" borderId="25" xfId="0" applyNumberFormat="1" applyFont="1" applyBorder="1"/>
    <xf numFmtId="166" fontId="19" fillId="0" borderId="18" xfId="0" applyNumberFormat="1" applyFont="1" applyBorder="1" applyAlignment="1">
      <alignment vertical="top"/>
    </xf>
    <xf numFmtId="167" fontId="23" fillId="0" borderId="0" xfId="0" applyNumberFormat="1" applyFont="1" applyFill="1" applyBorder="1"/>
    <xf numFmtId="167" fontId="23" fillId="0" borderId="19" xfId="0" applyNumberFormat="1" applyFont="1" applyFill="1" applyBorder="1"/>
    <xf numFmtId="166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19" fillId="0" borderId="0" xfId="0" applyFont="1" applyFill="1" applyAlignment="1">
      <alignment horizontal="centerContinuous"/>
    </xf>
    <xf numFmtId="0" fontId="21" fillId="0" borderId="0" xfId="0" applyFont="1" applyFill="1" applyBorder="1"/>
    <xf numFmtId="0" fontId="21" fillId="0" borderId="15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168" fontId="21" fillId="0" borderId="14" xfId="0" applyNumberFormat="1" applyFont="1" applyFill="1" applyBorder="1" applyAlignment="1">
      <alignment horizontal="center" vertical="center" wrapText="1"/>
    </xf>
    <xf numFmtId="168" fontId="21" fillId="0" borderId="14" xfId="0" quotePrefix="1" applyNumberFormat="1" applyFont="1" applyFill="1" applyBorder="1" applyAlignment="1">
      <alignment horizontal="center" vertical="center" wrapText="1"/>
    </xf>
    <xf numFmtId="10" fontId="21" fillId="0" borderId="14" xfId="0" quotePrefix="1" applyNumberFormat="1" applyFont="1" applyFill="1" applyBorder="1" applyAlignment="1">
      <alignment horizontal="center" vertical="center" wrapText="1"/>
    </xf>
    <xf numFmtId="0" fontId="21" fillId="0" borderId="25" xfId="0" applyFont="1" applyFill="1" applyBorder="1"/>
    <xf numFmtId="0" fontId="21" fillId="0" borderId="19" xfId="0" applyFont="1" applyFill="1" applyBorder="1"/>
    <xf numFmtId="168" fontId="21" fillId="0" borderId="23" xfId="0" applyNumberFormat="1" applyFont="1" applyFill="1" applyBorder="1"/>
    <xf numFmtId="168" fontId="21" fillId="0" borderId="23" xfId="0" applyNumberFormat="1" applyFont="1" applyFill="1" applyBorder="1" applyAlignment="1">
      <alignment horizontal="center"/>
    </xf>
    <xf numFmtId="10" fontId="21" fillId="0" borderId="23" xfId="0" applyNumberFormat="1" applyFont="1" applyFill="1" applyBorder="1"/>
    <xf numFmtId="169" fontId="21" fillId="0" borderId="0" xfId="0" applyNumberFormat="1" applyFont="1" applyFill="1"/>
    <xf numFmtId="167" fontId="21" fillId="0" borderId="18" xfId="0" applyNumberFormat="1" applyFont="1" applyFill="1" applyBorder="1"/>
    <xf numFmtId="0" fontId="21" fillId="0" borderId="18" xfId="0" applyNumberFormat="1" applyFont="1" applyFill="1" applyBorder="1" applyAlignment="1">
      <alignment horizontal="center"/>
    </xf>
    <xf numFmtId="10" fontId="21" fillId="0" borderId="18" xfId="0" applyNumberFormat="1" applyFont="1" applyFill="1" applyBorder="1" applyAlignment="1">
      <alignment horizontal="right" wrapText="1"/>
    </xf>
    <xf numFmtId="37" fontId="21" fillId="0" borderId="18" xfId="0" applyNumberFormat="1" applyFont="1" applyFill="1" applyBorder="1"/>
    <xf numFmtId="37" fontId="21" fillId="0" borderId="22" xfId="0" applyNumberFormat="1" applyFont="1" applyFill="1" applyBorder="1"/>
    <xf numFmtId="0" fontId="21" fillId="0" borderId="22" xfId="0" applyNumberFormat="1" applyFont="1" applyFill="1" applyBorder="1" applyAlignment="1">
      <alignment horizontal="center"/>
    </xf>
    <xf numFmtId="10" fontId="21" fillId="0" borderId="22" xfId="0" applyNumberFormat="1" applyFont="1" applyFill="1" applyBorder="1" applyAlignment="1">
      <alignment horizontal="right" wrapText="1"/>
    </xf>
    <xf numFmtId="10" fontId="21" fillId="0" borderId="18" xfId="0" applyNumberFormat="1" applyFont="1" applyFill="1" applyBorder="1"/>
    <xf numFmtId="168" fontId="21" fillId="0" borderId="18" xfId="0" applyNumberFormat="1" applyFont="1" applyFill="1" applyBorder="1"/>
    <xf numFmtId="169" fontId="21" fillId="0" borderId="0" xfId="0" applyNumberFormat="1" applyFont="1"/>
    <xf numFmtId="167" fontId="21" fillId="0" borderId="21" xfId="0" applyNumberFormat="1" applyFont="1" applyFill="1" applyBorder="1"/>
    <xf numFmtId="0" fontId="21" fillId="0" borderId="25" xfId="0" quotePrefix="1" applyFont="1" applyFill="1" applyBorder="1" applyAlignment="1">
      <alignment horizontal="left"/>
    </xf>
    <xf numFmtId="0" fontId="21" fillId="0" borderId="18" xfId="0" applyFont="1" applyFill="1" applyBorder="1"/>
    <xf numFmtId="43" fontId="21" fillId="0" borderId="18" xfId="0" applyNumberFormat="1" applyFont="1" applyFill="1" applyBorder="1"/>
    <xf numFmtId="10" fontId="21" fillId="0" borderId="25" xfId="0" applyNumberFormat="1" applyFont="1" applyFill="1" applyBorder="1" applyAlignment="1">
      <alignment horizontal="right" wrapText="1"/>
    </xf>
    <xf numFmtId="0" fontId="21" fillId="0" borderId="22" xfId="0" applyFont="1" applyFill="1" applyBorder="1" applyAlignment="1">
      <alignment horizontal="center"/>
    </xf>
    <xf numFmtId="0" fontId="21" fillId="0" borderId="20" xfId="0" applyFont="1" applyFill="1" applyBorder="1"/>
    <xf numFmtId="0" fontId="21" fillId="0" borderId="21" xfId="0" applyFont="1" applyFill="1" applyBorder="1"/>
    <xf numFmtId="10" fontId="21" fillId="0" borderId="22" xfId="0" applyNumberFormat="1" applyFont="1" applyFill="1" applyBorder="1"/>
    <xf numFmtId="167" fontId="23" fillId="0" borderId="22" xfId="0" applyNumberFormat="1" applyFont="1" applyFill="1" applyBorder="1"/>
    <xf numFmtId="10" fontId="23" fillId="0" borderId="22" xfId="0" applyNumberFormat="1" applyFont="1" applyFill="1" applyBorder="1"/>
    <xf numFmtId="167" fontId="23" fillId="0" borderId="21" xfId="0" applyNumberFormat="1" applyFont="1" applyFill="1" applyBorder="1"/>
    <xf numFmtId="43" fontId="24" fillId="0" borderId="0" xfId="0" applyNumberFormat="1" applyFont="1"/>
    <xf numFmtId="0" fontId="21" fillId="0" borderId="26" xfId="0" applyFont="1" applyFill="1" applyBorder="1"/>
    <xf numFmtId="0" fontId="21" fillId="0" borderId="10" xfId="0" applyFont="1" applyFill="1" applyBorder="1" applyAlignment="1">
      <alignment horizontal="center"/>
    </xf>
    <xf numFmtId="168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8" fontId="21" fillId="0" borderId="24" xfId="0" applyNumberFormat="1" applyFont="1" applyFill="1" applyBorder="1"/>
    <xf numFmtId="0" fontId="21" fillId="0" borderId="0" xfId="0" applyFont="1" applyFill="1" applyBorder="1" applyAlignment="1">
      <alignment horizontal="center"/>
    </xf>
    <xf numFmtId="168" fontId="21" fillId="0" borderId="0" xfId="0" quotePrefix="1" applyNumberFormat="1" applyFont="1" applyFill="1" applyBorder="1" applyAlignment="1">
      <alignment horizontal="left"/>
    </xf>
    <xf numFmtId="10" fontId="21" fillId="0" borderId="26" xfId="0" applyNumberFormat="1" applyFont="1" applyFill="1" applyBorder="1"/>
    <xf numFmtId="10" fontId="21" fillId="0" borderId="24" xfId="0" applyNumberFormat="1" applyFont="1" applyFill="1" applyBorder="1"/>
    <xf numFmtId="10" fontId="21" fillId="0" borderId="19" xfId="0" applyNumberFormat="1" applyFont="1" applyFill="1" applyBorder="1"/>
    <xf numFmtId="10" fontId="21" fillId="0" borderId="25" xfId="0" applyNumberFormat="1" applyFont="1" applyFill="1" applyBorder="1"/>
    <xf numFmtId="0" fontId="21" fillId="0" borderId="12" xfId="0" applyFont="1" applyFill="1" applyBorder="1" applyAlignment="1">
      <alignment horizontal="center"/>
    </xf>
    <xf numFmtId="168" fontId="21" fillId="0" borderId="12" xfId="0" quotePrefix="1" applyNumberFormat="1" applyFont="1" applyFill="1" applyBorder="1" applyAlignment="1">
      <alignment horizontal="left"/>
    </xf>
    <xf numFmtId="10" fontId="21" fillId="0" borderId="20" xfId="0" applyNumberFormat="1" applyFont="1" applyFill="1" applyBorder="1"/>
    <xf numFmtId="10" fontId="21" fillId="0" borderId="21" xfId="0" applyNumberFormat="1" applyFont="1" applyFill="1" applyBorder="1"/>
    <xf numFmtId="0" fontId="21" fillId="0" borderId="12" xfId="0" applyFont="1" applyFill="1" applyBorder="1"/>
    <xf numFmtId="0" fontId="26" fillId="0" borderId="0" xfId="0" applyFont="1" applyFill="1"/>
    <xf numFmtId="43" fontId="21" fillId="0" borderId="0" xfId="0" applyNumberFormat="1" applyFont="1" applyFill="1"/>
    <xf numFmtId="43" fontId="27" fillId="0" borderId="12" xfId="0" applyNumberFormat="1" applyFont="1" applyFill="1" applyBorder="1" applyAlignment="1">
      <alignment horizontal="center"/>
    </xf>
    <xf numFmtId="168" fontId="0" fillId="0" borderId="0" xfId="42" applyNumberFormat="1" applyFont="1"/>
    <xf numFmtId="164" fontId="30" fillId="0" borderId="0" xfId="0" applyNumberFormat="1" applyFont="1" applyAlignment="1">
      <alignment horizontal="left"/>
    </xf>
    <xf numFmtId="0" fontId="30" fillId="0" borderId="0" xfId="0" applyFont="1"/>
    <xf numFmtId="164" fontId="31" fillId="0" borderId="0" xfId="0" applyNumberFormat="1" applyFont="1" applyAlignment="1">
      <alignment horizontal="left"/>
    </xf>
    <xf numFmtId="164" fontId="30" fillId="0" borderId="12" xfId="0" applyNumberFormat="1" applyFont="1" applyBorder="1" applyAlignment="1">
      <alignment horizontal="left"/>
    </xf>
    <xf numFmtId="164" fontId="30" fillId="0" borderId="16" xfId="0" applyNumberFormat="1" applyFont="1" applyBorder="1" applyAlignment="1">
      <alignment horizontal="left"/>
    </xf>
    <xf numFmtId="164" fontId="32" fillId="0" borderId="28" xfId="0" applyNumberFormat="1" applyFont="1" applyBorder="1" applyAlignment="1">
      <alignment horizontal="left"/>
    </xf>
    <xf numFmtId="164" fontId="32" fillId="0" borderId="0" xfId="0" applyNumberFormat="1" applyFont="1" applyAlignment="1">
      <alignment horizontal="left"/>
    </xf>
    <xf numFmtId="164" fontId="30" fillId="0" borderId="28" xfId="0" applyNumberFormat="1" applyFont="1" applyBorder="1" applyAlignment="1">
      <alignment horizontal="left"/>
    </xf>
    <xf numFmtId="168" fontId="21" fillId="0" borderId="0" xfId="42" applyNumberFormat="1" applyFont="1" applyFill="1" applyBorder="1"/>
    <xf numFmtId="168" fontId="21" fillId="0" borderId="20" xfId="42" applyNumberFormat="1" applyFont="1" applyFill="1" applyBorder="1"/>
    <xf numFmtId="168" fontId="21" fillId="0" borderId="12" xfId="42" applyNumberFormat="1" applyFont="1" applyFill="1" applyBorder="1"/>
    <xf numFmtId="168" fontId="19" fillId="0" borderId="0" xfId="42" applyNumberFormat="1" applyFont="1" applyFill="1" applyAlignment="1">
      <alignment horizontal="centerContinuous"/>
    </xf>
    <xf numFmtId="168" fontId="27" fillId="0" borderId="12" xfId="42" applyNumberFormat="1" applyFont="1" applyFill="1" applyBorder="1" applyAlignment="1">
      <alignment horizontal="center"/>
    </xf>
    <xf numFmtId="168" fontId="24" fillId="0" borderId="0" xfId="42" applyNumberFormat="1" applyFont="1" applyAlignment="1">
      <alignment horizontal="center" wrapText="1"/>
    </xf>
    <xf numFmtId="168" fontId="24" fillId="0" borderId="0" xfId="42" applyNumberFormat="1" applyFont="1" applyFill="1" applyAlignment="1">
      <alignment wrapText="1"/>
    </xf>
    <xf numFmtId="168" fontId="28" fillId="0" borderId="0" xfId="42" applyNumberFormat="1" applyFont="1"/>
    <xf numFmtId="168" fontId="30" fillId="0" borderId="0" xfId="42" applyNumberFormat="1" applyFont="1"/>
    <xf numFmtId="168" fontId="30" fillId="0" borderId="0" xfId="42" applyNumberFormat="1" applyFont="1" applyAlignment="1">
      <alignment horizontal="right"/>
    </xf>
    <xf numFmtId="168" fontId="30" fillId="0" borderId="12" xfId="42" applyNumberFormat="1" applyFont="1" applyBorder="1" applyAlignment="1">
      <alignment horizontal="right"/>
    </xf>
    <xf numFmtId="168" fontId="30" fillId="0" borderId="0" xfId="42" applyNumberFormat="1" applyFont="1" applyBorder="1" applyAlignment="1">
      <alignment horizontal="right"/>
    </xf>
    <xf numFmtId="168" fontId="24" fillId="0" borderId="0" xfId="42" applyNumberFormat="1" applyFont="1" applyFill="1" applyBorder="1" applyAlignment="1">
      <alignment horizontal="right"/>
    </xf>
    <xf numFmtId="168" fontId="30" fillId="0" borderId="10" xfId="42" applyNumberFormat="1" applyFont="1" applyBorder="1" applyAlignment="1">
      <alignment horizontal="right"/>
    </xf>
    <xf numFmtId="168" fontId="24" fillId="0" borderId="10" xfId="42" applyNumberFormat="1" applyFont="1" applyFill="1" applyBorder="1" applyAlignment="1">
      <alignment horizontal="right"/>
    </xf>
    <xf numFmtId="168" fontId="32" fillId="0" borderId="28" xfId="42" applyNumberFormat="1" applyFont="1" applyBorder="1" applyAlignment="1">
      <alignment horizontal="right"/>
    </xf>
    <xf numFmtId="168" fontId="27" fillId="0" borderId="28" xfId="42" applyNumberFormat="1" applyFont="1" applyFill="1" applyBorder="1" applyAlignment="1">
      <alignment horizontal="right"/>
    </xf>
    <xf numFmtId="168" fontId="30" fillId="0" borderId="16" xfId="42" applyNumberFormat="1" applyFont="1" applyBorder="1" applyAlignment="1">
      <alignment horizontal="right"/>
    </xf>
    <xf numFmtId="168" fontId="32" fillId="0" borderId="0" xfId="42" applyNumberFormat="1" applyFont="1" applyBorder="1" applyAlignment="1">
      <alignment horizontal="right"/>
    </xf>
    <xf numFmtId="168" fontId="27" fillId="0" borderId="0" xfId="42" applyNumberFormat="1" applyFont="1" applyFill="1" applyBorder="1" applyAlignment="1">
      <alignment horizontal="right"/>
    </xf>
    <xf numFmtId="168" fontId="30" fillId="0" borderId="11" xfId="42" applyNumberFormat="1" applyFont="1" applyBorder="1" applyAlignment="1">
      <alignment horizontal="right"/>
    </xf>
    <xf numFmtId="168" fontId="32" fillId="0" borderId="13" xfId="42" applyNumberFormat="1" applyFont="1" applyBorder="1" applyAlignment="1">
      <alignment horizontal="right"/>
    </xf>
    <xf numFmtId="168" fontId="27" fillId="0" borderId="13" xfId="42" applyNumberFormat="1" applyFont="1" applyFill="1" applyBorder="1" applyAlignment="1">
      <alignment horizontal="right"/>
    </xf>
    <xf numFmtId="168" fontId="18" fillId="0" borderId="0" xfId="42" applyNumberFormat="1" applyFont="1" applyAlignment="1">
      <alignment horizontal="right"/>
    </xf>
    <xf numFmtId="167" fontId="32" fillId="0" borderId="13" xfId="43" applyNumberFormat="1" applyFont="1" applyBorder="1" applyAlignment="1">
      <alignment horizontal="right"/>
    </xf>
    <xf numFmtId="167" fontId="27" fillId="0" borderId="13" xfId="43" applyNumberFormat="1" applyFont="1" applyFill="1" applyBorder="1" applyAlignment="1">
      <alignment horizontal="right"/>
    </xf>
    <xf numFmtId="167" fontId="30" fillId="0" borderId="0" xfId="43" applyNumberFormat="1" applyFont="1" applyAlignment="1">
      <alignment horizontal="right"/>
    </xf>
    <xf numFmtId="168" fontId="21" fillId="0" borderId="19" xfId="42" applyNumberFormat="1" applyFont="1" applyFill="1" applyBorder="1"/>
    <xf numFmtId="168" fontId="21" fillId="0" borderId="22" xfId="42" applyNumberFormat="1" applyFont="1" applyFill="1" applyBorder="1"/>
    <xf numFmtId="168" fontId="21" fillId="0" borderId="18" xfId="42" applyNumberFormat="1" applyFont="1" applyFill="1" applyBorder="1"/>
    <xf numFmtId="168" fontId="21" fillId="0" borderId="24" xfId="42" applyNumberFormat="1" applyFont="1" applyFill="1" applyBorder="1"/>
    <xf numFmtId="168" fontId="21" fillId="0" borderId="21" xfId="42" applyNumberFormat="1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1" fillId="0" borderId="26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APBEXchaText" xfId="44"/>
    <cellStyle name="SAPBEXHLevel1" xfId="45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opLeftCell="A22" workbookViewId="0">
      <selection activeCell="B24" sqref="B24:C38"/>
    </sheetView>
  </sheetViews>
  <sheetFormatPr defaultRowHeight="15" x14ac:dyDescent="0.25"/>
  <cols>
    <col min="1" max="1" width="40" style="2" bestFit="1" customWidth="1"/>
    <col min="2" max="2" width="15" style="2" customWidth="1"/>
    <col min="3" max="3" width="14.28515625" style="2" customWidth="1"/>
    <col min="4" max="4" width="14.7109375" style="2" customWidth="1"/>
    <col min="5" max="16384" width="9.140625" style="2"/>
  </cols>
  <sheetData>
    <row r="1" spans="1:4" x14ac:dyDescent="0.25">
      <c r="A1" s="3" t="s">
        <v>338</v>
      </c>
      <c r="B1" s="4"/>
      <c r="C1" s="4"/>
      <c r="D1" s="4"/>
    </row>
    <row r="2" spans="1:4" x14ac:dyDescent="0.25">
      <c r="A2" s="3" t="s">
        <v>339</v>
      </c>
      <c r="B2" s="4"/>
      <c r="C2" s="4"/>
      <c r="D2" s="4"/>
    </row>
    <row r="3" spans="1:4" x14ac:dyDescent="0.25">
      <c r="A3" s="155" t="s">
        <v>419</v>
      </c>
      <c r="B3" s="155"/>
      <c r="C3" s="155"/>
      <c r="D3" s="155"/>
    </row>
    <row r="4" spans="1:4" x14ac:dyDescent="0.25">
      <c r="B4" s="4"/>
      <c r="C4" s="4"/>
      <c r="D4" s="4"/>
    </row>
    <row r="5" spans="1:4" x14ac:dyDescent="0.25">
      <c r="A5" s="156" t="s">
        <v>420</v>
      </c>
      <c r="B5" s="156"/>
      <c r="C5" s="156"/>
      <c r="D5" s="156"/>
    </row>
    <row r="6" spans="1:4" x14ac:dyDescent="0.25">
      <c r="A6" s="5"/>
      <c r="B6" s="5"/>
      <c r="C6" s="5"/>
      <c r="D6" s="5"/>
    </row>
    <row r="7" spans="1:4" x14ac:dyDescent="0.25">
      <c r="A7" s="6"/>
      <c r="B7" s="7" t="s">
        <v>35</v>
      </c>
      <c r="C7" s="8" t="s">
        <v>34</v>
      </c>
      <c r="D7" s="9" t="s">
        <v>340</v>
      </c>
    </row>
    <row r="8" spans="1:4" x14ac:dyDescent="0.25">
      <c r="A8" s="10" t="s">
        <v>341</v>
      </c>
      <c r="B8" s="11"/>
      <c r="C8" s="11"/>
      <c r="D8" s="12"/>
    </row>
    <row r="9" spans="1:4" x14ac:dyDescent="0.25">
      <c r="A9" s="13" t="s">
        <v>31</v>
      </c>
      <c r="B9" s="14">
        <v>191460072.78</v>
      </c>
      <c r="C9" s="14">
        <v>93266568.819999993</v>
      </c>
      <c r="D9" s="15">
        <f>SUM(B9:C9)</f>
        <v>284726641.60000002</v>
      </c>
    </row>
    <row r="10" spans="1:4" x14ac:dyDescent="0.25">
      <c r="A10" s="13" t="s">
        <v>30</v>
      </c>
      <c r="B10" s="16">
        <v>35991.75</v>
      </c>
      <c r="C10" s="16">
        <v>0</v>
      </c>
      <c r="D10" s="12">
        <f>SUM(B10:C10)</f>
        <v>35991.75</v>
      </c>
    </row>
    <row r="11" spans="1:4" x14ac:dyDescent="0.25">
      <c r="A11" s="13" t="s">
        <v>29</v>
      </c>
      <c r="B11" s="16">
        <v>13633388.18</v>
      </c>
      <c r="C11" s="16">
        <v>0</v>
      </c>
      <c r="D11" s="12">
        <f>SUM(B11:C11)</f>
        <v>13633388.18</v>
      </c>
    </row>
    <row r="12" spans="1:4" x14ac:dyDescent="0.25">
      <c r="A12" s="13" t="s">
        <v>28</v>
      </c>
      <c r="B12" s="17">
        <v>1797364.36</v>
      </c>
      <c r="C12" s="18">
        <v>-125191.9</v>
      </c>
      <c r="D12" s="19">
        <f>SUM(B12:C12)</f>
        <v>1672172.4600000002</v>
      </c>
    </row>
    <row r="13" spans="1:4" x14ac:dyDescent="0.25">
      <c r="A13" s="13" t="s">
        <v>27</v>
      </c>
      <c r="B13" s="20">
        <f>SUM(B9:B12)</f>
        <v>206926817.07000002</v>
      </c>
      <c r="C13" s="20">
        <f>SUM(C9:C12)</f>
        <v>93141376.919999987</v>
      </c>
      <c r="D13" s="15">
        <f>SUM(D9:D12)</f>
        <v>300068193.99000001</v>
      </c>
    </row>
    <row r="14" spans="1:4" x14ac:dyDescent="0.25">
      <c r="A14" s="10" t="s">
        <v>342</v>
      </c>
      <c r="B14" s="11"/>
      <c r="C14" s="11"/>
      <c r="D14" s="12"/>
    </row>
    <row r="15" spans="1:4" x14ac:dyDescent="0.25">
      <c r="A15" s="10" t="s">
        <v>343</v>
      </c>
      <c r="B15" s="11"/>
      <c r="C15" s="11"/>
      <c r="D15" s="12"/>
    </row>
    <row r="16" spans="1:4" x14ac:dyDescent="0.25">
      <c r="A16" s="10" t="s">
        <v>344</v>
      </c>
      <c r="B16" s="11"/>
      <c r="C16" s="11"/>
      <c r="D16" s="12"/>
    </row>
    <row r="17" spans="1:4" x14ac:dyDescent="0.25">
      <c r="A17" s="10" t="s">
        <v>345</v>
      </c>
      <c r="B17" s="11"/>
      <c r="C17" s="11"/>
      <c r="D17" s="12"/>
    </row>
    <row r="18" spans="1:4" x14ac:dyDescent="0.25">
      <c r="A18" s="13" t="s">
        <v>26</v>
      </c>
      <c r="B18" s="14">
        <v>13198455.43</v>
      </c>
      <c r="C18" s="14">
        <v>0</v>
      </c>
      <c r="D18" s="15">
        <f>B18+C18</f>
        <v>13198455.43</v>
      </c>
    </row>
    <row r="19" spans="1:4" x14ac:dyDescent="0.25">
      <c r="A19" s="13" t="s">
        <v>25</v>
      </c>
      <c r="B19" s="16">
        <v>48822869.849999897</v>
      </c>
      <c r="C19" s="16">
        <v>36639828.0499999</v>
      </c>
      <c r="D19" s="21">
        <f>B19+C19</f>
        <v>85462697.899999797</v>
      </c>
    </row>
    <row r="20" spans="1:4" x14ac:dyDescent="0.25">
      <c r="A20" s="13" t="s">
        <v>24</v>
      </c>
      <c r="B20" s="16">
        <v>9217636.4499999993</v>
      </c>
      <c r="C20" s="16">
        <v>0</v>
      </c>
      <c r="D20" s="21">
        <f>B20+C20</f>
        <v>9217636.4499999993</v>
      </c>
    </row>
    <row r="21" spans="1:4" x14ac:dyDescent="0.25">
      <c r="A21" s="13" t="s">
        <v>23</v>
      </c>
      <c r="B21" s="17">
        <v>-6214543.0700000003</v>
      </c>
      <c r="C21" s="18">
        <v>0</v>
      </c>
      <c r="D21" s="22">
        <f>B21+C21</f>
        <v>-6214543.0700000003</v>
      </c>
    </row>
    <row r="22" spans="1:4" x14ac:dyDescent="0.25">
      <c r="A22" s="13" t="s">
        <v>22</v>
      </c>
      <c r="B22" s="20">
        <f>SUM(B18:B21)</f>
        <v>65024418.6599999</v>
      </c>
      <c r="C22" s="20">
        <f>SUM(C18:C21)</f>
        <v>36639828.0499999</v>
      </c>
      <c r="D22" s="15">
        <f>SUM(D18:D21)</f>
        <v>101664246.7099998</v>
      </c>
    </row>
    <row r="23" spans="1:4" x14ac:dyDescent="0.25">
      <c r="A23" s="23" t="s">
        <v>346</v>
      </c>
      <c r="B23" s="24"/>
      <c r="C23" s="24"/>
      <c r="D23" s="25"/>
    </row>
    <row r="24" spans="1:4" x14ac:dyDescent="0.25">
      <c r="A24" s="13" t="s">
        <v>21</v>
      </c>
      <c r="B24" s="14">
        <v>10289378.99</v>
      </c>
      <c r="C24" s="14">
        <v>193489.329999999</v>
      </c>
      <c r="D24" s="15">
        <f t="shared" ref="D24:D38" si="0">B24+C24</f>
        <v>10482868.319999998</v>
      </c>
    </row>
    <row r="25" spans="1:4" x14ac:dyDescent="0.25">
      <c r="A25" s="13" t="s">
        <v>20</v>
      </c>
      <c r="B25" s="26">
        <v>1783405.45</v>
      </c>
      <c r="C25" s="26">
        <v>0</v>
      </c>
      <c r="D25" s="21">
        <f t="shared" si="0"/>
        <v>1783405.45</v>
      </c>
    </row>
    <row r="26" spans="1:4" x14ac:dyDescent="0.25">
      <c r="A26" s="13" t="s">
        <v>19</v>
      </c>
      <c r="B26" s="26">
        <v>14488989.310000001</v>
      </c>
      <c r="C26" s="26">
        <v>5120786.3199999901</v>
      </c>
      <c r="D26" s="21">
        <f t="shared" si="0"/>
        <v>19609775.629999992</v>
      </c>
    </row>
    <row r="27" spans="1:4" x14ac:dyDescent="0.25">
      <c r="A27" s="13" t="s">
        <v>18</v>
      </c>
      <c r="B27" s="26">
        <v>4073860.967898</v>
      </c>
      <c r="C27" s="26">
        <v>2185374.9621019899</v>
      </c>
      <c r="D27" s="21">
        <f t="shared" si="0"/>
        <v>6259235.9299999904</v>
      </c>
    </row>
    <row r="28" spans="1:4" x14ac:dyDescent="0.25">
      <c r="A28" s="13" t="s">
        <v>17</v>
      </c>
      <c r="B28" s="26">
        <v>1745926.7352720001</v>
      </c>
      <c r="C28" s="26">
        <v>761666.27472800005</v>
      </c>
      <c r="D28" s="21">
        <f t="shared" si="0"/>
        <v>2507593.0100000002</v>
      </c>
    </row>
    <row r="29" spans="1:4" x14ac:dyDescent="0.25">
      <c r="A29" s="13" t="s">
        <v>16</v>
      </c>
      <c r="B29" s="26">
        <v>2347887.06</v>
      </c>
      <c r="C29" s="26">
        <v>1575789.15</v>
      </c>
      <c r="D29" s="21">
        <f t="shared" si="0"/>
        <v>3923676.21</v>
      </c>
    </row>
    <row r="30" spans="1:4" x14ac:dyDescent="0.25">
      <c r="A30" s="13" t="s">
        <v>15</v>
      </c>
      <c r="B30" s="26">
        <v>10402495.632623</v>
      </c>
      <c r="C30" s="26">
        <v>3986835.4173770002</v>
      </c>
      <c r="D30" s="21">
        <f t="shared" si="0"/>
        <v>14389331.050000001</v>
      </c>
    </row>
    <row r="31" spans="1:4" x14ac:dyDescent="0.25">
      <c r="A31" s="13" t="s">
        <v>14</v>
      </c>
      <c r="B31" s="26">
        <v>22461043.326127999</v>
      </c>
      <c r="C31" s="26">
        <v>10155682.413872</v>
      </c>
      <c r="D31" s="21">
        <f t="shared" si="0"/>
        <v>32616725.739999998</v>
      </c>
    </row>
    <row r="32" spans="1:4" x14ac:dyDescent="0.25">
      <c r="A32" s="13" t="s">
        <v>13</v>
      </c>
      <c r="B32" s="26">
        <v>3886356.7521519898</v>
      </c>
      <c r="C32" s="26">
        <v>960790.91784799995</v>
      </c>
      <c r="D32" s="21">
        <f t="shared" si="0"/>
        <v>4847147.6699999897</v>
      </c>
    </row>
    <row r="33" spans="1:4" x14ac:dyDescent="0.25">
      <c r="A33" s="13" t="s">
        <v>12</v>
      </c>
      <c r="B33" s="26">
        <v>1717072.18</v>
      </c>
      <c r="C33" s="26">
        <v>0</v>
      </c>
      <c r="D33" s="21">
        <f t="shared" si="0"/>
        <v>1717072.18</v>
      </c>
    </row>
    <row r="34" spans="1:4" x14ac:dyDescent="0.25">
      <c r="A34" s="27" t="s">
        <v>11</v>
      </c>
      <c r="B34" s="26">
        <v>-460362.27999999898</v>
      </c>
      <c r="C34" s="26">
        <v>-3780.85</v>
      </c>
      <c r="D34" s="28">
        <f t="shared" si="0"/>
        <v>-464143.12999999896</v>
      </c>
    </row>
    <row r="35" spans="1:4" x14ac:dyDescent="0.25">
      <c r="A35" s="13" t="s">
        <v>347</v>
      </c>
      <c r="B35" s="26">
        <v>-28977319.32</v>
      </c>
      <c r="C35" s="26">
        <v>0</v>
      </c>
      <c r="D35" s="28">
        <f t="shared" si="0"/>
        <v>-28977319.32</v>
      </c>
    </row>
    <row r="36" spans="1:4" x14ac:dyDescent="0.25">
      <c r="A36" s="27" t="s">
        <v>10</v>
      </c>
      <c r="B36" s="26">
        <v>20510201.815958001</v>
      </c>
      <c r="C36" s="26">
        <v>10549866.574042</v>
      </c>
      <c r="D36" s="28">
        <f t="shared" si="0"/>
        <v>31060068.390000001</v>
      </c>
    </row>
    <row r="37" spans="1:4" x14ac:dyDescent="0.25">
      <c r="A37" s="27" t="s">
        <v>9</v>
      </c>
      <c r="B37" s="26">
        <v>0</v>
      </c>
      <c r="C37" s="26">
        <v>0</v>
      </c>
      <c r="D37" s="28">
        <f t="shared" si="0"/>
        <v>0</v>
      </c>
    </row>
    <row r="38" spans="1:4" x14ac:dyDescent="0.25">
      <c r="A38" s="27" t="s">
        <v>8</v>
      </c>
      <c r="B38" s="29">
        <v>25236955.789999999</v>
      </c>
      <c r="C38" s="30">
        <v>7364626.5899999999</v>
      </c>
      <c r="D38" s="31">
        <f t="shared" si="0"/>
        <v>32601582.379999999</v>
      </c>
    </row>
    <row r="39" spans="1:4" x14ac:dyDescent="0.25">
      <c r="A39" s="23" t="s">
        <v>7</v>
      </c>
      <c r="B39" s="20">
        <f>SUM(B22:B38)</f>
        <v>154530311.0700309</v>
      </c>
      <c r="C39" s="20">
        <f>SUM(C22:C38)</f>
        <v>79490955.149968892</v>
      </c>
      <c r="D39" s="15">
        <f>SUM(D22:D38)</f>
        <v>234021266.21999979</v>
      </c>
    </row>
    <row r="40" spans="1:4" x14ac:dyDescent="0.25">
      <c r="A40" s="27"/>
      <c r="B40" s="24"/>
      <c r="C40" s="24"/>
      <c r="D40" s="25"/>
    </row>
    <row r="41" spans="1:4" ht="16.5" x14ac:dyDescent="0.35">
      <c r="A41" s="32" t="s">
        <v>6</v>
      </c>
      <c r="B41" s="33">
        <f>B13-B39</f>
        <v>52396505.999969125</v>
      </c>
      <c r="C41" s="33">
        <f>C13-C39</f>
        <v>13650421.770031095</v>
      </c>
      <c r="D41" s="34">
        <f>D13-D39</f>
        <v>66046927.770000219</v>
      </c>
    </row>
    <row r="42" spans="1:4" x14ac:dyDescent="0.25">
      <c r="A42" s="35"/>
      <c r="B42" s="36"/>
      <c r="C42" s="36"/>
      <c r="D42" s="19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&amp;R&amp;"Arial,Regular"&amp;9Allocated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34" workbookViewId="0">
      <selection activeCell="F43" sqref="F43"/>
    </sheetView>
  </sheetViews>
  <sheetFormatPr defaultRowHeight="15" x14ac:dyDescent="0.25"/>
  <cols>
    <col min="1" max="1" width="40" style="2" bestFit="1" customWidth="1"/>
    <col min="2" max="2" width="17.5703125" style="38" customWidth="1"/>
    <col min="3" max="3" width="15.28515625" style="38" customWidth="1"/>
    <col min="4" max="4" width="15.42578125" style="38" customWidth="1"/>
    <col min="5" max="5" width="14.28515625" style="38" customWidth="1"/>
    <col min="6" max="6" width="13.42578125" style="38" bestFit="1" customWidth="1"/>
    <col min="7" max="7" width="9.140625" style="38"/>
    <col min="8" max="8" width="32.42578125" style="38" customWidth="1"/>
    <col min="9" max="10" width="9.140625" style="38"/>
    <col min="11" max="16384" width="9.140625" style="2"/>
  </cols>
  <sheetData>
    <row r="1" spans="1:7" s="2" customFormat="1" ht="18" customHeight="1" x14ac:dyDescent="0.25">
      <c r="A1" s="3" t="s">
        <v>338</v>
      </c>
      <c r="B1" s="37"/>
      <c r="C1" s="37"/>
      <c r="D1" s="37"/>
      <c r="E1" s="37"/>
      <c r="F1" s="37"/>
      <c r="G1" s="38"/>
    </row>
    <row r="2" spans="1:7" s="2" customFormat="1" ht="18" customHeight="1" x14ac:dyDescent="0.25">
      <c r="A2" s="3" t="s">
        <v>348</v>
      </c>
      <c r="B2" s="37"/>
      <c r="C2" s="37"/>
      <c r="D2" s="37"/>
      <c r="E2" s="37"/>
      <c r="F2" s="37"/>
      <c r="G2" s="38"/>
    </row>
    <row r="3" spans="1:7" s="2" customFormat="1" ht="18" customHeight="1" x14ac:dyDescent="0.25">
      <c r="A3" s="3" t="str">
        <f>Allocated!A3</f>
        <v>FOR THE MONTH ENDED MARCH 31, 2016</v>
      </c>
      <c r="B3" s="37"/>
      <c r="C3" s="37"/>
      <c r="D3" s="37"/>
      <c r="E3" s="37"/>
      <c r="F3" s="37"/>
      <c r="G3" s="38"/>
    </row>
    <row r="4" spans="1:7" s="2" customFormat="1" ht="12" customHeight="1" x14ac:dyDescent="0.25">
      <c r="B4" s="38"/>
      <c r="C4" s="38"/>
      <c r="D4" s="38"/>
      <c r="E4" s="38"/>
      <c r="F4" s="38"/>
      <c r="G4" s="38"/>
    </row>
    <row r="5" spans="1:7" s="2" customFormat="1" ht="18" customHeight="1" x14ac:dyDescent="0.25">
      <c r="A5" s="6"/>
      <c r="B5" s="39" t="s">
        <v>35</v>
      </c>
      <c r="C5" s="39" t="s">
        <v>34</v>
      </c>
      <c r="D5" s="39" t="s">
        <v>33</v>
      </c>
      <c r="E5" s="39" t="s">
        <v>349</v>
      </c>
      <c r="F5" s="40" t="s">
        <v>340</v>
      </c>
      <c r="G5" s="38"/>
    </row>
    <row r="6" spans="1:7" s="2" customFormat="1" ht="18" customHeight="1" x14ac:dyDescent="0.25">
      <c r="A6" s="41" t="s">
        <v>32</v>
      </c>
      <c r="B6" s="42"/>
      <c r="C6" s="42"/>
      <c r="D6" s="42"/>
      <c r="E6" s="42"/>
      <c r="F6" s="43"/>
      <c r="G6" s="38"/>
    </row>
    <row r="7" spans="1:7" s="2" customFormat="1" ht="18" customHeight="1" x14ac:dyDescent="0.25">
      <c r="A7" s="23" t="s">
        <v>341</v>
      </c>
      <c r="B7" s="11"/>
      <c r="C7" s="11"/>
      <c r="D7" s="11"/>
      <c r="E7" s="11"/>
      <c r="F7" s="12"/>
      <c r="G7" s="38"/>
    </row>
    <row r="8" spans="1:7" s="2" customFormat="1" ht="18" customHeight="1" x14ac:dyDescent="0.25">
      <c r="A8" s="27" t="s">
        <v>31</v>
      </c>
      <c r="B8" s="20">
        <v>191460072.78</v>
      </c>
      <c r="C8" s="20">
        <v>93266568.819999993</v>
      </c>
      <c r="D8" s="20">
        <v>0</v>
      </c>
      <c r="E8" s="20">
        <v>0</v>
      </c>
      <c r="F8" s="15">
        <f>SUM(B8:E8)</f>
        <v>284726641.60000002</v>
      </c>
      <c r="G8" s="44"/>
    </row>
    <row r="9" spans="1:7" s="2" customFormat="1" ht="18" customHeight="1" x14ac:dyDescent="0.25">
      <c r="A9" s="27" t="s">
        <v>30</v>
      </c>
      <c r="B9" s="123">
        <v>35991.75</v>
      </c>
      <c r="C9" s="123">
        <v>0</v>
      </c>
      <c r="D9" s="123">
        <v>0</v>
      </c>
      <c r="E9" s="45">
        <v>0</v>
      </c>
      <c r="F9" s="21">
        <f>SUM(B9:E9)</f>
        <v>35991.75</v>
      </c>
      <c r="G9" s="44"/>
    </row>
    <row r="10" spans="1:7" s="2" customFormat="1" ht="18" customHeight="1" x14ac:dyDescent="0.25">
      <c r="A10" s="27" t="s">
        <v>29</v>
      </c>
      <c r="B10" s="123">
        <v>13633388.18</v>
      </c>
      <c r="C10" s="123">
        <v>0</v>
      </c>
      <c r="D10" s="123">
        <v>0</v>
      </c>
      <c r="E10" s="45">
        <v>0</v>
      </c>
      <c r="F10" s="21">
        <f>SUM(B10:E10)</f>
        <v>13633388.18</v>
      </c>
      <c r="G10" s="44"/>
    </row>
    <row r="11" spans="1:7" s="2" customFormat="1" ht="18" customHeight="1" x14ac:dyDescent="0.25">
      <c r="A11" s="27" t="s">
        <v>28</v>
      </c>
      <c r="B11" s="124">
        <v>1797364.36</v>
      </c>
      <c r="C11" s="125">
        <v>-125191.9</v>
      </c>
      <c r="D11" s="125">
        <v>0</v>
      </c>
      <c r="E11" s="18">
        <v>0</v>
      </c>
      <c r="F11" s="22">
        <f>SUM(B11:E11)</f>
        <v>1672172.4600000002</v>
      </c>
      <c r="G11" s="44"/>
    </row>
    <row r="12" spans="1:7" s="2" customFormat="1" ht="18" customHeight="1" x14ac:dyDescent="0.25">
      <c r="A12" s="27" t="s">
        <v>27</v>
      </c>
      <c r="B12" s="20">
        <f>SUM(B8:B11)</f>
        <v>206926817.07000002</v>
      </c>
      <c r="C12" s="20">
        <f>SUM(C8:C11)</f>
        <v>93141376.919999987</v>
      </c>
      <c r="D12" s="20">
        <f>SUM(D8:D11)</f>
        <v>0</v>
      </c>
      <c r="E12" s="20">
        <f>SUM(E8:E11)</f>
        <v>0</v>
      </c>
      <c r="F12" s="15">
        <f>SUM(F8:F11)</f>
        <v>300068193.99000001</v>
      </c>
      <c r="G12" s="44"/>
    </row>
    <row r="13" spans="1:7" s="2" customFormat="1" ht="18" customHeight="1" x14ac:dyDescent="0.25">
      <c r="A13" s="23" t="s">
        <v>342</v>
      </c>
      <c r="B13" s="11"/>
      <c r="C13" s="11"/>
      <c r="D13" s="11"/>
      <c r="E13" s="11"/>
      <c r="F13" s="12"/>
      <c r="G13" s="44"/>
    </row>
    <row r="14" spans="1:7" s="2" customFormat="1" ht="18" customHeight="1" x14ac:dyDescent="0.25">
      <c r="A14" s="23" t="s">
        <v>343</v>
      </c>
      <c r="B14" s="11"/>
      <c r="C14" s="11"/>
      <c r="D14" s="11"/>
      <c r="E14" s="11"/>
      <c r="F14" s="12"/>
      <c r="G14" s="44"/>
    </row>
    <row r="15" spans="1:7" s="2" customFormat="1" ht="18" customHeight="1" x14ac:dyDescent="0.25">
      <c r="A15" s="23" t="s">
        <v>344</v>
      </c>
      <c r="B15" s="11"/>
      <c r="C15" s="11"/>
      <c r="D15" s="11"/>
      <c r="E15" s="11"/>
      <c r="F15" s="12"/>
      <c r="G15" s="44"/>
    </row>
    <row r="16" spans="1:7" s="2" customFormat="1" ht="18" customHeight="1" x14ac:dyDescent="0.25">
      <c r="A16" s="23" t="s">
        <v>345</v>
      </c>
      <c r="B16" s="11"/>
      <c r="C16" s="11"/>
      <c r="D16" s="11"/>
      <c r="E16" s="11"/>
      <c r="F16" s="12"/>
      <c r="G16" s="44"/>
    </row>
    <row r="17" spans="1:7" s="2" customFormat="1" ht="18" customHeight="1" x14ac:dyDescent="0.25">
      <c r="A17" s="27" t="s">
        <v>26</v>
      </c>
      <c r="B17" s="20">
        <v>13198455.43</v>
      </c>
      <c r="C17" s="20">
        <v>0</v>
      </c>
      <c r="D17" s="20">
        <v>0</v>
      </c>
      <c r="E17" s="20">
        <v>0</v>
      </c>
      <c r="F17" s="15">
        <f>SUM(B17:E17)</f>
        <v>13198455.43</v>
      </c>
      <c r="G17" s="44"/>
    </row>
    <row r="18" spans="1:7" s="2" customFormat="1" ht="18" customHeight="1" x14ac:dyDescent="0.25">
      <c r="A18" s="27" t="s">
        <v>25</v>
      </c>
      <c r="B18" s="45">
        <v>48822869.849999897</v>
      </c>
      <c r="C18" s="45">
        <v>36639828.0499999</v>
      </c>
      <c r="D18" s="45">
        <v>0</v>
      </c>
      <c r="E18" s="45">
        <v>0</v>
      </c>
      <c r="F18" s="21">
        <f>SUM(B18:E18)</f>
        <v>85462697.899999797</v>
      </c>
      <c r="G18" s="44"/>
    </row>
    <row r="19" spans="1:7" s="2" customFormat="1" ht="18" customHeight="1" x14ac:dyDescent="0.25">
      <c r="A19" s="27" t="s">
        <v>24</v>
      </c>
      <c r="B19" s="45">
        <v>9217636.4499999993</v>
      </c>
      <c r="C19" s="45">
        <v>0</v>
      </c>
      <c r="D19" s="45">
        <v>0</v>
      </c>
      <c r="E19" s="45">
        <v>0</v>
      </c>
      <c r="F19" s="21">
        <f>SUM(B19:E19)</f>
        <v>9217636.4499999993</v>
      </c>
      <c r="G19" s="44"/>
    </row>
    <row r="20" spans="1:7" s="2" customFormat="1" ht="18" customHeight="1" x14ac:dyDescent="0.25">
      <c r="A20" s="27" t="s">
        <v>23</v>
      </c>
      <c r="B20" s="17">
        <v>-6214543.0700000003</v>
      </c>
      <c r="C20" s="18">
        <v>0</v>
      </c>
      <c r="D20" s="18">
        <v>0</v>
      </c>
      <c r="E20" s="18">
        <v>0</v>
      </c>
      <c r="F20" s="22">
        <f>SUM(B20:E20)</f>
        <v>-6214543.0700000003</v>
      </c>
      <c r="G20" s="44"/>
    </row>
    <row r="21" spans="1:7" s="2" customFormat="1" ht="18" customHeight="1" x14ac:dyDescent="0.25">
      <c r="A21" s="27" t="s">
        <v>22</v>
      </c>
      <c r="B21" s="20">
        <f>SUM(B17:B20)</f>
        <v>65024418.6599999</v>
      </c>
      <c r="C21" s="20">
        <f>SUM(C17:C20)</f>
        <v>36639828.0499999</v>
      </c>
      <c r="D21" s="20">
        <f>SUM(D17:D20)</f>
        <v>0</v>
      </c>
      <c r="E21" s="20">
        <f>SUM(E17:E20)</f>
        <v>0</v>
      </c>
      <c r="F21" s="15">
        <f>SUM(F17:F20)</f>
        <v>101664246.7099998</v>
      </c>
      <c r="G21" s="44"/>
    </row>
    <row r="22" spans="1:7" s="2" customFormat="1" ht="18" customHeight="1" x14ac:dyDescent="0.25">
      <c r="A22" s="23" t="s">
        <v>346</v>
      </c>
      <c r="B22" s="11"/>
      <c r="C22" s="11"/>
      <c r="D22" s="11"/>
      <c r="E22" s="11"/>
      <c r="F22" s="12"/>
      <c r="G22" s="44"/>
    </row>
    <row r="23" spans="1:7" s="2" customFormat="1" ht="18" customHeight="1" x14ac:dyDescent="0.25">
      <c r="A23" s="27" t="s">
        <v>21</v>
      </c>
      <c r="B23" s="20">
        <v>10289378.99</v>
      </c>
      <c r="C23" s="20">
        <v>193489.329999999</v>
      </c>
      <c r="D23" s="20">
        <v>0</v>
      </c>
      <c r="E23" s="20">
        <v>0</v>
      </c>
      <c r="F23" s="15">
        <f t="shared" ref="F23:F37" si="0">SUM(B23:E23)</f>
        <v>10482868.319999998</v>
      </c>
      <c r="G23" s="44"/>
    </row>
    <row r="24" spans="1:7" s="2" customFormat="1" ht="18" customHeight="1" x14ac:dyDescent="0.25">
      <c r="A24" s="27" t="s">
        <v>20</v>
      </c>
      <c r="B24" s="47">
        <v>1783405.45</v>
      </c>
      <c r="C24" s="45">
        <v>0</v>
      </c>
      <c r="D24" s="45">
        <v>0</v>
      </c>
      <c r="E24" s="45">
        <v>0</v>
      </c>
      <c r="F24" s="21">
        <f t="shared" si="0"/>
        <v>1783405.45</v>
      </c>
      <c r="G24" s="44"/>
    </row>
    <row r="25" spans="1:7" s="2" customFormat="1" ht="18" customHeight="1" x14ac:dyDescent="0.25">
      <c r="A25" s="27" t="s">
        <v>19</v>
      </c>
      <c r="B25" s="47">
        <v>14488989.310000001</v>
      </c>
      <c r="C25" s="11">
        <v>5120786.3199999901</v>
      </c>
      <c r="D25" s="45">
        <v>0</v>
      </c>
      <c r="E25" s="45">
        <v>0</v>
      </c>
      <c r="F25" s="21">
        <f t="shared" si="0"/>
        <v>19609775.629999992</v>
      </c>
      <c r="G25" s="44"/>
    </row>
    <row r="26" spans="1:7" s="2" customFormat="1" ht="18" customHeight="1" x14ac:dyDescent="0.25">
      <c r="A26" s="13" t="s">
        <v>18</v>
      </c>
      <c r="B26" s="47">
        <v>2455688.65</v>
      </c>
      <c r="C26" s="11">
        <v>1022562.41999999</v>
      </c>
      <c r="D26" s="11">
        <v>2780984.86</v>
      </c>
      <c r="E26" s="45">
        <v>0</v>
      </c>
      <c r="F26" s="21">
        <f t="shared" si="0"/>
        <v>6259235.9299999904</v>
      </c>
      <c r="G26" s="44"/>
    </row>
    <row r="27" spans="1:7" s="2" customFormat="1" ht="18" customHeight="1" x14ac:dyDescent="0.25">
      <c r="A27" s="27" t="s">
        <v>17</v>
      </c>
      <c r="B27" s="47">
        <v>1594430.98</v>
      </c>
      <c r="C27" s="11">
        <v>652546.59</v>
      </c>
      <c r="D27" s="11">
        <v>260615.44</v>
      </c>
      <c r="E27" s="45">
        <v>0</v>
      </c>
      <c r="F27" s="21">
        <f t="shared" si="0"/>
        <v>2507593.0099999998</v>
      </c>
      <c r="G27" s="44"/>
    </row>
    <row r="28" spans="1:7" s="2" customFormat="1" ht="18" customHeight="1" x14ac:dyDescent="0.25">
      <c r="A28" s="27" t="s">
        <v>16</v>
      </c>
      <c r="B28" s="47">
        <v>2347887.06</v>
      </c>
      <c r="C28" s="11">
        <v>1575789.15</v>
      </c>
      <c r="D28" s="45">
        <v>0</v>
      </c>
      <c r="E28" s="45">
        <v>0</v>
      </c>
      <c r="F28" s="21">
        <f t="shared" si="0"/>
        <v>3923676.21</v>
      </c>
      <c r="G28" s="44"/>
    </row>
    <row r="29" spans="1:7" s="2" customFormat="1" ht="18" customHeight="1" x14ac:dyDescent="0.25">
      <c r="A29" s="13" t="s">
        <v>15</v>
      </c>
      <c r="B29" s="47">
        <v>5238607.2</v>
      </c>
      <c r="C29" s="11">
        <v>1521458.39</v>
      </c>
      <c r="D29" s="11">
        <v>7629265.46</v>
      </c>
      <c r="E29" s="45">
        <v>0</v>
      </c>
      <c r="F29" s="21">
        <f t="shared" si="0"/>
        <v>14389331.050000001</v>
      </c>
      <c r="G29" s="44"/>
    </row>
    <row r="30" spans="1:7" s="2" customFormat="1" ht="18" customHeight="1" x14ac:dyDescent="0.25">
      <c r="A30" s="27" t="s">
        <v>14</v>
      </c>
      <c r="B30" s="47">
        <v>21116407.779999901</v>
      </c>
      <c r="C30" s="11">
        <v>9534763.8800000008</v>
      </c>
      <c r="D30" s="11">
        <v>1965554.0799999901</v>
      </c>
      <c r="E30" s="45">
        <v>0</v>
      </c>
      <c r="F30" s="21">
        <f t="shared" si="0"/>
        <v>32616725.73999989</v>
      </c>
      <c r="G30" s="44"/>
    </row>
    <row r="31" spans="1:7" s="2" customFormat="1" ht="18" customHeight="1" x14ac:dyDescent="0.25">
      <c r="A31" s="27" t="s">
        <v>13</v>
      </c>
      <c r="B31" s="47">
        <v>2088297.92</v>
      </c>
      <c r="C31" s="11">
        <v>130493.03</v>
      </c>
      <c r="D31" s="11">
        <v>2628356.7200000002</v>
      </c>
      <c r="E31" s="45">
        <v>0</v>
      </c>
      <c r="F31" s="21">
        <f t="shared" si="0"/>
        <v>4847147.67</v>
      </c>
      <c r="G31" s="44"/>
    </row>
    <row r="32" spans="1:7" s="2" customFormat="1" ht="18" customHeight="1" x14ac:dyDescent="0.25">
      <c r="A32" s="27" t="s">
        <v>12</v>
      </c>
      <c r="B32" s="47">
        <v>1717072.18</v>
      </c>
      <c r="C32" s="45">
        <v>0</v>
      </c>
      <c r="D32" s="45">
        <v>0</v>
      </c>
      <c r="E32" s="45">
        <v>0</v>
      </c>
      <c r="F32" s="21">
        <f t="shared" si="0"/>
        <v>1717072.18</v>
      </c>
      <c r="G32" s="44"/>
    </row>
    <row r="33" spans="1:8" s="2" customFormat="1" ht="18" customHeight="1" x14ac:dyDescent="0.25">
      <c r="A33" s="13" t="s">
        <v>11</v>
      </c>
      <c r="B33" s="47">
        <v>-460362.27999999898</v>
      </c>
      <c r="C33" s="11">
        <v>-3780.85</v>
      </c>
      <c r="D33" s="45">
        <v>0</v>
      </c>
      <c r="E33" s="45">
        <v>0</v>
      </c>
      <c r="F33" s="21">
        <f t="shared" si="0"/>
        <v>-464143.12999999896</v>
      </c>
      <c r="G33" s="44"/>
      <c r="H33" s="38"/>
    </row>
    <row r="34" spans="1:8" s="2" customFormat="1" ht="18" customHeight="1" x14ac:dyDescent="0.25">
      <c r="A34" s="13" t="s">
        <v>347</v>
      </c>
      <c r="B34" s="47">
        <v>-28977319.32</v>
      </c>
      <c r="C34" s="45">
        <v>0</v>
      </c>
      <c r="D34" s="45">
        <v>0</v>
      </c>
      <c r="E34" s="45">
        <v>0</v>
      </c>
      <c r="F34" s="21">
        <f t="shared" si="0"/>
        <v>-28977319.32</v>
      </c>
      <c r="G34" s="44"/>
      <c r="H34" s="38"/>
    </row>
    <row r="35" spans="1:8" s="2" customFormat="1" ht="18" customHeight="1" x14ac:dyDescent="0.25">
      <c r="A35" s="27" t="s">
        <v>10</v>
      </c>
      <c r="B35" s="47">
        <v>19766133.350000001</v>
      </c>
      <c r="C35" s="11">
        <v>10206274.66</v>
      </c>
      <c r="D35" s="11">
        <v>1087660.3799999999</v>
      </c>
      <c r="E35" s="45">
        <v>0</v>
      </c>
      <c r="F35" s="21">
        <f t="shared" si="0"/>
        <v>31060068.390000001</v>
      </c>
      <c r="G35" s="44"/>
      <c r="H35" s="38"/>
    </row>
    <row r="36" spans="1:8" s="2" customFormat="1" ht="18" customHeight="1" x14ac:dyDescent="0.25">
      <c r="A36" s="27" t="s">
        <v>9</v>
      </c>
      <c r="B36" s="47">
        <v>0</v>
      </c>
      <c r="C36" s="45">
        <v>0</v>
      </c>
      <c r="D36" s="45">
        <v>0</v>
      </c>
      <c r="E36" s="45">
        <v>0</v>
      </c>
      <c r="F36" s="21">
        <f t="shared" si="0"/>
        <v>0</v>
      </c>
      <c r="G36" s="44"/>
      <c r="H36" s="38"/>
    </row>
    <row r="37" spans="1:8" s="2" customFormat="1" ht="18" customHeight="1" x14ac:dyDescent="0.25">
      <c r="A37" s="27" t="s">
        <v>8</v>
      </c>
      <c r="B37" s="17">
        <v>25236955.789999999</v>
      </c>
      <c r="C37" s="48">
        <v>7364626.5899999999</v>
      </c>
      <c r="D37" s="48">
        <v>0</v>
      </c>
      <c r="E37" s="18">
        <v>0</v>
      </c>
      <c r="F37" s="22">
        <f t="shared" si="0"/>
        <v>32601582.379999999</v>
      </c>
      <c r="G37" s="44"/>
      <c r="H37" s="38"/>
    </row>
    <row r="38" spans="1:8" s="2" customFormat="1" ht="18" customHeight="1" x14ac:dyDescent="0.25">
      <c r="A38" s="23" t="s">
        <v>7</v>
      </c>
      <c r="B38" s="20">
        <f>SUM(B21:B37)</f>
        <v>143709991.71999982</v>
      </c>
      <c r="C38" s="20">
        <f>SUM(C21:C37)</f>
        <v>73958837.559999883</v>
      </c>
      <c r="D38" s="20">
        <f>SUM(D21:D37)</f>
        <v>16352436.93999999</v>
      </c>
      <c r="E38" s="20">
        <f>SUM(E21:E37)</f>
        <v>0</v>
      </c>
      <c r="F38" s="15">
        <f>SUM(F21:F37)</f>
        <v>234021266.21999967</v>
      </c>
      <c r="G38" s="44"/>
      <c r="H38" s="38"/>
    </row>
    <row r="39" spans="1:8" s="2" customFormat="1" ht="12" customHeight="1" x14ac:dyDescent="0.25">
      <c r="A39" s="27"/>
      <c r="B39" s="11"/>
      <c r="C39" s="11"/>
      <c r="D39" s="11"/>
      <c r="E39" s="11"/>
      <c r="F39" s="12"/>
      <c r="G39" s="44"/>
      <c r="H39" s="38"/>
    </row>
    <row r="40" spans="1:8" s="2" customFormat="1" ht="18" customHeight="1" x14ac:dyDescent="0.25">
      <c r="A40" s="32" t="s">
        <v>6</v>
      </c>
      <c r="B40" s="20">
        <f>B12-B38</f>
        <v>63216825.350000203</v>
      </c>
      <c r="C40" s="20">
        <f>C12-C38</f>
        <v>19182539.360000104</v>
      </c>
      <c r="D40" s="20">
        <f>D12-D38</f>
        <v>-16352436.93999999</v>
      </c>
      <c r="E40" s="20">
        <f>E12-E38</f>
        <v>0</v>
      </c>
      <c r="F40" s="15">
        <f>F12-F38</f>
        <v>66046927.770000339</v>
      </c>
      <c r="G40" s="44"/>
      <c r="H40" s="49"/>
    </row>
    <row r="41" spans="1:8" s="2" customFormat="1" ht="13.5" customHeight="1" x14ac:dyDescent="0.25">
      <c r="A41" s="27"/>
      <c r="B41" s="11"/>
      <c r="C41" s="11"/>
      <c r="D41" s="11"/>
      <c r="E41" s="11"/>
      <c r="F41" s="12"/>
      <c r="G41" s="44"/>
      <c r="H41" s="38"/>
    </row>
    <row r="42" spans="1:8" s="2" customFormat="1" ht="18" customHeight="1" x14ac:dyDescent="0.25">
      <c r="A42" s="32" t="s">
        <v>5</v>
      </c>
      <c r="B42" s="11"/>
      <c r="C42" s="11"/>
      <c r="D42" s="11"/>
      <c r="E42" s="11"/>
      <c r="F42" s="12"/>
      <c r="G42" s="44"/>
      <c r="H42" s="38"/>
    </row>
    <row r="43" spans="1:8" s="2" customFormat="1" ht="18" customHeight="1" x14ac:dyDescent="0.25">
      <c r="A43" s="27" t="s">
        <v>4</v>
      </c>
      <c r="B43" s="20">
        <v>0</v>
      </c>
      <c r="C43" s="20">
        <v>0</v>
      </c>
      <c r="D43" s="20">
        <v>0</v>
      </c>
      <c r="E43" s="20">
        <v>-6952976.2299999902</v>
      </c>
      <c r="F43" s="15">
        <f>SUM(B43:E43)</f>
        <v>-6952976.2299999902</v>
      </c>
      <c r="G43" s="44"/>
      <c r="H43" s="38"/>
    </row>
    <row r="44" spans="1:8" s="2" customFormat="1" ht="18" customHeight="1" x14ac:dyDescent="0.25">
      <c r="A44" s="50" t="s">
        <v>3</v>
      </c>
      <c r="B44" s="47">
        <v>0</v>
      </c>
      <c r="C44" s="45">
        <v>0</v>
      </c>
      <c r="D44" s="45">
        <v>0</v>
      </c>
      <c r="E44" s="20">
        <v>18305111.289999999</v>
      </c>
      <c r="F44" s="21">
        <f>SUM(B44:E44)</f>
        <v>18305111.289999999</v>
      </c>
      <c r="G44" s="44"/>
      <c r="H44" s="38"/>
    </row>
    <row r="45" spans="1:8" s="2" customFormat="1" ht="18" customHeight="1" x14ac:dyDescent="0.25">
      <c r="A45" s="50" t="s">
        <v>2</v>
      </c>
      <c r="B45" s="17">
        <v>0</v>
      </c>
      <c r="C45" s="18">
        <v>0</v>
      </c>
      <c r="D45" s="18">
        <v>0</v>
      </c>
      <c r="E45" s="46">
        <v>0</v>
      </c>
      <c r="F45" s="22">
        <v>0</v>
      </c>
      <c r="G45" s="44"/>
      <c r="H45" s="38"/>
    </row>
    <row r="46" spans="1:8" s="2" customFormat="1" ht="18" customHeight="1" x14ac:dyDescent="0.25">
      <c r="A46" s="32" t="s">
        <v>1</v>
      </c>
      <c r="B46" s="20">
        <f>SUM(B43:B45)</f>
        <v>0</v>
      </c>
      <c r="C46" s="20">
        <f>SUM(C43:C45)</f>
        <v>0</v>
      </c>
      <c r="D46" s="20">
        <f>SUM(D43:D45)</f>
        <v>0</v>
      </c>
      <c r="E46" s="20">
        <f>SUM(E43:E45)</f>
        <v>11352135.06000001</v>
      </c>
      <c r="F46" s="15">
        <f>SUM(F43:F45)</f>
        <v>11352135.06000001</v>
      </c>
      <c r="G46" s="44"/>
      <c r="H46" s="38"/>
    </row>
    <row r="47" spans="1:8" s="2" customFormat="1" ht="18" customHeight="1" x14ac:dyDescent="0.25">
      <c r="A47" s="27"/>
      <c r="B47" s="11"/>
      <c r="C47" s="11"/>
      <c r="D47" s="11"/>
      <c r="E47" s="11"/>
      <c r="F47" s="12"/>
      <c r="G47" s="44"/>
      <c r="H47" s="38"/>
    </row>
    <row r="48" spans="1:8" s="2" customFormat="1" ht="18" customHeight="1" x14ac:dyDescent="0.35">
      <c r="A48" s="51" t="s">
        <v>0</v>
      </c>
      <c r="B48" s="52">
        <f>B40-B46</f>
        <v>63216825.350000203</v>
      </c>
      <c r="C48" s="52">
        <f>C40-C46</f>
        <v>19182539.360000104</v>
      </c>
      <c r="D48" s="52">
        <f>D40-D46</f>
        <v>-16352436.93999999</v>
      </c>
      <c r="E48" s="52">
        <f>E40-E46</f>
        <v>-11352135.06000001</v>
      </c>
      <c r="F48" s="53">
        <f>F40-F46</f>
        <v>54694792.710000329</v>
      </c>
      <c r="G48" s="44"/>
      <c r="H48" s="38"/>
    </row>
    <row r="49" spans="1:7" s="2" customFormat="1" ht="9.9499999999999993" customHeight="1" x14ac:dyDescent="0.25">
      <c r="A49" s="54"/>
      <c r="B49" s="55"/>
      <c r="C49" s="55"/>
      <c r="D49" s="55"/>
      <c r="E49" s="55"/>
      <c r="F49" s="56"/>
      <c r="G49" s="44"/>
    </row>
    <row r="50" spans="1:7" s="2" customFormat="1" ht="18" customHeight="1" x14ac:dyDescent="0.25">
      <c r="B50" s="38"/>
      <c r="C50" s="38"/>
      <c r="D50" s="38"/>
      <c r="E50" s="38"/>
      <c r="F50" s="38"/>
      <c r="G50" s="44"/>
    </row>
    <row r="51" spans="1:7" s="2" customFormat="1" ht="18" customHeight="1" x14ac:dyDescent="0.25">
      <c r="B51" s="38"/>
      <c r="C51" s="38"/>
      <c r="D51" s="38"/>
      <c r="E51" s="38"/>
      <c r="F51" s="38"/>
      <c r="G51" s="44"/>
    </row>
    <row r="52" spans="1:7" s="2" customFormat="1" ht="18" customHeight="1" x14ac:dyDescent="0.25">
      <c r="B52" s="38"/>
      <c r="C52" s="38"/>
      <c r="D52" s="38"/>
      <c r="E52" s="38"/>
      <c r="F52" s="38"/>
      <c r="G52" s="44"/>
    </row>
    <row r="53" spans="1:7" s="2" customFormat="1" ht="18" customHeight="1" x14ac:dyDescent="0.25">
      <c r="B53" s="38"/>
      <c r="C53" s="38"/>
      <c r="D53" s="38"/>
      <c r="E53" s="38"/>
      <c r="F53" s="38"/>
      <c r="G53" s="44"/>
    </row>
    <row r="54" spans="1:7" s="2" customFormat="1" ht="18" customHeight="1" x14ac:dyDescent="0.25">
      <c r="B54" s="38"/>
      <c r="C54" s="38"/>
      <c r="D54" s="38"/>
      <c r="E54" s="38"/>
      <c r="F54" s="38"/>
      <c r="G54" s="44"/>
    </row>
    <row r="55" spans="1:7" s="2" customFormat="1" ht="18" customHeight="1" x14ac:dyDescent="0.25">
      <c r="B55" s="38"/>
      <c r="C55" s="38"/>
      <c r="D55" s="38"/>
      <c r="E55" s="38"/>
      <c r="F55" s="38"/>
      <c r="G55" s="44"/>
    </row>
    <row r="56" spans="1:7" s="2" customFormat="1" ht="18" customHeight="1" x14ac:dyDescent="0.25">
      <c r="B56" s="38"/>
      <c r="C56" s="38"/>
      <c r="D56" s="38"/>
      <c r="E56" s="38"/>
      <c r="F56" s="38"/>
      <c r="G56" s="44"/>
    </row>
    <row r="57" spans="1:7" s="2" customFormat="1" ht="18" customHeight="1" x14ac:dyDescent="0.25">
      <c r="B57" s="38"/>
      <c r="C57" s="38"/>
      <c r="D57" s="38"/>
      <c r="E57" s="38"/>
      <c r="F57" s="38"/>
      <c r="G57" s="44"/>
    </row>
    <row r="58" spans="1:7" s="2" customFormat="1" ht="18" customHeight="1" x14ac:dyDescent="0.25">
      <c r="B58" s="38"/>
      <c r="C58" s="38"/>
      <c r="D58" s="38"/>
      <c r="E58" s="38"/>
      <c r="F58" s="38"/>
      <c r="G58" s="44"/>
    </row>
    <row r="59" spans="1:7" s="2" customFormat="1" ht="18" customHeight="1" x14ac:dyDescent="0.25">
      <c r="B59" s="38"/>
      <c r="C59" s="38"/>
      <c r="D59" s="38"/>
      <c r="E59" s="38"/>
      <c r="F59" s="38"/>
      <c r="G59" s="44"/>
    </row>
    <row r="60" spans="1:7" s="2" customFormat="1" ht="18" customHeight="1" x14ac:dyDescent="0.25">
      <c r="B60" s="38"/>
      <c r="C60" s="38"/>
      <c r="D60" s="38"/>
      <c r="E60" s="38"/>
      <c r="F60" s="38"/>
      <c r="G60" s="44"/>
    </row>
    <row r="61" spans="1:7" s="2" customFormat="1" ht="18" customHeight="1" x14ac:dyDescent="0.25">
      <c r="B61" s="38"/>
      <c r="C61" s="38"/>
      <c r="D61" s="38"/>
      <c r="E61" s="38"/>
      <c r="F61" s="38"/>
      <c r="G61" s="44"/>
    </row>
    <row r="62" spans="1:7" s="2" customFormat="1" ht="18" customHeight="1" x14ac:dyDescent="0.25">
      <c r="B62" s="38"/>
      <c r="C62" s="38"/>
      <c r="D62" s="38"/>
      <c r="E62" s="38"/>
      <c r="F62" s="38"/>
      <c r="G62" s="44"/>
    </row>
    <row r="63" spans="1:7" s="2" customFormat="1" ht="18" customHeight="1" x14ac:dyDescent="0.25">
      <c r="B63" s="38"/>
      <c r="C63" s="38"/>
      <c r="D63" s="38"/>
      <c r="E63" s="38"/>
      <c r="F63" s="38"/>
      <c r="G63" s="44"/>
    </row>
    <row r="64" spans="1:7" s="2" customFormat="1" ht="18" customHeight="1" x14ac:dyDescent="0.25">
      <c r="B64" s="38"/>
      <c r="C64" s="38"/>
      <c r="D64" s="38"/>
      <c r="E64" s="38"/>
      <c r="F64" s="38"/>
      <c r="G64" s="44"/>
    </row>
    <row r="65" spans="7:7" s="2" customFormat="1" ht="18" customHeight="1" x14ac:dyDescent="0.25">
      <c r="G65" s="44"/>
    </row>
    <row r="66" spans="7:7" s="2" customFormat="1" ht="18" customHeight="1" x14ac:dyDescent="0.25">
      <c r="G66" s="44"/>
    </row>
    <row r="67" spans="7:7" s="2" customFormat="1" ht="18" customHeight="1" x14ac:dyDescent="0.25">
      <c r="G67" s="44"/>
    </row>
    <row r="68" spans="7:7" s="2" customFormat="1" ht="18" customHeight="1" x14ac:dyDescent="0.25">
      <c r="G68" s="44"/>
    </row>
    <row r="69" spans="7:7" s="2" customFormat="1" ht="18" customHeight="1" x14ac:dyDescent="0.25">
      <c r="G69" s="44"/>
    </row>
  </sheetData>
  <pageMargins left="0.7" right="0.7" top="0.75" bottom="0.75" header="0.3" footer="0.3"/>
  <pageSetup scale="78" fitToHeight="0" orientation="portrait" r:id="rId1"/>
  <headerFooter>
    <oddFooter>&amp;RUnallocated Summary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workbookViewId="0">
      <selection activeCell="B8" sqref="B8:I8"/>
    </sheetView>
  </sheetViews>
  <sheetFormatPr defaultRowHeight="15" x14ac:dyDescent="0.25"/>
  <cols>
    <col min="1" max="1" width="58.140625" bestFit="1" customWidth="1"/>
    <col min="2" max="2" width="16.42578125" style="114" customWidth="1"/>
    <col min="3" max="3" width="13.7109375" style="114" customWidth="1"/>
    <col min="4" max="4" width="14.5703125" style="114" customWidth="1"/>
    <col min="5" max="5" width="11" style="114" hidden="1" customWidth="1"/>
    <col min="6" max="6" width="10" style="114" hidden="1" customWidth="1"/>
    <col min="7" max="7" width="11.42578125" style="114" hidden="1" customWidth="1"/>
    <col min="8" max="8" width="11" style="114" hidden="1" customWidth="1"/>
    <col min="9" max="9" width="16.28515625" style="114" customWidth="1"/>
  </cols>
  <sheetData>
    <row r="1" spans="1:9" s="2" customFormat="1" x14ac:dyDescent="0.25">
      <c r="A1" s="59" t="s">
        <v>338</v>
      </c>
      <c r="B1" s="126"/>
      <c r="C1" s="126"/>
      <c r="D1" s="126"/>
      <c r="E1" s="126"/>
      <c r="F1" s="126"/>
      <c r="G1" s="126"/>
      <c r="H1" s="126"/>
      <c r="I1" s="126"/>
    </row>
    <row r="2" spans="1:9" s="2" customFormat="1" x14ac:dyDescent="0.25">
      <c r="A2" s="59" t="s">
        <v>407</v>
      </c>
      <c r="B2" s="126"/>
      <c r="C2" s="126"/>
      <c r="D2" s="126"/>
      <c r="E2" s="126"/>
      <c r="F2" s="126"/>
      <c r="G2" s="126"/>
      <c r="H2" s="126"/>
      <c r="I2" s="126"/>
    </row>
    <row r="3" spans="1:9" s="2" customFormat="1" x14ac:dyDescent="0.25">
      <c r="A3" s="59" t="str">
        <f>Allocated!A3</f>
        <v>FOR THE MONTH ENDED MARCH 31, 2016</v>
      </c>
      <c r="B3" s="126"/>
      <c r="C3" s="126"/>
      <c r="D3" s="126"/>
      <c r="E3" s="126"/>
      <c r="F3" s="126"/>
      <c r="G3" s="126"/>
      <c r="H3" s="126"/>
      <c r="I3" s="126"/>
    </row>
    <row r="4" spans="1:9" s="2" customFormat="1" ht="20.25" customHeight="1" x14ac:dyDescent="0.25">
      <c r="A4" s="113" t="s">
        <v>408</v>
      </c>
      <c r="B4" s="127" t="s">
        <v>35</v>
      </c>
      <c r="C4" s="127" t="s">
        <v>409</v>
      </c>
      <c r="D4" s="127" t="s">
        <v>33</v>
      </c>
      <c r="E4" s="128" t="s">
        <v>410</v>
      </c>
      <c r="F4" s="129" t="s">
        <v>411</v>
      </c>
      <c r="G4" s="129" t="s">
        <v>412</v>
      </c>
      <c r="H4" s="129" t="s">
        <v>413</v>
      </c>
      <c r="I4" s="127" t="s">
        <v>414</v>
      </c>
    </row>
    <row r="5" spans="1:9" s="2" customFormat="1" x14ac:dyDescent="0.25">
      <c r="B5" s="130"/>
      <c r="C5" s="130"/>
      <c r="D5" s="130"/>
      <c r="E5" s="130"/>
      <c r="F5" s="130"/>
      <c r="G5" s="130"/>
      <c r="H5" s="130"/>
      <c r="I5" s="130"/>
    </row>
    <row r="6" spans="1:9" x14ac:dyDescent="0.25">
      <c r="A6" s="115" t="s">
        <v>36</v>
      </c>
      <c r="B6" s="131"/>
      <c r="C6" s="131"/>
      <c r="D6" s="131"/>
      <c r="E6" s="131"/>
      <c r="F6" s="131"/>
      <c r="G6" s="131"/>
      <c r="H6" s="131"/>
      <c r="I6" s="131"/>
    </row>
    <row r="7" spans="1:9" x14ac:dyDescent="0.25">
      <c r="A7" s="117" t="s">
        <v>37</v>
      </c>
      <c r="B7" s="131"/>
      <c r="C7" s="131"/>
      <c r="D7" s="131"/>
      <c r="E7" s="131"/>
      <c r="F7" s="131"/>
      <c r="G7" s="131"/>
      <c r="H7" s="131"/>
      <c r="I7" s="131"/>
    </row>
    <row r="8" spans="1:9" x14ac:dyDescent="0.25">
      <c r="A8" s="115" t="s">
        <v>38</v>
      </c>
      <c r="B8" s="149">
        <v>105792090.38</v>
      </c>
      <c r="C8" s="149">
        <v>0</v>
      </c>
      <c r="D8" s="149">
        <v>0</v>
      </c>
      <c r="E8" s="149">
        <v>0</v>
      </c>
      <c r="F8" s="149">
        <v>0</v>
      </c>
      <c r="G8" s="149">
        <v>105792090.38</v>
      </c>
      <c r="H8" s="149">
        <v>0</v>
      </c>
      <c r="I8" s="149">
        <v>105792090.38</v>
      </c>
    </row>
    <row r="9" spans="1:9" x14ac:dyDescent="0.25">
      <c r="A9" s="115" t="s">
        <v>39</v>
      </c>
      <c r="B9" s="132">
        <v>84392265.289999902</v>
      </c>
      <c r="C9" s="132">
        <v>0</v>
      </c>
      <c r="D9" s="132">
        <v>0</v>
      </c>
      <c r="E9" s="132">
        <v>0</v>
      </c>
      <c r="F9" s="132">
        <v>0</v>
      </c>
      <c r="G9" s="132">
        <v>84392265.289999902</v>
      </c>
      <c r="H9" s="132">
        <v>0</v>
      </c>
      <c r="I9" s="132">
        <v>84392265.289999902</v>
      </c>
    </row>
    <row r="10" spans="1:9" x14ac:dyDescent="0.25">
      <c r="A10" s="115" t="s">
        <v>40</v>
      </c>
      <c r="B10" s="132">
        <v>1275717.1099999901</v>
      </c>
      <c r="C10" s="132">
        <v>0</v>
      </c>
      <c r="D10" s="132">
        <v>0</v>
      </c>
      <c r="E10" s="132">
        <v>0</v>
      </c>
      <c r="F10" s="132">
        <v>0</v>
      </c>
      <c r="G10" s="132">
        <v>1275717.1099999901</v>
      </c>
      <c r="H10" s="132">
        <v>0</v>
      </c>
      <c r="I10" s="132">
        <v>1275717.1099999901</v>
      </c>
    </row>
    <row r="11" spans="1:9" x14ac:dyDescent="0.25">
      <c r="A11" s="115" t="s">
        <v>41</v>
      </c>
      <c r="B11" s="132">
        <v>0</v>
      </c>
      <c r="C11" s="132">
        <v>64035512.039999999</v>
      </c>
      <c r="D11" s="132">
        <v>0</v>
      </c>
      <c r="E11" s="132">
        <v>0</v>
      </c>
      <c r="F11" s="132">
        <v>0</v>
      </c>
      <c r="G11" s="132">
        <v>0</v>
      </c>
      <c r="H11" s="132">
        <v>64035512.039999999</v>
      </c>
      <c r="I11" s="132">
        <v>64035512.039999999</v>
      </c>
    </row>
    <row r="12" spans="1:9" x14ac:dyDescent="0.25">
      <c r="A12" s="115" t="s">
        <v>42</v>
      </c>
      <c r="B12" s="132">
        <v>0</v>
      </c>
      <c r="C12" s="132">
        <v>27596626.789999999</v>
      </c>
      <c r="D12" s="132">
        <v>0</v>
      </c>
      <c r="E12" s="132">
        <v>0</v>
      </c>
      <c r="F12" s="132">
        <v>0</v>
      </c>
      <c r="G12" s="132">
        <v>0</v>
      </c>
      <c r="H12" s="132">
        <v>27596626.789999999</v>
      </c>
      <c r="I12" s="132">
        <v>27596626.789999999</v>
      </c>
    </row>
    <row r="13" spans="1:9" x14ac:dyDescent="0.25">
      <c r="A13" s="118" t="s">
        <v>43</v>
      </c>
      <c r="B13" s="133">
        <v>0</v>
      </c>
      <c r="C13" s="133">
        <v>1634429.99</v>
      </c>
      <c r="D13" s="133">
        <v>0</v>
      </c>
      <c r="E13" s="133">
        <v>0</v>
      </c>
      <c r="F13" s="133">
        <v>0</v>
      </c>
      <c r="G13" s="133">
        <v>0</v>
      </c>
      <c r="H13" s="133">
        <v>1634429.99</v>
      </c>
      <c r="I13" s="133">
        <v>1634429.99</v>
      </c>
    </row>
    <row r="14" spans="1:9" x14ac:dyDescent="0.25">
      <c r="A14" s="115" t="s">
        <v>44</v>
      </c>
      <c r="B14" s="134">
        <v>191460072.78</v>
      </c>
      <c r="C14" s="134">
        <v>93266568.819999993</v>
      </c>
      <c r="D14" s="134">
        <v>0</v>
      </c>
      <c r="E14" s="135">
        <v>0</v>
      </c>
      <c r="F14" s="135">
        <v>0</v>
      </c>
      <c r="G14" s="135">
        <v>191460072.78</v>
      </c>
      <c r="H14" s="135">
        <v>93266568.819999993</v>
      </c>
      <c r="I14" s="135">
        <v>284726641.60000002</v>
      </c>
    </row>
    <row r="15" spans="1:9" x14ac:dyDescent="0.25">
      <c r="A15" s="117" t="s">
        <v>45</v>
      </c>
      <c r="B15" s="131"/>
      <c r="C15" s="131"/>
      <c r="D15" s="131"/>
      <c r="E15" s="131"/>
      <c r="F15" s="131"/>
      <c r="G15" s="131"/>
      <c r="H15" s="131"/>
      <c r="I15" s="131"/>
    </row>
    <row r="16" spans="1:9" x14ac:dyDescent="0.25">
      <c r="A16" s="118" t="s">
        <v>46</v>
      </c>
      <c r="B16" s="133">
        <v>35991.75</v>
      </c>
      <c r="C16" s="132">
        <v>0</v>
      </c>
      <c r="D16" s="132">
        <v>0</v>
      </c>
      <c r="E16" s="132">
        <v>0</v>
      </c>
      <c r="F16" s="132">
        <v>0</v>
      </c>
      <c r="G16" s="132">
        <v>35991.75</v>
      </c>
      <c r="H16" s="132">
        <v>0</v>
      </c>
      <c r="I16" s="132">
        <v>35991.75</v>
      </c>
    </row>
    <row r="17" spans="1:9" x14ac:dyDescent="0.25">
      <c r="A17" s="115" t="s">
        <v>47</v>
      </c>
      <c r="B17" s="134">
        <v>35991.75</v>
      </c>
      <c r="C17" s="136">
        <v>0</v>
      </c>
      <c r="D17" s="136">
        <v>0</v>
      </c>
      <c r="E17" s="137">
        <v>0</v>
      </c>
      <c r="F17" s="137">
        <v>0</v>
      </c>
      <c r="G17" s="137">
        <v>35991.75</v>
      </c>
      <c r="H17" s="137">
        <v>0</v>
      </c>
      <c r="I17" s="137">
        <v>35991.75</v>
      </c>
    </row>
    <row r="18" spans="1:9" x14ac:dyDescent="0.25">
      <c r="A18" s="117" t="s">
        <v>48</v>
      </c>
      <c r="B18" s="131"/>
      <c r="C18" s="131"/>
      <c r="D18" s="131"/>
      <c r="E18" s="131"/>
      <c r="F18" s="131"/>
      <c r="G18" s="131"/>
      <c r="H18" s="131"/>
      <c r="I18" s="131"/>
    </row>
    <row r="19" spans="1:9" x14ac:dyDescent="0.25">
      <c r="A19" s="115" t="s">
        <v>49</v>
      </c>
      <c r="B19" s="132">
        <v>2496106.19</v>
      </c>
      <c r="C19" s="132">
        <v>0</v>
      </c>
      <c r="D19" s="132">
        <v>0</v>
      </c>
      <c r="E19" s="132">
        <v>0</v>
      </c>
      <c r="F19" s="132">
        <v>0</v>
      </c>
      <c r="G19" s="132">
        <v>2496106.19</v>
      </c>
      <c r="H19" s="132">
        <v>0</v>
      </c>
      <c r="I19" s="132">
        <v>2496106.19</v>
      </c>
    </row>
    <row r="20" spans="1:9" x14ac:dyDescent="0.25">
      <c r="A20" s="118" t="s">
        <v>50</v>
      </c>
      <c r="B20" s="132">
        <v>11137281.99</v>
      </c>
      <c r="C20" s="132">
        <v>0</v>
      </c>
      <c r="D20" s="132">
        <v>0</v>
      </c>
      <c r="E20" s="132">
        <v>0</v>
      </c>
      <c r="F20" s="132">
        <v>0</v>
      </c>
      <c r="G20" s="132">
        <v>11137281.99</v>
      </c>
      <c r="H20" s="132">
        <v>0</v>
      </c>
      <c r="I20" s="132">
        <v>11137281.99</v>
      </c>
    </row>
    <row r="21" spans="1:9" x14ac:dyDescent="0.25">
      <c r="A21" s="115" t="s">
        <v>51</v>
      </c>
      <c r="B21" s="136">
        <v>13633388.18</v>
      </c>
      <c r="C21" s="136">
        <v>0</v>
      </c>
      <c r="D21" s="136">
        <v>0</v>
      </c>
      <c r="E21" s="137">
        <v>0</v>
      </c>
      <c r="F21" s="137">
        <v>0</v>
      </c>
      <c r="G21" s="137">
        <v>13633388.18</v>
      </c>
      <c r="H21" s="137">
        <v>0</v>
      </c>
      <c r="I21" s="137">
        <v>13633388.18</v>
      </c>
    </row>
    <row r="22" spans="1:9" x14ac:dyDescent="0.25">
      <c r="A22" s="117" t="s">
        <v>52</v>
      </c>
      <c r="B22" s="131"/>
      <c r="C22" s="131"/>
      <c r="D22" s="131"/>
      <c r="E22" s="131"/>
      <c r="F22" s="131"/>
      <c r="G22" s="131"/>
      <c r="H22" s="131"/>
      <c r="I22" s="131"/>
    </row>
    <row r="23" spans="1:9" x14ac:dyDescent="0.25">
      <c r="A23" s="115" t="s">
        <v>53</v>
      </c>
      <c r="B23" s="132">
        <v>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</row>
    <row r="24" spans="1:9" x14ac:dyDescent="0.25">
      <c r="A24" s="115" t="s">
        <v>54</v>
      </c>
      <c r="B24" s="132">
        <v>274948.67</v>
      </c>
      <c r="C24" s="132">
        <v>0</v>
      </c>
      <c r="D24" s="132">
        <v>0</v>
      </c>
      <c r="E24" s="132">
        <v>0</v>
      </c>
      <c r="F24" s="132">
        <v>0</v>
      </c>
      <c r="G24" s="132">
        <v>274948.67</v>
      </c>
      <c r="H24" s="132">
        <v>0</v>
      </c>
      <c r="I24" s="132">
        <v>274948.67</v>
      </c>
    </row>
    <row r="25" spans="1:9" x14ac:dyDescent="0.25">
      <c r="A25" s="115" t="s">
        <v>55</v>
      </c>
      <c r="B25" s="132">
        <v>1005749.98999999</v>
      </c>
      <c r="C25" s="132">
        <v>0</v>
      </c>
      <c r="D25" s="132">
        <v>0</v>
      </c>
      <c r="E25" s="132">
        <v>0</v>
      </c>
      <c r="F25" s="132">
        <v>0</v>
      </c>
      <c r="G25" s="132">
        <v>1005749.98999999</v>
      </c>
      <c r="H25" s="132">
        <v>0</v>
      </c>
      <c r="I25" s="132">
        <v>1005749.98999999</v>
      </c>
    </row>
    <row r="26" spans="1:9" x14ac:dyDescent="0.25">
      <c r="A26" s="115" t="s">
        <v>56</v>
      </c>
      <c r="B26" s="132">
        <v>1053439.46</v>
      </c>
      <c r="C26" s="132">
        <v>0</v>
      </c>
      <c r="D26" s="132">
        <v>0</v>
      </c>
      <c r="E26" s="132">
        <v>0</v>
      </c>
      <c r="F26" s="132">
        <v>0</v>
      </c>
      <c r="G26" s="132">
        <v>1053439.46</v>
      </c>
      <c r="H26" s="132">
        <v>0</v>
      </c>
      <c r="I26" s="132">
        <v>1053439.46</v>
      </c>
    </row>
    <row r="27" spans="1:9" x14ac:dyDescent="0.25">
      <c r="A27" s="115" t="s">
        <v>57</v>
      </c>
      <c r="B27" s="132">
        <v>733244.94</v>
      </c>
      <c r="C27" s="132">
        <v>0</v>
      </c>
      <c r="D27" s="132">
        <v>0</v>
      </c>
      <c r="E27" s="132">
        <v>0</v>
      </c>
      <c r="F27" s="132">
        <v>0</v>
      </c>
      <c r="G27" s="132">
        <v>733244.94</v>
      </c>
      <c r="H27" s="132">
        <v>0</v>
      </c>
      <c r="I27" s="132">
        <v>733244.94</v>
      </c>
    </row>
    <row r="28" spans="1:9" x14ac:dyDescent="0.25">
      <c r="A28" s="115" t="s">
        <v>415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</row>
    <row r="29" spans="1:9" x14ac:dyDescent="0.25">
      <c r="A29" s="115" t="s">
        <v>416</v>
      </c>
      <c r="B29" s="132">
        <v>-1270018.6999999899</v>
      </c>
      <c r="C29" s="132">
        <v>0</v>
      </c>
      <c r="D29" s="132">
        <v>0</v>
      </c>
      <c r="E29" s="132">
        <v>0</v>
      </c>
      <c r="F29" s="132">
        <v>0</v>
      </c>
      <c r="G29" s="132">
        <v>-1270018.6999999899</v>
      </c>
      <c r="H29" s="132">
        <v>0</v>
      </c>
      <c r="I29" s="132">
        <v>-1270018.6999999899</v>
      </c>
    </row>
    <row r="30" spans="1:9" x14ac:dyDescent="0.25">
      <c r="A30" s="115" t="s">
        <v>58</v>
      </c>
      <c r="B30" s="132">
        <v>0</v>
      </c>
      <c r="C30" s="132">
        <v>142619.76</v>
      </c>
      <c r="D30" s="132">
        <v>0</v>
      </c>
      <c r="E30" s="132">
        <v>0</v>
      </c>
      <c r="F30" s="132">
        <v>0</v>
      </c>
      <c r="G30" s="132">
        <v>0</v>
      </c>
      <c r="H30" s="132">
        <v>142619.76</v>
      </c>
      <c r="I30" s="132">
        <v>142619.76</v>
      </c>
    </row>
    <row r="31" spans="1:9" x14ac:dyDescent="0.25">
      <c r="A31" s="115" t="s">
        <v>59</v>
      </c>
      <c r="B31" s="132">
        <v>0</v>
      </c>
      <c r="C31" s="132">
        <v>174286.8</v>
      </c>
      <c r="D31" s="132">
        <v>0</v>
      </c>
      <c r="E31" s="132">
        <v>0</v>
      </c>
      <c r="F31" s="132">
        <v>0</v>
      </c>
      <c r="G31" s="132">
        <v>0</v>
      </c>
      <c r="H31" s="132">
        <v>174286.8</v>
      </c>
      <c r="I31" s="132">
        <v>174286.8</v>
      </c>
    </row>
    <row r="32" spans="1:9" x14ac:dyDescent="0.25">
      <c r="A32" s="115" t="s">
        <v>60</v>
      </c>
      <c r="B32" s="132">
        <v>0</v>
      </c>
      <c r="C32" s="132">
        <v>81681.5</v>
      </c>
      <c r="D32" s="132">
        <v>0</v>
      </c>
      <c r="E32" s="132">
        <v>0</v>
      </c>
      <c r="F32" s="132">
        <v>0</v>
      </c>
      <c r="G32" s="132">
        <v>0</v>
      </c>
      <c r="H32" s="132">
        <v>81681.5</v>
      </c>
      <c r="I32" s="132">
        <v>81681.5</v>
      </c>
    </row>
    <row r="33" spans="1:9" x14ac:dyDescent="0.25">
      <c r="A33" s="115" t="s">
        <v>61</v>
      </c>
      <c r="B33" s="132">
        <v>0</v>
      </c>
      <c r="C33" s="132">
        <v>584934.61</v>
      </c>
      <c r="D33" s="132">
        <v>0</v>
      </c>
      <c r="E33" s="132">
        <v>0</v>
      </c>
      <c r="F33" s="132">
        <v>0</v>
      </c>
      <c r="G33" s="132">
        <v>0</v>
      </c>
      <c r="H33" s="132">
        <v>584934.61</v>
      </c>
      <c r="I33" s="132">
        <v>584934.61</v>
      </c>
    </row>
    <row r="34" spans="1:9" x14ac:dyDescent="0.25">
      <c r="A34" s="118" t="s">
        <v>62</v>
      </c>
      <c r="B34" s="132">
        <v>0</v>
      </c>
      <c r="C34" s="132">
        <v>-1108714.57</v>
      </c>
      <c r="D34" s="132">
        <v>0</v>
      </c>
      <c r="E34" s="132">
        <v>0</v>
      </c>
      <c r="F34" s="132">
        <v>0</v>
      </c>
      <c r="G34" s="132">
        <v>0</v>
      </c>
      <c r="H34" s="132">
        <v>-1108714.57</v>
      </c>
      <c r="I34" s="132">
        <v>-1108714.57</v>
      </c>
    </row>
    <row r="35" spans="1:9" x14ac:dyDescent="0.25">
      <c r="A35" s="119" t="s">
        <v>63</v>
      </c>
      <c r="B35" s="136">
        <v>1797364.36</v>
      </c>
      <c r="C35" s="136">
        <v>-125191.9</v>
      </c>
      <c r="D35" s="136">
        <v>0</v>
      </c>
      <c r="E35" s="137">
        <v>0</v>
      </c>
      <c r="F35" s="137">
        <v>0</v>
      </c>
      <c r="G35" s="137">
        <v>1797364.36</v>
      </c>
      <c r="H35" s="137">
        <v>-125191.9</v>
      </c>
      <c r="I35" s="137">
        <v>1672172.46</v>
      </c>
    </row>
    <row r="36" spans="1:9" ht="15.75" thickBot="1" x14ac:dyDescent="0.3">
      <c r="A36" s="120" t="s">
        <v>64</v>
      </c>
      <c r="B36" s="138">
        <v>206926817.06999999</v>
      </c>
      <c r="C36" s="138">
        <v>93141376.919999897</v>
      </c>
      <c r="D36" s="138">
        <v>0</v>
      </c>
      <c r="E36" s="139">
        <v>0</v>
      </c>
      <c r="F36" s="139">
        <v>0</v>
      </c>
      <c r="G36" s="139">
        <v>206926817.06999999</v>
      </c>
      <c r="H36" s="139">
        <v>93141376.919999897</v>
      </c>
      <c r="I36" s="139">
        <v>300068193.99000001</v>
      </c>
    </row>
    <row r="37" spans="1:9" ht="7.5" customHeight="1" thickTop="1" x14ac:dyDescent="0.25">
      <c r="A37" s="116"/>
      <c r="B37" s="131"/>
      <c r="C37" s="131"/>
      <c r="D37" s="131"/>
      <c r="E37" s="131"/>
      <c r="F37" s="131"/>
      <c r="G37" s="131"/>
      <c r="H37" s="131"/>
      <c r="I37" s="131"/>
    </row>
    <row r="38" spans="1:9" x14ac:dyDescent="0.25">
      <c r="A38" s="121" t="s">
        <v>65</v>
      </c>
      <c r="B38" s="131"/>
      <c r="C38" s="131"/>
      <c r="D38" s="131"/>
      <c r="E38" s="131"/>
      <c r="F38" s="131"/>
      <c r="G38" s="131"/>
      <c r="H38" s="131"/>
      <c r="I38" s="131"/>
    </row>
    <row r="39" spans="1:9" x14ac:dyDescent="0.25">
      <c r="A39" s="117" t="s">
        <v>66</v>
      </c>
      <c r="B39" s="131"/>
      <c r="C39" s="131"/>
      <c r="D39" s="131"/>
      <c r="E39" s="131"/>
      <c r="F39" s="131"/>
      <c r="G39" s="131"/>
      <c r="H39" s="131"/>
      <c r="I39" s="131"/>
    </row>
    <row r="40" spans="1:9" x14ac:dyDescent="0.25">
      <c r="A40" s="115" t="s">
        <v>67</v>
      </c>
      <c r="B40" s="132">
        <v>6286516.6600000001</v>
      </c>
      <c r="C40" s="132">
        <v>0</v>
      </c>
      <c r="D40" s="132">
        <v>0</v>
      </c>
      <c r="E40" s="132">
        <v>0</v>
      </c>
      <c r="F40" s="132">
        <v>0</v>
      </c>
      <c r="G40" s="132">
        <v>6286516.6600000001</v>
      </c>
      <c r="H40" s="132">
        <v>0</v>
      </c>
      <c r="I40" s="132">
        <v>6286516.6600000001</v>
      </c>
    </row>
    <row r="41" spans="1:9" x14ac:dyDescent="0.25">
      <c r="A41" s="118" t="s">
        <v>68</v>
      </c>
      <c r="B41" s="132">
        <v>6911938.7699999996</v>
      </c>
      <c r="C41" s="132">
        <v>0</v>
      </c>
      <c r="D41" s="132">
        <v>0</v>
      </c>
      <c r="E41" s="132">
        <v>0</v>
      </c>
      <c r="F41" s="132">
        <v>0</v>
      </c>
      <c r="G41" s="132">
        <v>6911938.7699999996</v>
      </c>
      <c r="H41" s="132">
        <v>0</v>
      </c>
      <c r="I41" s="132">
        <v>6911938.7699999996</v>
      </c>
    </row>
    <row r="42" spans="1:9" x14ac:dyDescent="0.25">
      <c r="A42" s="115" t="s">
        <v>69</v>
      </c>
      <c r="B42" s="136">
        <v>13198455.43</v>
      </c>
      <c r="C42" s="136">
        <v>0</v>
      </c>
      <c r="D42" s="136">
        <v>0</v>
      </c>
      <c r="E42" s="137">
        <v>0</v>
      </c>
      <c r="F42" s="137">
        <v>0</v>
      </c>
      <c r="G42" s="137">
        <v>13198455.43</v>
      </c>
      <c r="H42" s="137">
        <v>0</v>
      </c>
      <c r="I42" s="137">
        <v>13198455.43</v>
      </c>
    </row>
    <row r="43" spans="1:9" x14ac:dyDescent="0.25">
      <c r="A43" s="117" t="s">
        <v>70</v>
      </c>
      <c r="B43" s="131"/>
      <c r="C43" s="131"/>
      <c r="D43" s="131"/>
      <c r="E43" s="131"/>
      <c r="F43" s="131"/>
      <c r="G43" s="131"/>
      <c r="H43" s="131"/>
      <c r="I43" s="131"/>
    </row>
    <row r="44" spans="1:9" x14ac:dyDescent="0.25">
      <c r="A44" s="115" t="s">
        <v>71</v>
      </c>
      <c r="B44" s="132">
        <v>48199098.2299999</v>
      </c>
      <c r="C44" s="132">
        <v>0</v>
      </c>
      <c r="D44" s="132">
        <v>0</v>
      </c>
      <c r="E44" s="132">
        <v>0</v>
      </c>
      <c r="F44" s="132">
        <v>0</v>
      </c>
      <c r="G44" s="132">
        <v>48199098.2299999</v>
      </c>
      <c r="H44" s="132">
        <v>0</v>
      </c>
      <c r="I44" s="132">
        <v>48199098.2299999</v>
      </c>
    </row>
    <row r="45" spans="1:9" x14ac:dyDescent="0.25">
      <c r="A45" s="115" t="s">
        <v>72</v>
      </c>
      <c r="B45" s="132">
        <v>623771.62</v>
      </c>
      <c r="C45" s="132">
        <v>0</v>
      </c>
      <c r="D45" s="132">
        <v>0</v>
      </c>
      <c r="E45" s="132">
        <v>0</v>
      </c>
      <c r="F45" s="132">
        <v>0</v>
      </c>
      <c r="G45" s="132">
        <v>623771.62</v>
      </c>
      <c r="H45" s="132">
        <v>0</v>
      </c>
      <c r="I45" s="132">
        <v>623771.62</v>
      </c>
    </row>
    <row r="46" spans="1:9" x14ac:dyDescent="0.25">
      <c r="A46" s="115" t="s">
        <v>73</v>
      </c>
      <c r="B46" s="132">
        <v>0</v>
      </c>
      <c r="C46" s="132">
        <v>34180742.319999903</v>
      </c>
      <c r="D46" s="132">
        <v>0</v>
      </c>
      <c r="E46" s="132">
        <v>0</v>
      </c>
      <c r="F46" s="132">
        <v>0</v>
      </c>
      <c r="G46" s="132">
        <v>0</v>
      </c>
      <c r="H46" s="132">
        <v>34180742.319999903</v>
      </c>
      <c r="I46" s="132">
        <v>34180742.319999903</v>
      </c>
    </row>
    <row r="47" spans="1:9" x14ac:dyDescent="0.25">
      <c r="A47" s="115" t="s">
        <v>74</v>
      </c>
      <c r="B47" s="132">
        <v>0</v>
      </c>
      <c r="C47" s="132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</row>
    <row r="48" spans="1:9" x14ac:dyDescent="0.25">
      <c r="A48" s="115" t="s">
        <v>75</v>
      </c>
      <c r="B48" s="132">
        <v>0</v>
      </c>
      <c r="C48" s="132">
        <v>2128797.71999999</v>
      </c>
      <c r="D48" s="132">
        <v>0</v>
      </c>
      <c r="E48" s="132">
        <v>0</v>
      </c>
      <c r="F48" s="132">
        <v>0</v>
      </c>
      <c r="G48" s="132">
        <v>0</v>
      </c>
      <c r="H48" s="132">
        <v>2128797.71999999</v>
      </c>
      <c r="I48" s="132">
        <v>2128797.71999999</v>
      </c>
    </row>
    <row r="49" spans="1:9" x14ac:dyDescent="0.25">
      <c r="A49" s="115" t="s">
        <v>76</v>
      </c>
      <c r="B49" s="132">
        <v>0</v>
      </c>
      <c r="C49" s="132">
        <v>3056890.76</v>
      </c>
      <c r="D49" s="132">
        <v>0</v>
      </c>
      <c r="E49" s="132">
        <v>0</v>
      </c>
      <c r="F49" s="132">
        <v>0</v>
      </c>
      <c r="G49" s="132">
        <v>0</v>
      </c>
      <c r="H49" s="132">
        <v>3056890.76</v>
      </c>
      <c r="I49" s="132">
        <v>3056890.76</v>
      </c>
    </row>
    <row r="50" spans="1:9" x14ac:dyDescent="0.25">
      <c r="A50" s="118" t="s">
        <v>77</v>
      </c>
      <c r="B50" s="132">
        <v>0</v>
      </c>
      <c r="C50" s="132">
        <v>-2726602.75</v>
      </c>
      <c r="D50" s="132">
        <v>0</v>
      </c>
      <c r="E50" s="132">
        <v>0</v>
      </c>
      <c r="F50" s="132">
        <v>0</v>
      </c>
      <c r="G50" s="132">
        <v>0</v>
      </c>
      <c r="H50" s="132">
        <v>-2726602.75</v>
      </c>
      <c r="I50" s="132">
        <v>-2726602.75</v>
      </c>
    </row>
    <row r="51" spans="1:9" x14ac:dyDescent="0.25">
      <c r="A51" s="115" t="s">
        <v>78</v>
      </c>
      <c r="B51" s="136">
        <v>48822869.849999897</v>
      </c>
      <c r="C51" s="136">
        <v>36639828.0499999</v>
      </c>
      <c r="D51" s="136">
        <v>0</v>
      </c>
      <c r="E51" s="137">
        <v>0</v>
      </c>
      <c r="F51" s="137">
        <v>0</v>
      </c>
      <c r="G51" s="137">
        <v>48822869.849999897</v>
      </c>
      <c r="H51" s="137">
        <v>36639828.0499999</v>
      </c>
      <c r="I51" s="137">
        <v>85462697.899999902</v>
      </c>
    </row>
    <row r="52" spans="1:9" x14ac:dyDescent="0.25">
      <c r="A52" s="117" t="s">
        <v>79</v>
      </c>
      <c r="B52" s="131"/>
      <c r="C52" s="131"/>
      <c r="D52" s="131"/>
      <c r="E52" s="131"/>
      <c r="F52" s="131"/>
      <c r="G52" s="131"/>
      <c r="H52" s="131"/>
      <c r="I52" s="131"/>
    </row>
    <row r="53" spans="1:9" x14ac:dyDescent="0.25">
      <c r="A53" s="118" t="s">
        <v>80</v>
      </c>
      <c r="B53" s="132">
        <v>9217636.4499999993</v>
      </c>
      <c r="C53" s="132">
        <v>0</v>
      </c>
      <c r="D53" s="132">
        <v>0</v>
      </c>
      <c r="E53" s="132">
        <v>0</v>
      </c>
      <c r="F53" s="132">
        <v>0</v>
      </c>
      <c r="G53" s="132">
        <v>9217636.4499999993</v>
      </c>
      <c r="H53" s="132">
        <v>0</v>
      </c>
      <c r="I53" s="132">
        <v>9217636.4499999993</v>
      </c>
    </row>
    <row r="54" spans="1:9" x14ac:dyDescent="0.25">
      <c r="A54" s="115" t="s">
        <v>81</v>
      </c>
      <c r="B54" s="136">
        <v>9217636.4499999993</v>
      </c>
      <c r="C54" s="136">
        <v>0</v>
      </c>
      <c r="D54" s="136">
        <v>0</v>
      </c>
      <c r="E54" s="137">
        <v>0</v>
      </c>
      <c r="F54" s="137">
        <v>0</v>
      </c>
      <c r="G54" s="137">
        <v>9217636.4499999993</v>
      </c>
      <c r="H54" s="137">
        <v>0</v>
      </c>
      <c r="I54" s="137">
        <v>9217636.4499999993</v>
      </c>
    </row>
    <row r="55" spans="1:9" x14ac:dyDescent="0.25">
      <c r="A55" s="117" t="s">
        <v>82</v>
      </c>
      <c r="B55" s="131"/>
      <c r="C55" s="131"/>
      <c r="D55" s="131"/>
      <c r="E55" s="131"/>
      <c r="F55" s="131"/>
      <c r="G55" s="131"/>
      <c r="H55" s="131"/>
      <c r="I55" s="131"/>
    </row>
    <row r="56" spans="1:9" x14ac:dyDescent="0.25">
      <c r="A56" s="115" t="s">
        <v>83</v>
      </c>
      <c r="B56" s="132">
        <v>-6214543.0700000003</v>
      </c>
      <c r="C56" s="132">
        <v>0</v>
      </c>
      <c r="D56" s="132">
        <v>0</v>
      </c>
      <c r="E56" s="132">
        <v>0</v>
      </c>
      <c r="F56" s="132">
        <v>0</v>
      </c>
      <c r="G56" s="132">
        <v>-6214543.0700000003</v>
      </c>
      <c r="H56" s="132">
        <v>0</v>
      </c>
      <c r="I56" s="132">
        <v>-6214543.0700000003</v>
      </c>
    </row>
    <row r="57" spans="1:9" x14ac:dyDescent="0.25">
      <c r="A57" s="119" t="s">
        <v>84</v>
      </c>
      <c r="B57" s="140">
        <v>-6214543.0700000003</v>
      </c>
      <c r="C57" s="140">
        <v>0</v>
      </c>
      <c r="D57" s="140">
        <v>0</v>
      </c>
      <c r="E57" s="140">
        <v>0</v>
      </c>
      <c r="F57" s="140">
        <v>0</v>
      </c>
      <c r="G57" s="140">
        <v>-6214543.0700000003</v>
      </c>
      <c r="H57" s="140">
        <v>0</v>
      </c>
      <c r="I57" s="140">
        <v>-6214543.0700000003</v>
      </c>
    </row>
    <row r="58" spans="1:9" x14ac:dyDescent="0.25">
      <c r="A58" s="121" t="s">
        <v>85</v>
      </c>
      <c r="B58" s="141">
        <v>65024418.6599999</v>
      </c>
      <c r="C58" s="141">
        <v>36639828.0499999</v>
      </c>
      <c r="D58" s="141">
        <v>0</v>
      </c>
      <c r="E58" s="142">
        <v>0</v>
      </c>
      <c r="F58" s="142">
        <v>0</v>
      </c>
      <c r="G58" s="142">
        <v>65024418.6599999</v>
      </c>
      <c r="H58" s="142">
        <v>36639828.0499999</v>
      </c>
      <c r="I58" s="142">
        <v>101664246.709999</v>
      </c>
    </row>
    <row r="59" spans="1:9" ht="8.25" customHeight="1" x14ac:dyDescent="0.25">
      <c r="A59" s="116"/>
      <c r="B59" s="134"/>
      <c r="C59" s="134"/>
      <c r="D59" s="134"/>
      <c r="E59" s="134"/>
      <c r="F59" s="134"/>
      <c r="G59" s="134"/>
      <c r="H59" s="134"/>
      <c r="I59" s="134"/>
    </row>
    <row r="60" spans="1:9" ht="15.75" thickBot="1" x14ac:dyDescent="0.3">
      <c r="A60" s="120" t="s">
        <v>86</v>
      </c>
      <c r="B60" s="138">
        <v>141902398.41</v>
      </c>
      <c r="C60" s="138">
        <v>56501548.869999997</v>
      </c>
      <c r="D60" s="138">
        <v>0</v>
      </c>
      <c r="E60" s="139">
        <v>0</v>
      </c>
      <c r="F60" s="139">
        <v>0</v>
      </c>
      <c r="G60" s="139">
        <v>141902398.41</v>
      </c>
      <c r="H60" s="139">
        <v>56501548.869999997</v>
      </c>
      <c r="I60" s="139">
        <v>198403947.28</v>
      </c>
    </row>
    <row r="61" spans="1:9" ht="15.75" thickTop="1" x14ac:dyDescent="0.25">
      <c r="A61" s="116"/>
      <c r="B61" s="131"/>
      <c r="C61" s="131"/>
      <c r="D61" s="131"/>
      <c r="E61" s="131"/>
      <c r="F61" s="131"/>
      <c r="G61" s="131"/>
      <c r="H61" s="131"/>
      <c r="I61" s="131"/>
    </row>
    <row r="62" spans="1:9" x14ac:dyDescent="0.25">
      <c r="A62" s="121" t="s">
        <v>87</v>
      </c>
      <c r="B62" s="131"/>
      <c r="C62" s="131"/>
      <c r="D62" s="131"/>
      <c r="E62" s="131"/>
      <c r="F62" s="131"/>
      <c r="G62" s="131"/>
      <c r="H62" s="131"/>
      <c r="I62" s="131"/>
    </row>
    <row r="63" spans="1:9" x14ac:dyDescent="0.25">
      <c r="A63" s="115" t="s">
        <v>88</v>
      </c>
      <c r="B63" s="131"/>
      <c r="C63" s="131"/>
      <c r="D63" s="131"/>
      <c r="E63" s="131"/>
      <c r="F63" s="131"/>
      <c r="G63" s="131"/>
      <c r="H63" s="131"/>
      <c r="I63" s="131"/>
    </row>
    <row r="64" spans="1:9" x14ac:dyDescent="0.25">
      <c r="A64" s="117" t="s">
        <v>89</v>
      </c>
      <c r="B64" s="131"/>
      <c r="C64" s="131"/>
      <c r="D64" s="131"/>
      <c r="E64" s="131"/>
      <c r="F64" s="131"/>
      <c r="G64" s="131"/>
      <c r="H64" s="131"/>
      <c r="I64" s="131"/>
    </row>
    <row r="65" spans="1:9" x14ac:dyDescent="0.25">
      <c r="A65" s="115" t="s">
        <v>90</v>
      </c>
      <c r="B65" s="132">
        <v>164557.83999999901</v>
      </c>
      <c r="C65" s="132">
        <v>0</v>
      </c>
      <c r="D65" s="132">
        <v>0</v>
      </c>
      <c r="E65" s="132">
        <v>0</v>
      </c>
      <c r="F65" s="132">
        <v>0</v>
      </c>
      <c r="G65" s="132">
        <v>164557.83999999901</v>
      </c>
      <c r="H65" s="132">
        <v>0</v>
      </c>
      <c r="I65" s="132">
        <v>164557.83999999901</v>
      </c>
    </row>
    <row r="66" spans="1:9" x14ac:dyDescent="0.25">
      <c r="A66" s="115" t="s">
        <v>91</v>
      </c>
      <c r="B66" s="132">
        <v>724217.299999999</v>
      </c>
      <c r="C66" s="132">
        <v>0</v>
      </c>
      <c r="D66" s="132">
        <v>0</v>
      </c>
      <c r="E66" s="132">
        <v>0</v>
      </c>
      <c r="F66" s="132">
        <v>0</v>
      </c>
      <c r="G66" s="132">
        <v>724217.299999999</v>
      </c>
      <c r="H66" s="132">
        <v>0</v>
      </c>
      <c r="I66" s="132">
        <v>724217.299999999</v>
      </c>
    </row>
    <row r="67" spans="1:9" x14ac:dyDescent="0.25">
      <c r="A67" s="115" t="s">
        <v>92</v>
      </c>
      <c r="B67" s="132">
        <v>426497.11</v>
      </c>
      <c r="C67" s="132">
        <v>0</v>
      </c>
      <c r="D67" s="132">
        <v>0</v>
      </c>
      <c r="E67" s="132">
        <v>0</v>
      </c>
      <c r="F67" s="132">
        <v>0</v>
      </c>
      <c r="G67" s="132">
        <v>426497.11</v>
      </c>
      <c r="H67" s="132">
        <v>0</v>
      </c>
      <c r="I67" s="132">
        <v>426497.11</v>
      </c>
    </row>
    <row r="68" spans="1:9" x14ac:dyDescent="0.25">
      <c r="A68" s="115" t="s">
        <v>93</v>
      </c>
      <c r="B68" s="132">
        <v>610209.11</v>
      </c>
      <c r="C68" s="132">
        <v>0</v>
      </c>
      <c r="D68" s="132">
        <v>0</v>
      </c>
      <c r="E68" s="132">
        <v>0</v>
      </c>
      <c r="F68" s="132">
        <v>0</v>
      </c>
      <c r="G68" s="132">
        <v>610209.11</v>
      </c>
      <c r="H68" s="132">
        <v>0</v>
      </c>
      <c r="I68" s="132">
        <v>610209.11</v>
      </c>
    </row>
    <row r="69" spans="1:9" x14ac:dyDescent="0.25">
      <c r="A69" s="115" t="s">
        <v>94</v>
      </c>
      <c r="B69" s="132">
        <v>-2876.94</v>
      </c>
      <c r="C69" s="132">
        <v>0</v>
      </c>
      <c r="D69" s="132">
        <v>0</v>
      </c>
      <c r="E69" s="132">
        <v>0</v>
      </c>
      <c r="F69" s="132">
        <v>0</v>
      </c>
      <c r="G69" s="132">
        <v>-2876.94</v>
      </c>
      <c r="H69" s="132">
        <v>0</v>
      </c>
      <c r="I69" s="132">
        <v>-2876.94</v>
      </c>
    </row>
    <row r="70" spans="1:9" x14ac:dyDescent="0.25">
      <c r="A70" s="115" t="s">
        <v>95</v>
      </c>
      <c r="B70" s="132">
        <v>202290.94999999899</v>
      </c>
      <c r="C70" s="132">
        <v>0</v>
      </c>
      <c r="D70" s="132">
        <v>0</v>
      </c>
      <c r="E70" s="132">
        <v>0</v>
      </c>
      <c r="F70" s="132">
        <v>0</v>
      </c>
      <c r="G70" s="132">
        <v>202290.94999999899</v>
      </c>
      <c r="H70" s="132">
        <v>0</v>
      </c>
      <c r="I70" s="132">
        <v>202290.94999999899</v>
      </c>
    </row>
    <row r="71" spans="1:9" x14ac:dyDescent="0.25">
      <c r="A71" s="115" t="s">
        <v>96</v>
      </c>
      <c r="B71" s="132">
        <v>217457.47</v>
      </c>
      <c r="C71" s="132">
        <v>0</v>
      </c>
      <c r="D71" s="132">
        <v>0</v>
      </c>
      <c r="E71" s="132">
        <v>0</v>
      </c>
      <c r="F71" s="132">
        <v>0</v>
      </c>
      <c r="G71" s="132">
        <v>217457.47</v>
      </c>
      <c r="H71" s="132">
        <v>0</v>
      </c>
      <c r="I71" s="132">
        <v>217457.47</v>
      </c>
    </row>
    <row r="72" spans="1:9" x14ac:dyDescent="0.25">
      <c r="A72" s="115" t="s">
        <v>97</v>
      </c>
      <c r="B72" s="132">
        <v>960987.27</v>
      </c>
      <c r="C72" s="132">
        <v>0</v>
      </c>
      <c r="D72" s="132">
        <v>0</v>
      </c>
      <c r="E72" s="132">
        <v>0</v>
      </c>
      <c r="F72" s="132">
        <v>0</v>
      </c>
      <c r="G72" s="132">
        <v>960987.27</v>
      </c>
      <c r="H72" s="132">
        <v>0</v>
      </c>
      <c r="I72" s="132">
        <v>960987.27</v>
      </c>
    </row>
    <row r="73" spans="1:9" x14ac:dyDescent="0.25">
      <c r="A73" s="115" t="s">
        <v>98</v>
      </c>
      <c r="B73" s="132">
        <v>422680.67</v>
      </c>
      <c r="C73" s="132">
        <v>0</v>
      </c>
      <c r="D73" s="132">
        <v>0</v>
      </c>
      <c r="E73" s="132">
        <v>0</v>
      </c>
      <c r="F73" s="132">
        <v>0</v>
      </c>
      <c r="G73" s="132">
        <v>422680.67</v>
      </c>
      <c r="H73" s="132">
        <v>0</v>
      </c>
      <c r="I73" s="132">
        <v>422680.67</v>
      </c>
    </row>
    <row r="74" spans="1:9" x14ac:dyDescent="0.25">
      <c r="A74" s="115" t="s">
        <v>99</v>
      </c>
      <c r="B74" s="132">
        <v>244373.33</v>
      </c>
      <c r="C74" s="132">
        <v>0</v>
      </c>
      <c r="D74" s="132">
        <v>0</v>
      </c>
      <c r="E74" s="132">
        <v>0</v>
      </c>
      <c r="F74" s="132">
        <v>0</v>
      </c>
      <c r="G74" s="132">
        <v>244373.33</v>
      </c>
      <c r="H74" s="132">
        <v>0</v>
      </c>
      <c r="I74" s="132">
        <v>244373.33</v>
      </c>
    </row>
    <row r="75" spans="1:9" x14ac:dyDescent="0.25">
      <c r="A75" s="115" t="s">
        <v>100</v>
      </c>
      <c r="B75" s="132">
        <v>188044.889999999</v>
      </c>
      <c r="C75" s="132">
        <v>0</v>
      </c>
      <c r="D75" s="132">
        <v>0</v>
      </c>
      <c r="E75" s="132">
        <v>0</v>
      </c>
      <c r="F75" s="132">
        <v>0</v>
      </c>
      <c r="G75" s="132">
        <v>188044.889999999</v>
      </c>
      <c r="H75" s="132">
        <v>0</v>
      </c>
      <c r="I75" s="132">
        <v>188044.889999999</v>
      </c>
    </row>
    <row r="76" spans="1:9" x14ac:dyDescent="0.25">
      <c r="A76" s="115" t="s">
        <v>101</v>
      </c>
      <c r="B76" s="132">
        <v>0</v>
      </c>
      <c r="C76" s="132">
        <v>0</v>
      </c>
      <c r="D76" s="132">
        <v>0</v>
      </c>
      <c r="E76" s="132">
        <v>0</v>
      </c>
      <c r="F76" s="132">
        <v>0</v>
      </c>
      <c r="G76" s="132">
        <v>0</v>
      </c>
      <c r="H76" s="132">
        <v>0</v>
      </c>
      <c r="I76" s="132">
        <v>0</v>
      </c>
    </row>
    <row r="77" spans="1:9" x14ac:dyDescent="0.25">
      <c r="A77" s="115" t="s">
        <v>102</v>
      </c>
      <c r="B77" s="132">
        <v>262721.65000000002</v>
      </c>
      <c r="C77" s="132">
        <v>0</v>
      </c>
      <c r="D77" s="132">
        <v>0</v>
      </c>
      <c r="E77" s="132">
        <v>0</v>
      </c>
      <c r="F77" s="132">
        <v>0</v>
      </c>
      <c r="G77" s="132">
        <v>262721.65000000002</v>
      </c>
      <c r="H77" s="132">
        <v>0</v>
      </c>
      <c r="I77" s="132">
        <v>262721.65000000002</v>
      </c>
    </row>
    <row r="78" spans="1:9" x14ac:dyDescent="0.25">
      <c r="A78" s="115" t="s">
        <v>103</v>
      </c>
      <c r="B78" s="132">
        <v>26119.200000000001</v>
      </c>
      <c r="C78" s="132">
        <v>0</v>
      </c>
      <c r="D78" s="132">
        <v>0</v>
      </c>
      <c r="E78" s="132">
        <v>0</v>
      </c>
      <c r="F78" s="132">
        <v>0</v>
      </c>
      <c r="G78" s="132">
        <v>26119.200000000001</v>
      </c>
      <c r="H78" s="132">
        <v>0</v>
      </c>
      <c r="I78" s="132">
        <v>26119.200000000001</v>
      </c>
    </row>
    <row r="79" spans="1:9" x14ac:dyDescent="0.25">
      <c r="A79" s="115" t="s">
        <v>104</v>
      </c>
      <c r="B79" s="132">
        <v>142795.04</v>
      </c>
      <c r="C79" s="132">
        <v>0</v>
      </c>
      <c r="D79" s="132">
        <v>0</v>
      </c>
      <c r="E79" s="132">
        <v>0</v>
      </c>
      <c r="F79" s="132">
        <v>0</v>
      </c>
      <c r="G79" s="132">
        <v>142795.04</v>
      </c>
      <c r="H79" s="132">
        <v>0</v>
      </c>
      <c r="I79" s="132">
        <v>142795.04</v>
      </c>
    </row>
    <row r="80" spans="1:9" x14ac:dyDescent="0.25">
      <c r="A80" s="115" t="s">
        <v>105</v>
      </c>
      <c r="B80" s="132">
        <v>0</v>
      </c>
      <c r="C80" s="132">
        <v>0</v>
      </c>
      <c r="D80" s="132">
        <v>0</v>
      </c>
      <c r="E80" s="132">
        <v>0</v>
      </c>
      <c r="F80" s="132">
        <v>0</v>
      </c>
      <c r="G80" s="132">
        <v>0</v>
      </c>
      <c r="H80" s="132">
        <v>0</v>
      </c>
      <c r="I80" s="132">
        <v>0</v>
      </c>
    </row>
    <row r="81" spans="1:9" x14ac:dyDescent="0.25">
      <c r="A81" s="115" t="s">
        <v>106</v>
      </c>
      <c r="B81" s="132">
        <v>0</v>
      </c>
      <c r="C81" s="132">
        <v>0</v>
      </c>
      <c r="D81" s="132">
        <v>0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</row>
    <row r="82" spans="1:9" x14ac:dyDescent="0.25">
      <c r="A82" s="115" t="s">
        <v>107</v>
      </c>
      <c r="B82" s="132">
        <v>25180.44</v>
      </c>
      <c r="C82" s="132">
        <v>0</v>
      </c>
      <c r="D82" s="132">
        <v>0</v>
      </c>
      <c r="E82" s="132">
        <v>0</v>
      </c>
      <c r="F82" s="132">
        <v>0</v>
      </c>
      <c r="G82" s="132">
        <v>25180.44</v>
      </c>
      <c r="H82" s="132">
        <v>0</v>
      </c>
      <c r="I82" s="132">
        <v>25180.44</v>
      </c>
    </row>
    <row r="83" spans="1:9" x14ac:dyDescent="0.25">
      <c r="A83" s="115" t="s">
        <v>108</v>
      </c>
      <c r="B83" s="132">
        <v>45850.78</v>
      </c>
      <c r="C83" s="132">
        <v>0</v>
      </c>
      <c r="D83" s="132">
        <v>0</v>
      </c>
      <c r="E83" s="132">
        <v>0</v>
      </c>
      <c r="F83" s="132">
        <v>0</v>
      </c>
      <c r="G83" s="132">
        <v>45850.78</v>
      </c>
      <c r="H83" s="132">
        <v>0</v>
      </c>
      <c r="I83" s="132">
        <v>45850.78</v>
      </c>
    </row>
    <row r="84" spans="1:9" x14ac:dyDescent="0.25">
      <c r="A84" s="115" t="s">
        <v>109</v>
      </c>
      <c r="B84" s="132">
        <v>311862.95</v>
      </c>
      <c r="C84" s="132">
        <v>0</v>
      </c>
      <c r="D84" s="132">
        <v>0</v>
      </c>
      <c r="E84" s="132">
        <v>0</v>
      </c>
      <c r="F84" s="132">
        <v>0</v>
      </c>
      <c r="G84" s="132">
        <v>311862.95</v>
      </c>
      <c r="H84" s="132">
        <v>0</v>
      </c>
      <c r="I84" s="132">
        <v>311862.95</v>
      </c>
    </row>
    <row r="85" spans="1:9" x14ac:dyDescent="0.25">
      <c r="A85" s="115" t="s">
        <v>110</v>
      </c>
      <c r="B85" s="132">
        <v>468300.01</v>
      </c>
      <c r="C85" s="132">
        <v>0</v>
      </c>
      <c r="D85" s="132">
        <v>0</v>
      </c>
      <c r="E85" s="132">
        <v>0</v>
      </c>
      <c r="F85" s="132">
        <v>0</v>
      </c>
      <c r="G85" s="132">
        <v>468300.01</v>
      </c>
      <c r="H85" s="132">
        <v>0</v>
      </c>
      <c r="I85" s="132">
        <v>468300.01</v>
      </c>
    </row>
    <row r="86" spans="1:9" x14ac:dyDescent="0.25">
      <c r="A86" s="115" t="s">
        <v>111</v>
      </c>
      <c r="B86" s="132">
        <v>355586.87</v>
      </c>
      <c r="C86" s="132">
        <v>0</v>
      </c>
      <c r="D86" s="132">
        <v>0</v>
      </c>
      <c r="E86" s="132">
        <v>0</v>
      </c>
      <c r="F86" s="132">
        <v>0</v>
      </c>
      <c r="G86" s="132">
        <v>355586.87</v>
      </c>
      <c r="H86" s="132">
        <v>0</v>
      </c>
      <c r="I86" s="132">
        <v>355586.87</v>
      </c>
    </row>
    <row r="87" spans="1:9" x14ac:dyDescent="0.25">
      <c r="A87" s="115" t="s">
        <v>112</v>
      </c>
      <c r="B87" s="132">
        <v>1004609.19</v>
      </c>
      <c r="C87" s="132">
        <v>0</v>
      </c>
      <c r="D87" s="132">
        <v>0</v>
      </c>
      <c r="E87" s="132">
        <v>0</v>
      </c>
      <c r="F87" s="132">
        <v>0</v>
      </c>
      <c r="G87" s="132">
        <v>1004609.19</v>
      </c>
      <c r="H87" s="132">
        <v>0</v>
      </c>
      <c r="I87" s="132">
        <v>1004609.19</v>
      </c>
    </row>
    <row r="88" spans="1:9" x14ac:dyDescent="0.25">
      <c r="A88" s="115" t="s">
        <v>113</v>
      </c>
      <c r="B88" s="132">
        <v>414666.78999999899</v>
      </c>
      <c r="C88" s="132">
        <v>0</v>
      </c>
      <c r="D88" s="132">
        <v>0</v>
      </c>
      <c r="E88" s="132">
        <v>0</v>
      </c>
      <c r="F88" s="132">
        <v>0</v>
      </c>
      <c r="G88" s="132">
        <v>414666.78999999899</v>
      </c>
      <c r="H88" s="132">
        <v>0</v>
      </c>
      <c r="I88" s="132">
        <v>414666.78999999899</v>
      </c>
    </row>
    <row r="89" spans="1:9" x14ac:dyDescent="0.25">
      <c r="A89" s="115" t="s">
        <v>114</v>
      </c>
      <c r="B89" s="132">
        <v>863488.8</v>
      </c>
      <c r="C89" s="132">
        <v>0</v>
      </c>
      <c r="D89" s="132">
        <v>0</v>
      </c>
      <c r="E89" s="132">
        <v>0</v>
      </c>
      <c r="F89" s="132">
        <v>0</v>
      </c>
      <c r="G89" s="132">
        <v>863488.8</v>
      </c>
      <c r="H89" s="132">
        <v>0</v>
      </c>
      <c r="I89" s="132">
        <v>863488.8</v>
      </c>
    </row>
    <row r="90" spans="1:9" x14ac:dyDescent="0.25">
      <c r="A90" s="115" t="s">
        <v>115</v>
      </c>
      <c r="B90" s="132">
        <v>52502.82</v>
      </c>
      <c r="C90" s="132">
        <v>0</v>
      </c>
      <c r="D90" s="132">
        <v>0</v>
      </c>
      <c r="E90" s="132">
        <v>0</v>
      </c>
      <c r="F90" s="132">
        <v>0</v>
      </c>
      <c r="G90" s="132">
        <v>52502.82</v>
      </c>
      <c r="H90" s="132">
        <v>0</v>
      </c>
      <c r="I90" s="132">
        <v>52502.82</v>
      </c>
    </row>
    <row r="91" spans="1:9" x14ac:dyDescent="0.25">
      <c r="A91" s="115" t="s">
        <v>116</v>
      </c>
      <c r="B91" s="132">
        <v>54449.48</v>
      </c>
      <c r="C91" s="132">
        <v>0</v>
      </c>
      <c r="D91" s="132">
        <v>0</v>
      </c>
      <c r="E91" s="132">
        <v>0</v>
      </c>
      <c r="F91" s="132">
        <v>0</v>
      </c>
      <c r="G91" s="132">
        <v>54449.48</v>
      </c>
      <c r="H91" s="132">
        <v>0</v>
      </c>
      <c r="I91" s="132">
        <v>54449.48</v>
      </c>
    </row>
    <row r="92" spans="1:9" x14ac:dyDescent="0.25">
      <c r="A92" s="115" t="s">
        <v>117</v>
      </c>
      <c r="B92" s="132">
        <v>2045068.8699999901</v>
      </c>
      <c r="C92" s="132">
        <v>0</v>
      </c>
      <c r="D92" s="132">
        <v>0</v>
      </c>
      <c r="E92" s="132">
        <v>0</v>
      </c>
      <c r="F92" s="132">
        <v>0</v>
      </c>
      <c r="G92" s="132">
        <v>2045068.8699999901</v>
      </c>
      <c r="H92" s="132">
        <v>0</v>
      </c>
      <c r="I92" s="132">
        <v>2045068.8699999901</v>
      </c>
    </row>
    <row r="93" spans="1:9" x14ac:dyDescent="0.25">
      <c r="A93" s="115" t="s">
        <v>118</v>
      </c>
      <c r="B93" s="132">
        <v>56502.84</v>
      </c>
      <c r="C93" s="132">
        <v>0</v>
      </c>
      <c r="D93" s="132">
        <v>0</v>
      </c>
      <c r="E93" s="132">
        <v>0</v>
      </c>
      <c r="F93" s="132">
        <v>0</v>
      </c>
      <c r="G93" s="132">
        <v>56502.84</v>
      </c>
      <c r="H93" s="132">
        <v>0</v>
      </c>
      <c r="I93" s="132">
        <v>56502.84</v>
      </c>
    </row>
    <row r="94" spans="1:9" x14ac:dyDescent="0.25">
      <c r="A94" s="115" t="s">
        <v>119</v>
      </c>
      <c r="B94" s="132">
        <v>1234.26</v>
      </c>
      <c r="C94" s="132">
        <v>0</v>
      </c>
      <c r="D94" s="132">
        <v>0</v>
      </c>
      <c r="E94" s="132">
        <v>0</v>
      </c>
      <c r="F94" s="132">
        <v>0</v>
      </c>
      <c r="G94" s="132">
        <v>1234.26</v>
      </c>
      <c r="H94" s="132">
        <v>0</v>
      </c>
      <c r="I94" s="132">
        <v>1234.26</v>
      </c>
    </row>
    <row r="95" spans="1:9" x14ac:dyDescent="0.25">
      <c r="A95" s="115" t="s">
        <v>120</v>
      </c>
      <c r="B95" s="132">
        <v>0</v>
      </c>
      <c r="C95" s="132">
        <v>0</v>
      </c>
      <c r="D95" s="132">
        <v>0</v>
      </c>
      <c r="E95" s="132">
        <v>0</v>
      </c>
      <c r="F95" s="132">
        <v>0</v>
      </c>
      <c r="G95" s="132">
        <v>0</v>
      </c>
      <c r="H95" s="132">
        <v>0</v>
      </c>
      <c r="I95" s="132">
        <v>0</v>
      </c>
    </row>
    <row r="96" spans="1:9" x14ac:dyDescent="0.25">
      <c r="A96" s="115" t="s">
        <v>121</v>
      </c>
      <c r="B96" s="132">
        <v>0</v>
      </c>
      <c r="C96" s="132">
        <v>15327.68</v>
      </c>
      <c r="D96" s="132">
        <v>0</v>
      </c>
      <c r="E96" s="132">
        <v>0</v>
      </c>
      <c r="F96" s="132">
        <v>0</v>
      </c>
      <c r="G96" s="132">
        <v>0</v>
      </c>
      <c r="H96" s="132">
        <v>15327.68</v>
      </c>
      <c r="I96" s="132">
        <v>15327.68</v>
      </c>
    </row>
    <row r="97" spans="1:9" x14ac:dyDescent="0.25">
      <c r="A97" s="115" t="s">
        <v>122</v>
      </c>
      <c r="B97" s="132">
        <v>0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</row>
    <row r="98" spans="1:9" x14ac:dyDescent="0.25">
      <c r="A98" s="115" t="s">
        <v>123</v>
      </c>
      <c r="B98" s="132">
        <v>0</v>
      </c>
      <c r="C98" s="132">
        <v>0</v>
      </c>
      <c r="D98" s="132">
        <v>0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</row>
    <row r="99" spans="1:9" x14ac:dyDescent="0.25">
      <c r="A99" s="115" t="s">
        <v>124</v>
      </c>
      <c r="B99" s="132">
        <v>0</v>
      </c>
      <c r="C99" s="132">
        <v>0</v>
      </c>
      <c r="D99" s="132">
        <v>0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</row>
    <row r="100" spans="1:9" x14ac:dyDescent="0.25">
      <c r="A100" s="115" t="s">
        <v>125</v>
      </c>
      <c r="B100" s="132">
        <v>0</v>
      </c>
      <c r="C100" s="132">
        <v>20275.560000000001</v>
      </c>
      <c r="D100" s="132">
        <v>0</v>
      </c>
      <c r="E100" s="132">
        <v>0</v>
      </c>
      <c r="F100" s="132">
        <v>0</v>
      </c>
      <c r="G100" s="132">
        <v>0</v>
      </c>
      <c r="H100" s="132">
        <v>20275.560000000001</v>
      </c>
      <c r="I100" s="132">
        <v>20275.560000000001</v>
      </c>
    </row>
    <row r="101" spans="1:9" x14ac:dyDescent="0.25">
      <c r="A101" s="115" t="s">
        <v>126</v>
      </c>
      <c r="B101" s="132">
        <v>0</v>
      </c>
      <c r="C101" s="132">
        <v>14159.05</v>
      </c>
      <c r="D101" s="132">
        <v>0</v>
      </c>
      <c r="E101" s="132">
        <v>0</v>
      </c>
      <c r="F101" s="132">
        <v>0</v>
      </c>
      <c r="G101" s="132">
        <v>0</v>
      </c>
      <c r="H101" s="132">
        <v>14159.05</v>
      </c>
      <c r="I101" s="132">
        <v>14159.05</v>
      </c>
    </row>
    <row r="102" spans="1:9" x14ac:dyDescent="0.25">
      <c r="A102" s="115" t="s">
        <v>127</v>
      </c>
      <c r="B102" s="132">
        <v>0</v>
      </c>
      <c r="C102" s="132">
        <v>-7641.12</v>
      </c>
      <c r="D102" s="132">
        <v>0</v>
      </c>
      <c r="E102" s="132">
        <v>0</v>
      </c>
      <c r="F102" s="132">
        <v>0</v>
      </c>
      <c r="G102" s="132">
        <v>0</v>
      </c>
      <c r="H102" s="132">
        <v>-7641.12</v>
      </c>
      <c r="I102" s="132">
        <v>-7641.12</v>
      </c>
    </row>
    <row r="103" spans="1:9" x14ac:dyDescent="0.25">
      <c r="A103" s="115" t="s">
        <v>128</v>
      </c>
      <c r="B103" s="132">
        <v>0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</row>
    <row r="104" spans="1:9" x14ac:dyDescent="0.25">
      <c r="A104" s="115" t="s">
        <v>129</v>
      </c>
      <c r="B104" s="132">
        <v>0</v>
      </c>
      <c r="C104" s="132">
        <v>14097.08</v>
      </c>
      <c r="D104" s="132">
        <v>0</v>
      </c>
      <c r="E104" s="132">
        <v>0</v>
      </c>
      <c r="F104" s="132">
        <v>0</v>
      </c>
      <c r="G104" s="132">
        <v>0</v>
      </c>
      <c r="H104" s="132">
        <v>14097.08</v>
      </c>
      <c r="I104" s="132">
        <v>14097.08</v>
      </c>
    </row>
    <row r="105" spans="1:9" x14ac:dyDescent="0.25">
      <c r="A105" s="115" t="s">
        <v>130</v>
      </c>
      <c r="B105" s="132">
        <v>0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</row>
    <row r="106" spans="1:9" x14ac:dyDescent="0.25">
      <c r="A106" s="115" t="s">
        <v>131</v>
      </c>
      <c r="B106" s="132">
        <v>0</v>
      </c>
      <c r="C106" s="132">
        <v>2183.7800000000002</v>
      </c>
      <c r="D106" s="132">
        <v>0</v>
      </c>
      <c r="E106" s="132">
        <v>0</v>
      </c>
      <c r="F106" s="132">
        <v>0</v>
      </c>
      <c r="G106" s="132">
        <v>0</v>
      </c>
      <c r="H106" s="132">
        <v>2183.7800000000002</v>
      </c>
      <c r="I106" s="132">
        <v>2183.7800000000002</v>
      </c>
    </row>
    <row r="107" spans="1:9" x14ac:dyDescent="0.25">
      <c r="A107" s="115" t="s">
        <v>132</v>
      </c>
      <c r="B107" s="132">
        <v>0</v>
      </c>
      <c r="C107" s="132">
        <v>1.72</v>
      </c>
      <c r="D107" s="132">
        <v>0</v>
      </c>
      <c r="E107" s="132">
        <v>0</v>
      </c>
      <c r="F107" s="132">
        <v>0</v>
      </c>
      <c r="G107" s="132">
        <v>0</v>
      </c>
      <c r="H107" s="132">
        <v>1.72</v>
      </c>
      <c r="I107" s="132">
        <v>1.72</v>
      </c>
    </row>
    <row r="108" spans="1:9" x14ac:dyDescent="0.25">
      <c r="A108" s="115" t="s">
        <v>133</v>
      </c>
      <c r="B108" s="132">
        <v>0</v>
      </c>
      <c r="C108" s="132">
        <v>12924.02</v>
      </c>
      <c r="D108" s="132">
        <v>0</v>
      </c>
      <c r="E108" s="132">
        <v>0</v>
      </c>
      <c r="F108" s="132">
        <v>0</v>
      </c>
      <c r="G108" s="132">
        <v>0</v>
      </c>
      <c r="H108" s="132">
        <v>12924.02</v>
      </c>
      <c r="I108" s="132">
        <v>12924.02</v>
      </c>
    </row>
    <row r="109" spans="1:9" x14ac:dyDescent="0.25">
      <c r="A109" s="115" t="s">
        <v>134</v>
      </c>
      <c r="B109" s="132">
        <v>0</v>
      </c>
      <c r="C109" s="132">
        <v>2430.1499999999901</v>
      </c>
      <c r="D109" s="132">
        <v>0</v>
      </c>
      <c r="E109" s="132">
        <v>0</v>
      </c>
      <c r="F109" s="132">
        <v>0</v>
      </c>
      <c r="G109" s="132">
        <v>0</v>
      </c>
      <c r="H109" s="132">
        <v>2430.1499999999901</v>
      </c>
      <c r="I109" s="132">
        <v>2430.1499999999901</v>
      </c>
    </row>
    <row r="110" spans="1:9" x14ac:dyDescent="0.25">
      <c r="A110" s="115" t="s">
        <v>135</v>
      </c>
      <c r="B110" s="132">
        <v>0</v>
      </c>
      <c r="C110" s="132">
        <v>0</v>
      </c>
      <c r="D110" s="132">
        <v>0</v>
      </c>
      <c r="E110" s="132">
        <v>0</v>
      </c>
      <c r="F110" s="132">
        <v>0</v>
      </c>
      <c r="G110" s="132">
        <v>0</v>
      </c>
      <c r="H110" s="132">
        <v>0</v>
      </c>
      <c r="I110" s="132">
        <v>0</v>
      </c>
    </row>
    <row r="111" spans="1:9" x14ac:dyDescent="0.25">
      <c r="A111" s="115" t="s">
        <v>136</v>
      </c>
      <c r="B111" s="132">
        <v>0</v>
      </c>
      <c r="C111" s="132">
        <v>0</v>
      </c>
      <c r="D111" s="132">
        <v>0</v>
      </c>
      <c r="E111" s="132">
        <v>0</v>
      </c>
      <c r="F111" s="132">
        <v>0</v>
      </c>
      <c r="G111" s="132">
        <v>0</v>
      </c>
      <c r="H111" s="132">
        <v>0</v>
      </c>
      <c r="I111" s="132">
        <v>0</v>
      </c>
    </row>
    <row r="112" spans="1:9" x14ac:dyDescent="0.25">
      <c r="A112" s="115" t="s">
        <v>137</v>
      </c>
      <c r="B112" s="132">
        <v>0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</row>
    <row r="113" spans="1:9" x14ac:dyDescent="0.25">
      <c r="A113" s="115" t="s">
        <v>138</v>
      </c>
      <c r="B113" s="132">
        <v>0</v>
      </c>
      <c r="C113" s="132">
        <v>-19.120000000000399</v>
      </c>
      <c r="D113" s="132">
        <v>0</v>
      </c>
      <c r="E113" s="132">
        <v>0</v>
      </c>
      <c r="F113" s="132">
        <v>0</v>
      </c>
      <c r="G113" s="132">
        <v>0</v>
      </c>
      <c r="H113" s="132">
        <v>-19.120000000000399</v>
      </c>
      <c r="I113" s="132">
        <v>-19.120000000000399</v>
      </c>
    </row>
    <row r="114" spans="1:9" x14ac:dyDescent="0.25">
      <c r="A114" s="115" t="s">
        <v>139</v>
      </c>
      <c r="B114" s="132">
        <v>0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</row>
    <row r="115" spans="1:9" x14ac:dyDescent="0.25">
      <c r="A115" s="115" t="s">
        <v>140</v>
      </c>
      <c r="B115" s="132">
        <v>0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</row>
    <row r="116" spans="1:9" x14ac:dyDescent="0.25">
      <c r="A116" s="115" t="s">
        <v>141</v>
      </c>
      <c r="B116" s="132">
        <v>0</v>
      </c>
      <c r="C116" s="132">
        <v>13250.8</v>
      </c>
      <c r="D116" s="132">
        <v>0</v>
      </c>
      <c r="E116" s="132">
        <v>0</v>
      </c>
      <c r="F116" s="132">
        <v>0</v>
      </c>
      <c r="G116" s="132">
        <v>0</v>
      </c>
      <c r="H116" s="132">
        <v>13250.8</v>
      </c>
      <c r="I116" s="132">
        <v>13250.8</v>
      </c>
    </row>
    <row r="117" spans="1:9" x14ac:dyDescent="0.25">
      <c r="A117" s="115" t="s">
        <v>142</v>
      </c>
      <c r="B117" s="132">
        <v>0</v>
      </c>
      <c r="C117" s="132">
        <v>697.9</v>
      </c>
      <c r="D117" s="132">
        <v>0</v>
      </c>
      <c r="E117" s="132">
        <v>0</v>
      </c>
      <c r="F117" s="132">
        <v>0</v>
      </c>
      <c r="G117" s="132">
        <v>0</v>
      </c>
      <c r="H117" s="132">
        <v>697.9</v>
      </c>
      <c r="I117" s="132">
        <v>697.9</v>
      </c>
    </row>
    <row r="118" spans="1:9" x14ac:dyDescent="0.25">
      <c r="A118" s="115" t="s">
        <v>143</v>
      </c>
      <c r="B118" s="132">
        <v>0</v>
      </c>
      <c r="C118" s="132">
        <v>18038.12</v>
      </c>
      <c r="D118" s="132">
        <v>0</v>
      </c>
      <c r="E118" s="132">
        <v>0</v>
      </c>
      <c r="F118" s="132">
        <v>0</v>
      </c>
      <c r="G118" s="132">
        <v>0</v>
      </c>
      <c r="H118" s="132">
        <v>18038.12</v>
      </c>
      <c r="I118" s="132">
        <v>18038.12</v>
      </c>
    </row>
    <row r="119" spans="1:9" x14ac:dyDescent="0.25">
      <c r="A119" s="115" t="s">
        <v>144</v>
      </c>
      <c r="B119" s="132">
        <v>0</v>
      </c>
      <c r="C119" s="132">
        <v>318.58999999999997</v>
      </c>
      <c r="D119" s="132">
        <v>0</v>
      </c>
      <c r="E119" s="132">
        <v>0</v>
      </c>
      <c r="F119" s="132">
        <v>0</v>
      </c>
      <c r="G119" s="132">
        <v>0</v>
      </c>
      <c r="H119" s="132">
        <v>318.58999999999997</v>
      </c>
      <c r="I119" s="132">
        <v>318.58999999999997</v>
      </c>
    </row>
    <row r="120" spans="1:9" x14ac:dyDescent="0.25">
      <c r="A120" s="115" t="s">
        <v>145</v>
      </c>
      <c r="B120" s="132">
        <v>0</v>
      </c>
      <c r="C120" s="132">
        <v>38780.120000000003</v>
      </c>
      <c r="D120" s="132">
        <v>0</v>
      </c>
      <c r="E120" s="132">
        <v>0</v>
      </c>
      <c r="F120" s="132">
        <v>0</v>
      </c>
      <c r="G120" s="132">
        <v>0</v>
      </c>
      <c r="H120" s="132">
        <v>38780.120000000003</v>
      </c>
      <c r="I120" s="132">
        <v>38780.120000000003</v>
      </c>
    </row>
    <row r="121" spans="1:9" x14ac:dyDescent="0.25">
      <c r="A121" s="115" t="s">
        <v>146</v>
      </c>
      <c r="B121" s="132">
        <v>0</v>
      </c>
      <c r="C121" s="132">
        <v>0</v>
      </c>
      <c r="D121" s="132">
        <v>0</v>
      </c>
      <c r="E121" s="132">
        <v>0</v>
      </c>
      <c r="F121" s="132">
        <v>0</v>
      </c>
      <c r="G121" s="132">
        <v>0</v>
      </c>
      <c r="H121" s="132">
        <v>0</v>
      </c>
      <c r="I121" s="132">
        <v>0</v>
      </c>
    </row>
    <row r="122" spans="1:9" x14ac:dyDescent="0.25">
      <c r="A122" s="115" t="s">
        <v>147</v>
      </c>
      <c r="B122" s="132">
        <v>0</v>
      </c>
      <c r="C122" s="132">
        <v>1267.01</v>
      </c>
      <c r="D122" s="132">
        <v>0</v>
      </c>
      <c r="E122" s="132">
        <v>0</v>
      </c>
      <c r="F122" s="132">
        <v>0</v>
      </c>
      <c r="G122" s="132">
        <v>0</v>
      </c>
      <c r="H122" s="132">
        <v>1267.01</v>
      </c>
      <c r="I122" s="132">
        <v>1267.01</v>
      </c>
    </row>
    <row r="123" spans="1:9" x14ac:dyDescent="0.25">
      <c r="A123" s="115" t="s">
        <v>148</v>
      </c>
      <c r="B123" s="132">
        <v>0</v>
      </c>
      <c r="C123" s="132">
        <v>3874.8</v>
      </c>
      <c r="D123" s="132">
        <v>0</v>
      </c>
      <c r="E123" s="132">
        <v>0</v>
      </c>
      <c r="F123" s="132">
        <v>0</v>
      </c>
      <c r="G123" s="132">
        <v>0</v>
      </c>
      <c r="H123" s="132">
        <v>3874.8</v>
      </c>
      <c r="I123" s="132">
        <v>3874.8</v>
      </c>
    </row>
    <row r="124" spans="1:9" x14ac:dyDescent="0.25">
      <c r="A124" s="115" t="s">
        <v>149</v>
      </c>
      <c r="B124" s="132">
        <v>0</v>
      </c>
      <c r="C124" s="132">
        <v>43523.1899999999</v>
      </c>
      <c r="D124" s="132">
        <v>0</v>
      </c>
      <c r="E124" s="132">
        <v>0</v>
      </c>
      <c r="F124" s="132">
        <v>0</v>
      </c>
      <c r="G124" s="132">
        <v>0</v>
      </c>
      <c r="H124" s="132">
        <v>43523.1899999999</v>
      </c>
      <c r="I124" s="132">
        <v>43523.1899999999</v>
      </c>
    </row>
    <row r="125" spans="1:9" x14ac:dyDescent="0.25">
      <c r="A125" s="115" t="s">
        <v>150</v>
      </c>
      <c r="B125" s="132">
        <v>0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</row>
    <row r="126" spans="1:9" x14ac:dyDescent="0.25">
      <c r="A126" s="115" t="s">
        <v>151</v>
      </c>
      <c r="B126" s="132">
        <v>0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</row>
    <row r="127" spans="1:9" x14ac:dyDescent="0.25">
      <c r="A127" s="115" t="s">
        <v>152</v>
      </c>
      <c r="B127" s="132">
        <v>0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</row>
    <row r="128" spans="1:9" x14ac:dyDescent="0.25">
      <c r="A128" s="115" t="s">
        <v>153</v>
      </c>
      <c r="B128" s="132">
        <v>0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</row>
    <row r="129" spans="1:9" x14ac:dyDescent="0.25">
      <c r="A129" s="115" t="s">
        <v>154</v>
      </c>
      <c r="B129" s="132">
        <v>0</v>
      </c>
      <c r="C129" s="132">
        <v>0</v>
      </c>
      <c r="D129" s="132">
        <v>0</v>
      </c>
      <c r="E129" s="132">
        <v>0</v>
      </c>
      <c r="F129" s="132">
        <v>0</v>
      </c>
      <c r="G129" s="132">
        <v>0</v>
      </c>
      <c r="H129" s="132">
        <v>0</v>
      </c>
      <c r="I129" s="132">
        <v>0</v>
      </c>
    </row>
    <row r="130" spans="1:9" x14ac:dyDescent="0.25">
      <c r="A130" s="118" t="s">
        <v>417</v>
      </c>
      <c r="B130" s="132">
        <v>0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</row>
    <row r="131" spans="1:9" x14ac:dyDescent="0.25">
      <c r="A131" s="115" t="s">
        <v>155</v>
      </c>
      <c r="B131" s="136">
        <v>10289378.99</v>
      </c>
      <c r="C131" s="136">
        <v>193489.329999999</v>
      </c>
      <c r="D131" s="136">
        <v>0</v>
      </c>
      <c r="E131" s="137">
        <v>0</v>
      </c>
      <c r="F131" s="137">
        <v>0</v>
      </c>
      <c r="G131" s="137">
        <v>10289378.99</v>
      </c>
      <c r="H131" s="137">
        <v>193489.329999999</v>
      </c>
      <c r="I131" s="137">
        <v>10482868.32</v>
      </c>
    </row>
    <row r="132" spans="1:9" x14ac:dyDescent="0.25">
      <c r="A132" s="117" t="s">
        <v>156</v>
      </c>
      <c r="B132" s="131"/>
      <c r="C132" s="131"/>
      <c r="D132" s="131"/>
      <c r="E132" s="131"/>
      <c r="F132" s="131"/>
      <c r="G132" s="131"/>
      <c r="H132" s="131"/>
      <c r="I132" s="131"/>
    </row>
    <row r="133" spans="1:9" x14ac:dyDescent="0.25">
      <c r="A133" s="115" t="s">
        <v>157</v>
      </c>
      <c r="B133" s="132">
        <v>249802.17</v>
      </c>
      <c r="C133" s="132">
        <v>0</v>
      </c>
      <c r="D133" s="132">
        <v>0</v>
      </c>
      <c r="E133" s="132">
        <v>0</v>
      </c>
      <c r="F133" s="132">
        <v>0</v>
      </c>
      <c r="G133" s="132">
        <v>249802.17</v>
      </c>
      <c r="H133" s="132">
        <v>0</v>
      </c>
      <c r="I133" s="132">
        <v>249802.17</v>
      </c>
    </row>
    <row r="134" spans="1:9" x14ac:dyDescent="0.25">
      <c r="A134" s="115" t="s">
        <v>158</v>
      </c>
      <c r="B134" s="132">
        <v>0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</row>
    <row r="135" spans="1:9" x14ac:dyDescent="0.25">
      <c r="A135" s="115" t="s">
        <v>159</v>
      </c>
      <c r="B135" s="132">
        <v>2249.0500000000002</v>
      </c>
      <c r="C135" s="132">
        <v>0</v>
      </c>
      <c r="D135" s="132">
        <v>0</v>
      </c>
      <c r="E135" s="132">
        <v>0</v>
      </c>
      <c r="F135" s="132">
        <v>0</v>
      </c>
      <c r="G135" s="132">
        <v>2249.0500000000002</v>
      </c>
      <c r="H135" s="132">
        <v>0</v>
      </c>
      <c r="I135" s="132">
        <v>2249.0500000000002</v>
      </c>
    </row>
    <row r="136" spans="1:9" x14ac:dyDescent="0.25">
      <c r="A136" s="115" t="s">
        <v>160</v>
      </c>
      <c r="B136" s="132">
        <v>273029.67</v>
      </c>
      <c r="C136" s="132">
        <v>0</v>
      </c>
      <c r="D136" s="132">
        <v>0</v>
      </c>
      <c r="E136" s="132">
        <v>0</v>
      </c>
      <c r="F136" s="132">
        <v>0</v>
      </c>
      <c r="G136" s="132">
        <v>273029.67</v>
      </c>
      <c r="H136" s="132">
        <v>0</v>
      </c>
      <c r="I136" s="132">
        <v>273029.67</v>
      </c>
    </row>
    <row r="137" spans="1:9" x14ac:dyDescent="0.25">
      <c r="A137" s="115" t="s">
        <v>161</v>
      </c>
      <c r="B137" s="132">
        <v>88600.35</v>
      </c>
      <c r="C137" s="132">
        <v>0</v>
      </c>
      <c r="D137" s="132">
        <v>0</v>
      </c>
      <c r="E137" s="132">
        <v>0</v>
      </c>
      <c r="F137" s="132">
        <v>0</v>
      </c>
      <c r="G137" s="132">
        <v>88600.35</v>
      </c>
      <c r="H137" s="132">
        <v>0</v>
      </c>
      <c r="I137" s="132">
        <v>88600.35</v>
      </c>
    </row>
    <row r="138" spans="1:9" x14ac:dyDescent="0.25">
      <c r="A138" s="115" t="s">
        <v>162</v>
      </c>
      <c r="B138" s="132">
        <v>7111.05</v>
      </c>
      <c r="C138" s="132">
        <v>0</v>
      </c>
      <c r="D138" s="132">
        <v>0</v>
      </c>
      <c r="E138" s="132">
        <v>0</v>
      </c>
      <c r="F138" s="132">
        <v>0</v>
      </c>
      <c r="G138" s="132">
        <v>7111.05</v>
      </c>
      <c r="H138" s="132">
        <v>0</v>
      </c>
      <c r="I138" s="132">
        <v>7111.05</v>
      </c>
    </row>
    <row r="139" spans="1:9" x14ac:dyDescent="0.25">
      <c r="A139" s="115" t="s">
        <v>163</v>
      </c>
      <c r="B139" s="132">
        <v>0</v>
      </c>
      <c r="C139" s="132">
        <v>0</v>
      </c>
      <c r="D139" s="132">
        <v>0</v>
      </c>
      <c r="E139" s="132">
        <v>0</v>
      </c>
      <c r="F139" s="132">
        <v>0</v>
      </c>
      <c r="G139" s="132">
        <v>0</v>
      </c>
      <c r="H139" s="132">
        <v>0</v>
      </c>
      <c r="I139" s="132">
        <v>0</v>
      </c>
    </row>
    <row r="140" spans="1:9" x14ac:dyDescent="0.25">
      <c r="A140" s="115" t="s">
        <v>164</v>
      </c>
      <c r="B140" s="132">
        <v>7215.15</v>
      </c>
      <c r="C140" s="132">
        <v>0</v>
      </c>
      <c r="D140" s="132">
        <v>0</v>
      </c>
      <c r="E140" s="132">
        <v>0</v>
      </c>
      <c r="F140" s="132">
        <v>0</v>
      </c>
      <c r="G140" s="132">
        <v>7215.15</v>
      </c>
      <c r="H140" s="132">
        <v>0</v>
      </c>
      <c r="I140" s="132">
        <v>7215.15</v>
      </c>
    </row>
    <row r="141" spans="1:9" x14ac:dyDescent="0.25">
      <c r="A141" s="115" t="s">
        <v>165</v>
      </c>
      <c r="B141" s="132">
        <v>0</v>
      </c>
      <c r="C141" s="132">
        <v>0</v>
      </c>
      <c r="D141" s="132">
        <v>0</v>
      </c>
      <c r="E141" s="132">
        <v>0</v>
      </c>
      <c r="F141" s="132">
        <v>0</v>
      </c>
      <c r="G141" s="132">
        <v>0</v>
      </c>
      <c r="H141" s="132">
        <v>0</v>
      </c>
      <c r="I141" s="132">
        <v>0</v>
      </c>
    </row>
    <row r="142" spans="1:9" x14ac:dyDescent="0.25">
      <c r="A142" s="115" t="s">
        <v>166</v>
      </c>
      <c r="B142" s="132">
        <v>115953.7</v>
      </c>
      <c r="C142" s="132">
        <v>0</v>
      </c>
      <c r="D142" s="132">
        <v>0</v>
      </c>
      <c r="E142" s="132">
        <v>0</v>
      </c>
      <c r="F142" s="132">
        <v>0</v>
      </c>
      <c r="G142" s="132">
        <v>115953.7</v>
      </c>
      <c r="H142" s="132">
        <v>0</v>
      </c>
      <c r="I142" s="132">
        <v>115953.7</v>
      </c>
    </row>
    <row r="143" spans="1:9" x14ac:dyDescent="0.25">
      <c r="A143" s="115" t="s">
        <v>167</v>
      </c>
      <c r="B143" s="132">
        <v>11957.129999999899</v>
      </c>
      <c r="C143" s="132">
        <v>0</v>
      </c>
      <c r="D143" s="132">
        <v>0</v>
      </c>
      <c r="E143" s="132">
        <v>0</v>
      </c>
      <c r="F143" s="132">
        <v>0</v>
      </c>
      <c r="G143" s="132">
        <v>11957.129999999899</v>
      </c>
      <c r="H143" s="132">
        <v>0</v>
      </c>
      <c r="I143" s="132">
        <v>11957.129999999899</v>
      </c>
    </row>
    <row r="144" spans="1:9" x14ac:dyDescent="0.25">
      <c r="A144" s="115" t="s">
        <v>168</v>
      </c>
      <c r="B144" s="132">
        <v>102182.44</v>
      </c>
      <c r="C144" s="132">
        <v>0</v>
      </c>
      <c r="D144" s="132">
        <v>0</v>
      </c>
      <c r="E144" s="132">
        <v>0</v>
      </c>
      <c r="F144" s="132">
        <v>0</v>
      </c>
      <c r="G144" s="132">
        <v>102182.44</v>
      </c>
      <c r="H144" s="132">
        <v>0</v>
      </c>
      <c r="I144" s="132">
        <v>102182.44</v>
      </c>
    </row>
    <row r="145" spans="1:9" x14ac:dyDescent="0.25">
      <c r="A145" s="115" t="s">
        <v>169</v>
      </c>
      <c r="B145" s="132">
        <v>813.6</v>
      </c>
      <c r="C145" s="132">
        <v>0</v>
      </c>
      <c r="D145" s="132">
        <v>0</v>
      </c>
      <c r="E145" s="132">
        <v>0</v>
      </c>
      <c r="F145" s="132">
        <v>0</v>
      </c>
      <c r="G145" s="132">
        <v>813.6</v>
      </c>
      <c r="H145" s="132">
        <v>0</v>
      </c>
      <c r="I145" s="132">
        <v>813.6</v>
      </c>
    </row>
    <row r="146" spans="1:9" x14ac:dyDescent="0.25">
      <c r="A146" s="115" t="s">
        <v>170</v>
      </c>
      <c r="B146" s="132">
        <v>6273.07</v>
      </c>
      <c r="C146" s="132">
        <v>0</v>
      </c>
      <c r="D146" s="132">
        <v>0</v>
      </c>
      <c r="E146" s="132">
        <v>0</v>
      </c>
      <c r="F146" s="132">
        <v>0</v>
      </c>
      <c r="G146" s="132">
        <v>6273.07</v>
      </c>
      <c r="H146" s="132">
        <v>0</v>
      </c>
      <c r="I146" s="132">
        <v>6273.07</v>
      </c>
    </row>
    <row r="147" spans="1:9" x14ac:dyDescent="0.25">
      <c r="A147" s="115" t="s">
        <v>171</v>
      </c>
      <c r="B147" s="132">
        <v>0</v>
      </c>
      <c r="C147" s="132">
        <v>0</v>
      </c>
      <c r="D147" s="132">
        <v>0</v>
      </c>
      <c r="E147" s="132">
        <v>0</v>
      </c>
      <c r="F147" s="132">
        <v>0</v>
      </c>
      <c r="G147" s="132">
        <v>0</v>
      </c>
      <c r="H147" s="132">
        <v>0</v>
      </c>
      <c r="I147" s="132">
        <v>0</v>
      </c>
    </row>
    <row r="148" spans="1:9" x14ac:dyDescent="0.25">
      <c r="A148" s="115" t="s">
        <v>172</v>
      </c>
      <c r="B148" s="132">
        <v>0</v>
      </c>
      <c r="C148" s="132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</row>
    <row r="149" spans="1:9" x14ac:dyDescent="0.25">
      <c r="A149" s="115" t="s">
        <v>173</v>
      </c>
      <c r="B149" s="132">
        <v>2439.25</v>
      </c>
      <c r="C149" s="132">
        <v>0</v>
      </c>
      <c r="D149" s="132">
        <v>0</v>
      </c>
      <c r="E149" s="132">
        <v>0</v>
      </c>
      <c r="F149" s="132">
        <v>0</v>
      </c>
      <c r="G149" s="132">
        <v>2439.25</v>
      </c>
      <c r="H149" s="132">
        <v>0</v>
      </c>
      <c r="I149" s="132">
        <v>2439.25</v>
      </c>
    </row>
    <row r="150" spans="1:9" x14ac:dyDescent="0.25">
      <c r="A150" s="115" t="s">
        <v>174</v>
      </c>
      <c r="B150" s="132">
        <v>191531.32</v>
      </c>
      <c r="C150" s="132">
        <v>0</v>
      </c>
      <c r="D150" s="132">
        <v>0</v>
      </c>
      <c r="E150" s="132">
        <v>0</v>
      </c>
      <c r="F150" s="132">
        <v>0</v>
      </c>
      <c r="G150" s="132">
        <v>191531.32</v>
      </c>
      <c r="H150" s="132">
        <v>0</v>
      </c>
      <c r="I150" s="132">
        <v>191531.32</v>
      </c>
    </row>
    <row r="151" spans="1:9" x14ac:dyDescent="0.25">
      <c r="A151" s="115" t="s">
        <v>175</v>
      </c>
      <c r="B151" s="132">
        <v>724247.5</v>
      </c>
      <c r="C151" s="132">
        <v>0</v>
      </c>
      <c r="D151" s="132">
        <v>0</v>
      </c>
      <c r="E151" s="132">
        <v>0</v>
      </c>
      <c r="F151" s="132">
        <v>0</v>
      </c>
      <c r="G151" s="132">
        <v>724247.5</v>
      </c>
      <c r="H151" s="132">
        <v>0</v>
      </c>
      <c r="I151" s="132">
        <v>724247.5</v>
      </c>
    </row>
    <row r="152" spans="1:9" x14ac:dyDescent="0.25">
      <c r="A152" s="115" t="s">
        <v>176</v>
      </c>
      <c r="B152" s="132">
        <v>0</v>
      </c>
      <c r="C152" s="132">
        <v>0</v>
      </c>
      <c r="D152" s="132">
        <v>0</v>
      </c>
      <c r="E152" s="132">
        <v>0</v>
      </c>
      <c r="F152" s="132">
        <v>0</v>
      </c>
      <c r="G152" s="132">
        <v>0</v>
      </c>
      <c r="H152" s="132">
        <v>0</v>
      </c>
      <c r="I152" s="132">
        <v>0</v>
      </c>
    </row>
    <row r="153" spans="1:9" x14ac:dyDescent="0.25">
      <c r="A153" s="115" t="s">
        <v>177</v>
      </c>
      <c r="B153" s="132">
        <v>0</v>
      </c>
      <c r="C153" s="132">
        <v>0</v>
      </c>
      <c r="D153" s="132">
        <v>0</v>
      </c>
      <c r="E153" s="132">
        <v>0</v>
      </c>
      <c r="F153" s="132">
        <v>0</v>
      </c>
      <c r="G153" s="132">
        <v>0</v>
      </c>
      <c r="H153" s="132">
        <v>0</v>
      </c>
      <c r="I153" s="132">
        <v>0</v>
      </c>
    </row>
    <row r="154" spans="1:9" x14ac:dyDescent="0.25">
      <c r="A154" s="115" t="s">
        <v>178</v>
      </c>
      <c r="B154" s="132">
        <v>0</v>
      </c>
      <c r="C154" s="132">
        <v>0</v>
      </c>
      <c r="D154" s="132">
        <v>0</v>
      </c>
      <c r="E154" s="132">
        <v>0</v>
      </c>
      <c r="F154" s="132">
        <v>0</v>
      </c>
      <c r="G154" s="132">
        <v>0</v>
      </c>
      <c r="H154" s="132">
        <v>0</v>
      </c>
      <c r="I154" s="132">
        <v>0</v>
      </c>
    </row>
    <row r="155" spans="1:9" x14ac:dyDescent="0.25">
      <c r="A155" s="115" t="s">
        <v>179</v>
      </c>
      <c r="B155" s="132">
        <v>0</v>
      </c>
      <c r="C155" s="132">
        <v>0</v>
      </c>
      <c r="D155" s="132">
        <v>0</v>
      </c>
      <c r="E155" s="132">
        <v>0</v>
      </c>
      <c r="F155" s="132">
        <v>0</v>
      </c>
      <c r="G155" s="132">
        <v>0</v>
      </c>
      <c r="H155" s="132">
        <v>0</v>
      </c>
      <c r="I155" s="132">
        <v>0</v>
      </c>
    </row>
    <row r="156" spans="1:9" x14ac:dyDescent="0.25">
      <c r="A156" s="115" t="s">
        <v>180</v>
      </c>
      <c r="B156" s="132">
        <v>0</v>
      </c>
      <c r="C156" s="132">
        <v>0</v>
      </c>
      <c r="D156" s="132">
        <v>0</v>
      </c>
      <c r="E156" s="132">
        <v>0</v>
      </c>
      <c r="F156" s="132">
        <v>0</v>
      </c>
      <c r="G156" s="132">
        <v>0</v>
      </c>
      <c r="H156" s="132">
        <v>0</v>
      </c>
      <c r="I156" s="132">
        <v>0</v>
      </c>
    </row>
    <row r="157" spans="1:9" x14ac:dyDescent="0.25">
      <c r="A157" s="115" t="s">
        <v>181</v>
      </c>
      <c r="B157" s="132">
        <v>0</v>
      </c>
      <c r="C157" s="132">
        <v>0</v>
      </c>
      <c r="D157" s="132">
        <v>0</v>
      </c>
      <c r="E157" s="132">
        <v>0</v>
      </c>
      <c r="F157" s="132">
        <v>0</v>
      </c>
      <c r="G157" s="132">
        <v>0</v>
      </c>
      <c r="H157" s="132">
        <v>0</v>
      </c>
      <c r="I157" s="132">
        <v>0</v>
      </c>
    </row>
    <row r="158" spans="1:9" x14ac:dyDescent="0.25">
      <c r="A158" s="115" t="s">
        <v>182</v>
      </c>
      <c r="B158" s="132">
        <v>0</v>
      </c>
      <c r="C158" s="132">
        <v>0</v>
      </c>
      <c r="D158" s="132">
        <v>0</v>
      </c>
      <c r="E158" s="132">
        <v>0</v>
      </c>
      <c r="F158" s="132">
        <v>0</v>
      </c>
      <c r="G158" s="132">
        <v>0</v>
      </c>
      <c r="H158" s="132">
        <v>0</v>
      </c>
      <c r="I158" s="132">
        <v>0</v>
      </c>
    </row>
    <row r="159" spans="1:9" x14ac:dyDescent="0.25">
      <c r="A159" s="118" t="s">
        <v>183</v>
      </c>
      <c r="B159" s="132">
        <v>0</v>
      </c>
      <c r="C159" s="132">
        <v>0</v>
      </c>
      <c r="D159" s="132">
        <v>0</v>
      </c>
      <c r="E159" s="132">
        <v>0</v>
      </c>
      <c r="F159" s="132">
        <v>0</v>
      </c>
      <c r="G159" s="132">
        <v>0</v>
      </c>
      <c r="H159" s="132">
        <v>0</v>
      </c>
      <c r="I159" s="132">
        <v>0</v>
      </c>
    </row>
    <row r="160" spans="1:9" x14ac:dyDescent="0.25">
      <c r="A160" s="115" t="s">
        <v>184</v>
      </c>
      <c r="B160" s="136">
        <v>1783405.45</v>
      </c>
      <c r="C160" s="136">
        <v>0</v>
      </c>
      <c r="D160" s="136">
        <v>0</v>
      </c>
      <c r="E160" s="137">
        <v>0</v>
      </c>
      <c r="F160" s="137">
        <v>0</v>
      </c>
      <c r="G160" s="137">
        <v>1783405.45</v>
      </c>
      <c r="H160" s="137">
        <v>0</v>
      </c>
      <c r="I160" s="137">
        <v>1783405.45</v>
      </c>
    </row>
    <row r="161" spans="1:9" x14ac:dyDescent="0.25">
      <c r="A161" s="117" t="s">
        <v>185</v>
      </c>
      <c r="B161" s="131"/>
      <c r="C161" s="131"/>
      <c r="D161" s="131"/>
      <c r="E161" s="131"/>
      <c r="F161" s="131"/>
      <c r="G161" s="131"/>
      <c r="H161" s="131"/>
      <c r="I161" s="131"/>
    </row>
    <row r="162" spans="1:9" x14ac:dyDescent="0.25">
      <c r="A162" s="115" t="s">
        <v>186</v>
      </c>
      <c r="B162" s="132">
        <v>134898.31</v>
      </c>
      <c r="C162" s="132">
        <v>0</v>
      </c>
      <c r="D162" s="132">
        <v>0</v>
      </c>
      <c r="E162" s="132">
        <v>0</v>
      </c>
      <c r="F162" s="132">
        <v>0</v>
      </c>
      <c r="G162" s="132">
        <v>134898.31</v>
      </c>
      <c r="H162" s="132">
        <v>0</v>
      </c>
      <c r="I162" s="132">
        <v>134898.31</v>
      </c>
    </row>
    <row r="163" spans="1:9" x14ac:dyDescent="0.25">
      <c r="A163" s="115" t="s">
        <v>187</v>
      </c>
      <c r="B163" s="132">
        <v>264538.66999999899</v>
      </c>
      <c r="C163" s="132">
        <v>0</v>
      </c>
      <c r="D163" s="132">
        <v>0</v>
      </c>
      <c r="E163" s="132">
        <v>0</v>
      </c>
      <c r="F163" s="132">
        <v>0</v>
      </c>
      <c r="G163" s="132">
        <v>264538.66999999899</v>
      </c>
      <c r="H163" s="132">
        <v>0</v>
      </c>
      <c r="I163" s="132">
        <v>264538.66999999899</v>
      </c>
    </row>
    <row r="164" spans="1:9" x14ac:dyDescent="0.25">
      <c r="A164" s="115" t="s">
        <v>188</v>
      </c>
      <c r="B164" s="132">
        <v>117850.64</v>
      </c>
      <c r="C164" s="132">
        <v>0</v>
      </c>
      <c r="D164" s="132">
        <v>0</v>
      </c>
      <c r="E164" s="132">
        <v>0</v>
      </c>
      <c r="F164" s="132">
        <v>0</v>
      </c>
      <c r="G164" s="132">
        <v>117850.64</v>
      </c>
      <c r="H164" s="132">
        <v>0</v>
      </c>
      <c r="I164" s="132">
        <v>117850.64</v>
      </c>
    </row>
    <row r="165" spans="1:9" x14ac:dyDescent="0.25">
      <c r="A165" s="115" t="s">
        <v>189</v>
      </c>
      <c r="B165" s="132">
        <v>188455.87999999899</v>
      </c>
      <c r="C165" s="132">
        <v>0</v>
      </c>
      <c r="D165" s="132">
        <v>0</v>
      </c>
      <c r="E165" s="132">
        <v>0</v>
      </c>
      <c r="F165" s="132">
        <v>0</v>
      </c>
      <c r="G165" s="132">
        <v>188455.87999999899</v>
      </c>
      <c r="H165" s="132">
        <v>0</v>
      </c>
      <c r="I165" s="132">
        <v>188455.87999999899</v>
      </c>
    </row>
    <row r="166" spans="1:9" x14ac:dyDescent="0.25">
      <c r="A166" s="115" t="s">
        <v>190</v>
      </c>
      <c r="B166" s="132">
        <v>207579.27</v>
      </c>
      <c r="C166" s="132">
        <v>0</v>
      </c>
      <c r="D166" s="132">
        <v>0</v>
      </c>
      <c r="E166" s="132">
        <v>0</v>
      </c>
      <c r="F166" s="132">
        <v>0</v>
      </c>
      <c r="G166" s="132">
        <v>207579.27</v>
      </c>
      <c r="H166" s="132">
        <v>0</v>
      </c>
      <c r="I166" s="132">
        <v>207579.27</v>
      </c>
    </row>
    <row r="167" spans="1:9" x14ac:dyDescent="0.25">
      <c r="A167" s="115" t="s">
        <v>191</v>
      </c>
      <c r="B167" s="132">
        <v>36992.9399999999</v>
      </c>
      <c r="C167" s="132">
        <v>0</v>
      </c>
      <c r="D167" s="132">
        <v>0</v>
      </c>
      <c r="E167" s="132">
        <v>0</v>
      </c>
      <c r="F167" s="132">
        <v>0</v>
      </c>
      <c r="G167" s="132">
        <v>36992.9399999999</v>
      </c>
      <c r="H167" s="132">
        <v>0</v>
      </c>
      <c r="I167" s="132">
        <v>36992.9399999999</v>
      </c>
    </row>
    <row r="168" spans="1:9" x14ac:dyDescent="0.25">
      <c r="A168" s="115" t="s">
        <v>192</v>
      </c>
      <c r="B168" s="132">
        <v>97460.5800000007</v>
      </c>
      <c r="C168" s="132">
        <v>0</v>
      </c>
      <c r="D168" s="132">
        <v>0</v>
      </c>
      <c r="E168" s="132">
        <v>0</v>
      </c>
      <c r="F168" s="132">
        <v>0</v>
      </c>
      <c r="G168" s="132">
        <v>97460.5800000007</v>
      </c>
      <c r="H168" s="132">
        <v>0</v>
      </c>
      <c r="I168" s="132">
        <v>97460.5800000007</v>
      </c>
    </row>
    <row r="169" spans="1:9" x14ac:dyDescent="0.25">
      <c r="A169" s="115" t="s">
        <v>193</v>
      </c>
      <c r="B169" s="132">
        <v>406507.75</v>
      </c>
      <c r="C169" s="132">
        <v>0</v>
      </c>
      <c r="D169" s="132">
        <v>0</v>
      </c>
      <c r="E169" s="132">
        <v>0</v>
      </c>
      <c r="F169" s="132">
        <v>0</v>
      </c>
      <c r="G169" s="132">
        <v>406507.75</v>
      </c>
      <c r="H169" s="132">
        <v>0</v>
      </c>
      <c r="I169" s="132">
        <v>406507.75</v>
      </c>
    </row>
    <row r="170" spans="1:9" x14ac:dyDescent="0.25">
      <c r="A170" s="115" t="s">
        <v>194</v>
      </c>
      <c r="B170" s="132">
        <v>429005.00999999902</v>
      </c>
      <c r="C170" s="132">
        <v>0</v>
      </c>
      <c r="D170" s="132">
        <v>0</v>
      </c>
      <c r="E170" s="132">
        <v>0</v>
      </c>
      <c r="F170" s="132">
        <v>0</v>
      </c>
      <c r="G170" s="132">
        <v>429005.00999999902</v>
      </c>
      <c r="H170" s="132">
        <v>0</v>
      </c>
      <c r="I170" s="132">
        <v>429005.00999999902</v>
      </c>
    </row>
    <row r="171" spans="1:9" x14ac:dyDescent="0.25">
      <c r="A171" s="115" t="s">
        <v>195</v>
      </c>
      <c r="B171" s="132">
        <v>55253.78</v>
      </c>
      <c r="C171" s="132">
        <v>0</v>
      </c>
      <c r="D171" s="132">
        <v>0</v>
      </c>
      <c r="E171" s="132">
        <v>0</v>
      </c>
      <c r="F171" s="132">
        <v>0</v>
      </c>
      <c r="G171" s="132">
        <v>55253.78</v>
      </c>
      <c r="H171" s="132">
        <v>0</v>
      </c>
      <c r="I171" s="132">
        <v>55253.78</v>
      </c>
    </row>
    <row r="172" spans="1:9" x14ac:dyDescent="0.25">
      <c r="A172" s="115" t="s">
        <v>196</v>
      </c>
      <c r="B172" s="132">
        <v>0</v>
      </c>
      <c r="C172" s="132">
        <v>0</v>
      </c>
      <c r="D172" s="132">
        <v>0</v>
      </c>
      <c r="E172" s="132">
        <v>0</v>
      </c>
      <c r="F172" s="132">
        <v>0</v>
      </c>
      <c r="G172" s="132">
        <v>0</v>
      </c>
      <c r="H172" s="132">
        <v>0</v>
      </c>
      <c r="I172" s="132">
        <v>0</v>
      </c>
    </row>
    <row r="173" spans="1:9" x14ac:dyDescent="0.25">
      <c r="A173" s="115" t="s">
        <v>197</v>
      </c>
      <c r="B173" s="132">
        <v>0</v>
      </c>
      <c r="C173" s="132">
        <v>0</v>
      </c>
      <c r="D173" s="132">
        <v>0</v>
      </c>
      <c r="E173" s="132">
        <v>0</v>
      </c>
      <c r="F173" s="132">
        <v>0</v>
      </c>
      <c r="G173" s="132">
        <v>0</v>
      </c>
      <c r="H173" s="132">
        <v>0</v>
      </c>
      <c r="I173" s="132">
        <v>0</v>
      </c>
    </row>
    <row r="174" spans="1:9" x14ac:dyDescent="0.25">
      <c r="A174" s="115" t="s">
        <v>198</v>
      </c>
      <c r="B174" s="132">
        <v>167871.02</v>
      </c>
      <c r="C174" s="132">
        <v>0</v>
      </c>
      <c r="D174" s="132">
        <v>0</v>
      </c>
      <c r="E174" s="132">
        <v>0</v>
      </c>
      <c r="F174" s="132">
        <v>0</v>
      </c>
      <c r="G174" s="132">
        <v>167871.02</v>
      </c>
      <c r="H174" s="132">
        <v>0</v>
      </c>
      <c r="I174" s="132">
        <v>167871.02</v>
      </c>
    </row>
    <row r="175" spans="1:9" x14ac:dyDescent="0.25">
      <c r="A175" s="115" t="s">
        <v>199</v>
      </c>
      <c r="B175" s="132">
        <v>11059268.34</v>
      </c>
      <c r="C175" s="132">
        <v>0</v>
      </c>
      <c r="D175" s="132">
        <v>0</v>
      </c>
      <c r="E175" s="132">
        <v>0</v>
      </c>
      <c r="F175" s="132">
        <v>0</v>
      </c>
      <c r="G175" s="132">
        <v>11059268.34</v>
      </c>
      <c r="H175" s="132">
        <v>0</v>
      </c>
      <c r="I175" s="132">
        <v>11059268.34</v>
      </c>
    </row>
    <row r="176" spans="1:9" x14ac:dyDescent="0.25">
      <c r="A176" s="115" t="s">
        <v>200</v>
      </c>
      <c r="B176" s="132">
        <v>1032599.77999999</v>
      </c>
      <c r="C176" s="132">
        <v>0</v>
      </c>
      <c r="D176" s="132">
        <v>0</v>
      </c>
      <c r="E176" s="132">
        <v>0</v>
      </c>
      <c r="F176" s="132">
        <v>0</v>
      </c>
      <c r="G176" s="132">
        <v>1032599.77999999</v>
      </c>
      <c r="H176" s="132">
        <v>0</v>
      </c>
      <c r="I176" s="132">
        <v>1032599.77999999</v>
      </c>
    </row>
    <row r="177" spans="1:9" x14ac:dyDescent="0.25">
      <c r="A177" s="115" t="s">
        <v>201</v>
      </c>
      <c r="B177" s="132">
        <v>16096.86</v>
      </c>
      <c r="C177" s="132">
        <v>0</v>
      </c>
      <c r="D177" s="132">
        <v>0</v>
      </c>
      <c r="E177" s="132">
        <v>0</v>
      </c>
      <c r="F177" s="132">
        <v>0</v>
      </c>
      <c r="G177" s="132">
        <v>16096.86</v>
      </c>
      <c r="H177" s="132">
        <v>0</v>
      </c>
      <c r="I177" s="132">
        <v>16096.86</v>
      </c>
    </row>
    <row r="178" spans="1:9" x14ac:dyDescent="0.25">
      <c r="A178" s="115" t="s">
        <v>202</v>
      </c>
      <c r="B178" s="132">
        <v>231223.56999999899</v>
      </c>
      <c r="C178" s="132">
        <v>0</v>
      </c>
      <c r="D178" s="132">
        <v>0</v>
      </c>
      <c r="E178" s="132">
        <v>0</v>
      </c>
      <c r="F178" s="132">
        <v>0</v>
      </c>
      <c r="G178" s="132">
        <v>231223.56999999899</v>
      </c>
      <c r="H178" s="132">
        <v>0</v>
      </c>
      <c r="I178" s="132">
        <v>231223.56999999899</v>
      </c>
    </row>
    <row r="179" spans="1:9" x14ac:dyDescent="0.25">
      <c r="A179" s="115" t="s">
        <v>203</v>
      </c>
      <c r="B179" s="132">
        <v>43386.909999999902</v>
      </c>
      <c r="C179" s="132">
        <v>0</v>
      </c>
      <c r="D179" s="132">
        <v>0</v>
      </c>
      <c r="E179" s="132">
        <v>0</v>
      </c>
      <c r="F179" s="132">
        <v>0</v>
      </c>
      <c r="G179" s="132">
        <v>43386.909999999902</v>
      </c>
      <c r="H179" s="132">
        <v>0</v>
      </c>
      <c r="I179" s="132">
        <v>43386.909999999902</v>
      </c>
    </row>
    <row r="180" spans="1:9" x14ac:dyDescent="0.25">
      <c r="A180" s="115" t="s">
        <v>204</v>
      </c>
      <c r="B180" s="132">
        <v>0</v>
      </c>
      <c r="C180" s="132">
        <v>0</v>
      </c>
      <c r="D180" s="132">
        <v>0</v>
      </c>
      <c r="E180" s="132">
        <v>0</v>
      </c>
      <c r="F180" s="132">
        <v>0</v>
      </c>
      <c r="G180" s="132">
        <v>0</v>
      </c>
      <c r="H180" s="132">
        <v>0</v>
      </c>
      <c r="I180" s="132">
        <v>0</v>
      </c>
    </row>
    <row r="181" spans="1:9" x14ac:dyDescent="0.25">
      <c r="A181" s="115" t="s">
        <v>205</v>
      </c>
      <c r="B181" s="132">
        <v>0</v>
      </c>
      <c r="C181" s="132">
        <v>156517.79999999999</v>
      </c>
      <c r="D181" s="132">
        <v>0</v>
      </c>
      <c r="E181" s="132">
        <v>0</v>
      </c>
      <c r="F181" s="132">
        <v>0</v>
      </c>
      <c r="G181" s="132">
        <v>0</v>
      </c>
      <c r="H181" s="132">
        <v>156517.79999999999</v>
      </c>
      <c r="I181" s="132">
        <v>156517.79999999999</v>
      </c>
    </row>
    <row r="182" spans="1:9" x14ac:dyDescent="0.25">
      <c r="A182" s="115" t="s">
        <v>206</v>
      </c>
      <c r="B182" s="132">
        <v>0</v>
      </c>
      <c r="C182" s="132">
        <v>102191.05</v>
      </c>
      <c r="D182" s="132">
        <v>0</v>
      </c>
      <c r="E182" s="132">
        <v>0</v>
      </c>
      <c r="F182" s="132">
        <v>0</v>
      </c>
      <c r="G182" s="132">
        <v>0</v>
      </c>
      <c r="H182" s="132">
        <v>102191.05</v>
      </c>
      <c r="I182" s="132">
        <v>102191.05</v>
      </c>
    </row>
    <row r="183" spans="1:9" x14ac:dyDescent="0.25">
      <c r="A183" s="115" t="s">
        <v>207</v>
      </c>
      <c r="B183" s="132">
        <v>0</v>
      </c>
      <c r="C183" s="132">
        <v>1742040.8699999901</v>
      </c>
      <c r="D183" s="132">
        <v>0</v>
      </c>
      <c r="E183" s="132">
        <v>0</v>
      </c>
      <c r="F183" s="132">
        <v>0</v>
      </c>
      <c r="G183" s="132">
        <v>0</v>
      </c>
      <c r="H183" s="132">
        <v>1742040.8699999901</v>
      </c>
      <c r="I183" s="132">
        <v>1742040.8699999901</v>
      </c>
    </row>
    <row r="184" spans="1:9" x14ac:dyDescent="0.25">
      <c r="A184" s="115" t="s">
        <v>208</v>
      </c>
      <c r="B184" s="132">
        <v>0</v>
      </c>
      <c r="C184" s="132">
        <v>181799.09999999899</v>
      </c>
      <c r="D184" s="132">
        <v>0</v>
      </c>
      <c r="E184" s="132">
        <v>0</v>
      </c>
      <c r="F184" s="132">
        <v>0</v>
      </c>
      <c r="G184" s="132">
        <v>0</v>
      </c>
      <c r="H184" s="132">
        <v>181799.09999999899</v>
      </c>
      <c r="I184" s="132">
        <v>181799.09999999899</v>
      </c>
    </row>
    <row r="185" spans="1:9" x14ac:dyDescent="0.25">
      <c r="A185" s="115" t="s">
        <v>209</v>
      </c>
      <c r="B185" s="132">
        <v>0</v>
      </c>
      <c r="C185" s="132">
        <v>9760.0300000000007</v>
      </c>
      <c r="D185" s="132">
        <v>0</v>
      </c>
      <c r="E185" s="132">
        <v>0</v>
      </c>
      <c r="F185" s="132">
        <v>0</v>
      </c>
      <c r="G185" s="132">
        <v>0</v>
      </c>
      <c r="H185" s="132">
        <v>9760.0300000000007</v>
      </c>
      <c r="I185" s="132">
        <v>9760.0300000000007</v>
      </c>
    </row>
    <row r="186" spans="1:9" x14ac:dyDescent="0.25">
      <c r="A186" s="115" t="s">
        <v>210</v>
      </c>
      <c r="B186" s="132">
        <v>0</v>
      </c>
      <c r="C186" s="132">
        <v>361847.34999999899</v>
      </c>
      <c r="D186" s="132">
        <v>0</v>
      </c>
      <c r="E186" s="132">
        <v>0</v>
      </c>
      <c r="F186" s="132">
        <v>0</v>
      </c>
      <c r="G186" s="132">
        <v>0</v>
      </c>
      <c r="H186" s="132">
        <v>361847.34999999899</v>
      </c>
      <c r="I186" s="132">
        <v>361847.34999999899</v>
      </c>
    </row>
    <row r="187" spans="1:9" x14ac:dyDescent="0.25">
      <c r="A187" s="115" t="s">
        <v>211</v>
      </c>
      <c r="B187" s="132">
        <v>0</v>
      </c>
      <c r="C187" s="132">
        <v>496937.08999999898</v>
      </c>
      <c r="D187" s="132">
        <v>0</v>
      </c>
      <c r="E187" s="132">
        <v>0</v>
      </c>
      <c r="F187" s="132">
        <v>0</v>
      </c>
      <c r="G187" s="132">
        <v>0</v>
      </c>
      <c r="H187" s="132">
        <v>496937.08999999898</v>
      </c>
      <c r="I187" s="132">
        <v>496937.08999999898</v>
      </c>
    </row>
    <row r="188" spans="1:9" x14ac:dyDescent="0.25">
      <c r="A188" s="115" t="s">
        <v>212</v>
      </c>
      <c r="B188" s="132">
        <v>0</v>
      </c>
      <c r="C188" s="132">
        <v>671559.72</v>
      </c>
      <c r="D188" s="132">
        <v>0</v>
      </c>
      <c r="E188" s="132">
        <v>0</v>
      </c>
      <c r="F188" s="132">
        <v>0</v>
      </c>
      <c r="G188" s="132">
        <v>0</v>
      </c>
      <c r="H188" s="132">
        <v>671559.72</v>
      </c>
      <c r="I188" s="132">
        <v>671559.72</v>
      </c>
    </row>
    <row r="189" spans="1:9" x14ac:dyDescent="0.25">
      <c r="A189" s="115" t="s">
        <v>213</v>
      </c>
      <c r="B189" s="132">
        <v>0</v>
      </c>
      <c r="C189" s="132">
        <v>8942.11</v>
      </c>
      <c r="D189" s="132">
        <v>0</v>
      </c>
      <c r="E189" s="132">
        <v>0</v>
      </c>
      <c r="F189" s="132">
        <v>0</v>
      </c>
      <c r="G189" s="132">
        <v>0</v>
      </c>
      <c r="H189" s="132">
        <v>8942.11</v>
      </c>
      <c r="I189" s="132">
        <v>8942.11</v>
      </c>
    </row>
    <row r="190" spans="1:9" x14ac:dyDescent="0.25">
      <c r="A190" s="115" t="s">
        <v>418</v>
      </c>
      <c r="B190" s="132">
        <v>0</v>
      </c>
      <c r="C190" s="132">
        <v>19610.54</v>
      </c>
      <c r="D190" s="132">
        <v>0</v>
      </c>
      <c r="E190" s="132">
        <v>0</v>
      </c>
      <c r="F190" s="132">
        <v>0</v>
      </c>
      <c r="G190" s="132">
        <v>0</v>
      </c>
      <c r="H190" s="132">
        <v>19610.54</v>
      </c>
      <c r="I190" s="132">
        <v>19610.54</v>
      </c>
    </row>
    <row r="191" spans="1:9" x14ac:dyDescent="0.25">
      <c r="A191" s="115" t="s">
        <v>214</v>
      </c>
      <c r="B191" s="132">
        <v>0</v>
      </c>
      <c r="C191" s="132">
        <v>622815.679999999</v>
      </c>
      <c r="D191" s="132">
        <v>0</v>
      </c>
      <c r="E191" s="132">
        <v>0</v>
      </c>
      <c r="F191" s="132">
        <v>0</v>
      </c>
      <c r="G191" s="132">
        <v>0</v>
      </c>
      <c r="H191" s="132">
        <v>622815.679999999</v>
      </c>
      <c r="I191" s="132">
        <v>622815.679999999</v>
      </c>
    </row>
    <row r="192" spans="1:9" x14ac:dyDescent="0.25">
      <c r="A192" s="115" t="s">
        <v>215</v>
      </c>
      <c r="B192" s="132">
        <v>0</v>
      </c>
      <c r="C192" s="132">
        <v>63014.589999999902</v>
      </c>
      <c r="D192" s="132">
        <v>0</v>
      </c>
      <c r="E192" s="132">
        <v>0</v>
      </c>
      <c r="F192" s="132">
        <v>0</v>
      </c>
      <c r="G192" s="132">
        <v>0</v>
      </c>
      <c r="H192" s="132">
        <v>63014.589999999902</v>
      </c>
      <c r="I192" s="132">
        <v>63014.589999999902</v>
      </c>
    </row>
    <row r="193" spans="1:9" x14ac:dyDescent="0.25">
      <c r="A193" s="115" t="s">
        <v>216</v>
      </c>
      <c r="B193" s="132">
        <v>0</v>
      </c>
      <c r="C193" s="132">
        <v>49568.069999999898</v>
      </c>
      <c r="D193" s="132">
        <v>0</v>
      </c>
      <c r="E193" s="132">
        <v>0</v>
      </c>
      <c r="F193" s="132">
        <v>0</v>
      </c>
      <c r="G193" s="132">
        <v>0</v>
      </c>
      <c r="H193" s="132">
        <v>49568.069999999898</v>
      </c>
      <c r="I193" s="132">
        <v>49568.069999999898</v>
      </c>
    </row>
    <row r="194" spans="1:9" x14ac:dyDescent="0.25">
      <c r="A194" s="115" t="s">
        <v>217</v>
      </c>
      <c r="B194" s="132">
        <v>0</v>
      </c>
      <c r="C194" s="132">
        <v>385546.68</v>
      </c>
      <c r="D194" s="132">
        <v>0</v>
      </c>
      <c r="E194" s="132">
        <v>0</v>
      </c>
      <c r="F194" s="132">
        <v>0</v>
      </c>
      <c r="G194" s="132">
        <v>0</v>
      </c>
      <c r="H194" s="132">
        <v>385546.68</v>
      </c>
      <c r="I194" s="132">
        <v>385546.68</v>
      </c>
    </row>
    <row r="195" spans="1:9" x14ac:dyDescent="0.25">
      <c r="A195" s="115" t="s">
        <v>218</v>
      </c>
      <c r="B195" s="132">
        <v>0</v>
      </c>
      <c r="C195" s="132">
        <v>149937.89000000001</v>
      </c>
      <c r="D195" s="132">
        <v>0</v>
      </c>
      <c r="E195" s="132">
        <v>0</v>
      </c>
      <c r="F195" s="132">
        <v>0</v>
      </c>
      <c r="G195" s="132">
        <v>0</v>
      </c>
      <c r="H195" s="132">
        <v>149937.89000000001</v>
      </c>
      <c r="I195" s="132">
        <v>149937.89000000001</v>
      </c>
    </row>
    <row r="196" spans="1:9" x14ac:dyDescent="0.25">
      <c r="A196" s="118" t="s">
        <v>219</v>
      </c>
      <c r="B196" s="132">
        <v>0</v>
      </c>
      <c r="C196" s="132">
        <v>98697.75</v>
      </c>
      <c r="D196" s="132">
        <v>0</v>
      </c>
      <c r="E196" s="132">
        <v>0</v>
      </c>
      <c r="F196" s="132">
        <v>0</v>
      </c>
      <c r="G196" s="132">
        <v>0</v>
      </c>
      <c r="H196" s="132">
        <v>98697.75</v>
      </c>
      <c r="I196" s="132">
        <v>98697.75</v>
      </c>
    </row>
    <row r="197" spans="1:9" x14ac:dyDescent="0.25">
      <c r="A197" s="115" t="s">
        <v>220</v>
      </c>
      <c r="B197" s="136">
        <v>14488989.310000001</v>
      </c>
      <c r="C197" s="136">
        <v>5120786.3199999901</v>
      </c>
      <c r="D197" s="136">
        <v>0</v>
      </c>
      <c r="E197" s="137">
        <v>0</v>
      </c>
      <c r="F197" s="137">
        <v>0</v>
      </c>
      <c r="G197" s="137">
        <v>14488989.310000001</v>
      </c>
      <c r="H197" s="137">
        <v>5120786.3199999901</v>
      </c>
      <c r="I197" s="137">
        <v>19609775.629999999</v>
      </c>
    </row>
    <row r="198" spans="1:9" x14ac:dyDescent="0.25">
      <c r="A198" s="117" t="s">
        <v>221</v>
      </c>
      <c r="B198" s="131"/>
      <c r="C198" s="131"/>
      <c r="D198" s="131"/>
      <c r="E198" s="131"/>
      <c r="F198" s="131"/>
      <c r="G198" s="131"/>
      <c r="H198" s="131"/>
      <c r="I198" s="131"/>
    </row>
    <row r="199" spans="1:9" x14ac:dyDescent="0.25">
      <c r="A199" s="115" t="s">
        <v>222</v>
      </c>
      <c r="B199" s="132">
        <v>0</v>
      </c>
      <c r="C199" s="132">
        <v>0</v>
      </c>
      <c r="D199" s="132">
        <v>24099.86</v>
      </c>
      <c r="E199" s="132">
        <v>14009.248618</v>
      </c>
      <c r="F199" s="132">
        <v>10090.611381999999</v>
      </c>
      <c r="G199" s="132">
        <v>14009.248618</v>
      </c>
      <c r="H199" s="132">
        <v>10090.611381999999</v>
      </c>
      <c r="I199" s="132">
        <v>24099.86</v>
      </c>
    </row>
    <row r="200" spans="1:9" x14ac:dyDescent="0.25">
      <c r="A200" s="115" t="s">
        <v>223</v>
      </c>
      <c r="B200" s="132">
        <v>797124.52</v>
      </c>
      <c r="C200" s="132">
        <v>640433.75</v>
      </c>
      <c r="D200" s="132">
        <v>34853.160000000003</v>
      </c>
      <c r="E200" s="132">
        <v>21845.960687999999</v>
      </c>
      <c r="F200" s="132">
        <v>13007.199312000001</v>
      </c>
      <c r="G200" s="132">
        <v>818970.48068799998</v>
      </c>
      <c r="H200" s="132">
        <v>653440.94931199995</v>
      </c>
      <c r="I200" s="132">
        <v>1472411.43</v>
      </c>
    </row>
    <row r="201" spans="1:9" x14ac:dyDescent="0.25">
      <c r="A201" s="115" t="s">
        <v>224</v>
      </c>
      <c r="B201" s="132">
        <v>248370.04</v>
      </c>
      <c r="C201" s="132">
        <v>114823.849999999</v>
      </c>
      <c r="D201" s="132">
        <v>2722031.84</v>
      </c>
      <c r="E201" s="132">
        <v>1582317.1085920001</v>
      </c>
      <c r="F201" s="132">
        <v>1139714.73140799</v>
      </c>
      <c r="G201" s="132">
        <v>1830687.1485919999</v>
      </c>
      <c r="H201" s="132">
        <v>1254538.5814079901</v>
      </c>
      <c r="I201" s="132">
        <v>3085225.73</v>
      </c>
    </row>
    <row r="202" spans="1:9" x14ac:dyDescent="0.25">
      <c r="A202" s="115" t="s">
        <v>225</v>
      </c>
      <c r="B202" s="132">
        <v>1410194.09</v>
      </c>
      <c r="C202" s="132">
        <v>267304.82</v>
      </c>
      <c r="D202" s="132">
        <v>0</v>
      </c>
      <c r="E202" s="132">
        <v>0</v>
      </c>
      <c r="F202" s="132">
        <v>0</v>
      </c>
      <c r="G202" s="132">
        <v>1410194.09</v>
      </c>
      <c r="H202" s="132">
        <v>267304.82</v>
      </c>
      <c r="I202" s="132">
        <v>1677498.91</v>
      </c>
    </row>
    <row r="203" spans="1:9" x14ac:dyDescent="0.25">
      <c r="A203" s="118" t="s">
        <v>226</v>
      </c>
      <c r="B203" s="132">
        <v>0</v>
      </c>
      <c r="C203" s="132">
        <v>0</v>
      </c>
      <c r="D203" s="132">
        <v>0</v>
      </c>
      <c r="E203" s="132">
        <v>0</v>
      </c>
      <c r="F203" s="132">
        <v>0</v>
      </c>
      <c r="G203" s="132">
        <v>0</v>
      </c>
      <c r="H203" s="132">
        <v>0</v>
      </c>
      <c r="I203" s="132">
        <v>0</v>
      </c>
    </row>
    <row r="204" spans="1:9" x14ac:dyDescent="0.25">
      <c r="A204" s="115" t="s">
        <v>227</v>
      </c>
      <c r="B204" s="136">
        <v>2455688.65</v>
      </c>
      <c r="C204" s="136">
        <v>1022562.41999999</v>
      </c>
      <c r="D204" s="136">
        <v>2780984.86</v>
      </c>
      <c r="E204" s="137">
        <v>1618172.3178979999</v>
      </c>
      <c r="F204" s="137">
        <v>1162812.54210199</v>
      </c>
      <c r="G204" s="137">
        <v>4073860.967898</v>
      </c>
      <c r="H204" s="137">
        <v>2185374.9621019899</v>
      </c>
      <c r="I204" s="137">
        <v>6259235.9299999997</v>
      </c>
    </row>
    <row r="205" spans="1:9" x14ac:dyDescent="0.25">
      <c r="A205" s="117" t="s">
        <v>228</v>
      </c>
      <c r="B205" s="131"/>
      <c r="C205" s="131"/>
      <c r="D205" s="131"/>
      <c r="E205" s="131"/>
      <c r="F205" s="131"/>
      <c r="G205" s="131"/>
      <c r="H205" s="131"/>
      <c r="I205" s="131"/>
    </row>
    <row r="206" spans="1:9" x14ac:dyDescent="0.25">
      <c r="A206" s="115" t="s">
        <v>229</v>
      </c>
      <c r="B206" s="132">
        <v>1519455.24</v>
      </c>
      <c r="C206" s="132">
        <v>644839.39</v>
      </c>
      <c r="D206" s="132">
        <v>132501.27999999901</v>
      </c>
      <c r="E206" s="132">
        <v>77022.994063999897</v>
      </c>
      <c r="F206" s="132">
        <v>55478.285935999898</v>
      </c>
      <c r="G206" s="132">
        <v>1596478.234064</v>
      </c>
      <c r="H206" s="132">
        <v>700317.67593599996</v>
      </c>
      <c r="I206" s="132">
        <v>2296795.91</v>
      </c>
    </row>
    <row r="207" spans="1:9" x14ac:dyDescent="0.25">
      <c r="A207" s="115" t="s">
        <v>230</v>
      </c>
      <c r="B207" s="132">
        <v>46310.59</v>
      </c>
      <c r="C207" s="132">
        <v>7707.2</v>
      </c>
      <c r="D207" s="132">
        <v>113685.52</v>
      </c>
      <c r="E207" s="132">
        <v>66085.392775999993</v>
      </c>
      <c r="F207" s="132">
        <v>47600.127224000003</v>
      </c>
      <c r="G207" s="132">
        <v>112395.982776</v>
      </c>
      <c r="H207" s="132">
        <v>55307.327224000001</v>
      </c>
      <c r="I207" s="132">
        <v>167703.31</v>
      </c>
    </row>
    <row r="208" spans="1:9" x14ac:dyDescent="0.25">
      <c r="A208" s="115" t="s">
        <v>231</v>
      </c>
      <c r="B208" s="132">
        <v>0</v>
      </c>
      <c r="C208" s="132">
        <v>0</v>
      </c>
      <c r="D208" s="132">
        <v>14428.64</v>
      </c>
      <c r="E208" s="132">
        <v>8387.3684319999993</v>
      </c>
      <c r="F208" s="132">
        <v>6041.2715680000001</v>
      </c>
      <c r="G208" s="132">
        <v>8387.3684319999993</v>
      </c>
      <c r="H208" s="132">
        <v>6041.2715680000001</v>
      </c>
      <c r="I208" s="132">
        <v>14428.64</v>
      </c>
    </row>
    <row r="209" spans="1:9" x14ac:dyDescent="0.25">
      <c r="A209" s="115" t="s">
        <v>232</v>
      </c>
      <c r="B209" s="132">
        <v>0</v>
      </c>
      <c r="C209" s="132">
        <v>0</v>
      </c>
      <c r="D209" s="132">
        <v>0</v>
      </c>
      <c r="E209" s="132">
        <v>0</v>
      </c>
      <c r="F209" s="132">
        <v>0</v>
      </c>
      <c r="G209" s="132">
        <v>0</v>
      </c>
      <c r="H209" s="132">
        <v>0</v>
      </c>
      <c r="I209" s="132">
        <v>0</v>
      </c>
    </row>
    <row r="210" spans="1:9" x14ac:dyDescent="0.25">
      <c r="A210" s="115" t="s">
        <v>233</v>
      </c>
      <c r="B210" s="132">
        <v>28665.15</v>
      </c>
      <c r="C210" s="132">
        <v>0</v>
      </c>
      <c r="D210" s="132">
        <v>0</v>
      </c>
      <c r="E210" s="132">
        <v>0</v>
      </c>
      <c r="F210" s="132">
        <v>0</v>
      </c>
      <c r="G210" s="132">
        <v>28665.15</v>
      </c>
      <c r="H210" s="132">
        <v>0</v>
      </c>
      <c r="I210" s="132">
        <v>28665.15</v>
      </c>
    </row>
    <row r="211" spans="1:9" x14ac:dyDescent="0.25">
      <c r="A211" s="115" t="s">
        <v>234</v>
      </c>
      <c r="B211" s="132">
        <v>0</v>
      </c>
      <c r="C211" s="132">
        <v>0</v>
      </c>
      <c r="D211" s="132">
        <v>0</v>
      </c>
      <c r="E211" s="132">
        <v>0</v>
      </c>
      <c r="F211" s="132">
        <v>0</v>
      </c>
      <c r="G211" s="132">
        <v>0</v>
      </c>
      <c r="H211" s="132">
        <v>0</v>
      </c>
      <c r="I211" s="132">
        <v>0</v>
      </c>
    </row>
    <row r="212" spans="1:9" x14ac:dyDescent="0.25">
      <c r="A212" s="118" t="s">
        <v>235</v>
      </c>
      <c r="B212" s="132">
        <v>0</v>
      </c>
      <c r="C212" s="132">
        <v>0</v>
      </c>
      <c r="D212" s="132">
        <v>0</v>
      </c>
      <c r="E212" s="132">
        <v>0</v>
      </c>
      <c r="F212" s="132">
        <v>0</v>
      </c>
      <c r="G212" s="132">
        <v>0</v>
      </c>
      <c r="H212" s="132">
        <v>0</v>
      </c>
      <c r="I212" s="132">
        <v>0</v>
      </c>
    </row>
    <row r="213" spans="1:9" x14ac:dyDescent="0.25">
      <c r="A213" s="115" t="s">
        <v>236</v>
      </c>
      <c r="B213" s="136">
        <v>1594430.98</v>
      </c>
      <c r="C213" s="136">
        <v>652546.59</v>
      </c>
      <c r="D213" s="136">
        <v>260615.44</v>
      </c>
      <c r="E213" s="137">
        <v>151495.75527199899</v>
      </c>
      <c r="F213" s="137">
        <v>109119.68472799999</v>
      </c>
      <c r="G213" s="137">
        <v>1745926.7352720001</v>
      </c>
      <c r="H213" s="137">
        <v>761666.27472800005</v>
      </c>
      <c r="I213" s="137">
        <v>2507593.0099999998</v>
      </c>
    </row>
    <row r="214" spans="1:9" x14ac:dyDescent="0.25">
      <c r="A214" s="117" t="s">
        <v>237</v>
      </c>
      <c r="B214" s="131"/>
      <c r="C214" s="131"/>
      <c r="D214" s="131"/>
      <c r="E214" s="131"/>
      <c r="F214" s="131"/>
      <c r="G214" s="131"/>
      <c r="H214" s="131"/>
      <c r="I214" s="131"/>
    </row>
    <row r="215" spans="1:9" x14ac:dyDescent="0.25">
      <c r="A215" s="118" t="s">
        <v>238</v>
      </c>
      <c r="B215" s="132">
        <v>2347887.06</v>
      </c>
      <c r="C215" s="132">
        <v>1575789.15</v>
      </c>
      <c r="D215" s="132">
        <v>0</v>
      </c>
      <c r="E215" s="132">
        <v>0</v>
      </c>
      <c r="F215" s="132">
        <v>0</v>
      </c>
      <c r="G215" s="132">
        <v>2347887.06</v>
      </c>
      <c r="H215" s="132">
        <v>1575789.15</v>
      </c>
      <c r="I215" s="132">
        <v>3923676.21</v>
      </c>
    </row>
    <row r="216" spans="1:9" x14ac:dyDescent="0.25">
      <c r="A216" s="115" t="s">
        <v>239</v>
      </c>
      <c r="B216" s="136">
        <v>2347887.06</v>
      </c>
      <c r="C216" s="136">
        <v>1575789.15</v>
      </c>
      <c r="D216" s="136">
        <v>0</v>
      </c>
      <c r="E216" s="137">
        <v>0</v>
      </c>
      <c r="F216" s="137">
        <v>0</v>
      </c>
      <c r="G216" s="137">
        <v>2347887.06</v>
      </c>
      <c r="H216" s="137">
        <v>1575789.15</v>
      </c>
      <c r="I216" s="137">
        <v>3923676.21</v>
      </c>
    </row>
    <row r="217" spans="1:9" x14ac:dyDescent="0.25">
      <c r="A217" s="117" t="s">
        <v>240</v>
      </c>
      <c r="B217" s="131"/>
      <c r="C217" s="131"/>
      <c r="D217" s="131"/>
      <c r="E217" s="131"/>
      <c r="F217" s="131"/>
      <c r="G217" s="131"/>
      <c r="H217" s="131"/>
      <c r="I217" s="131"/>
    </row>
    <row r="218" spans="1:9" x14ac:dyDescent="0.25">
      <c r="A218" s="115" t="s">
        <v>241</v>
      </c>
      <c r="B218" s="132">
        <v>443545.66</v>
      </c>
      <c r="C218" s="132">
        <v>172747.62</v>
      </c>
      <c r="D218" s="132">
        <v>3606363.23</v>
      </c>
      <c r="E218" s="132">
        <v>2467113.0856429902</v>
      </c>
      <c r="F218" s="132">
        <v>1139250.144357</v>
      </c>
      <c r="G218" s="132">
        <v>2910658.7456429899</v>
      </c>
      <c r="H218" s="132">
        <v>1311997.7643569999</v>
      </c>
      <c r="I218" s="132">
        <v>4222656.51</v>
      </c>
    </row>
    <row r="219" spans="1:9" x14ac:dyDescent="0.25">
      <c r="A219" s="115" t="s">
        <v>242</v>
      </c>
      <c r="B219" s="132">
        <v>40547</v>
      </c>
      <c r="C219" s="132">
        <v>21948.99</v>
      </c>
      <c r="D219" s="132">
        <v>466776.61</v>
      </c>
      <c r="E219" s="132">
        <v>319321.87890099903</v>
      </c>
      <c r="F219" s="132">
        <v>147454.731099</v>
      </c>
      <c r="G219" s="132">
        <v>359868.87890099903</v>
      </c>
      <c r="H219" s="132">
        <v>169403.72109899999</v>
      </c>
      <c r="I219" s="132">
        <v>529272.6</v>
      </c>
    </row>
    <row r="220" spans="1:9" x14ac:dyDescent="0.25">
      <c r="A220" s="115" t="s">
        <v>243</v>
      </c>
      <c r="B220" s="132">
        <v>0</v>
      </c>
      <c r="C220" s="132">
        <v>0</v>
      </c>
      <c r="D220" s="132">
        <v>-24112.16</v>
      </c>
      <c r="E220" s="132">
        <v>-16495.128655999899</v>
      </c>
      <c r="F220" s="132">
        <v>-7617.031344</v>
      </c>
      <c r="G220" s="132">
        <v>-16495.128655999899</v>
      </c>
      <c r="H220" s="132">
        <v>-7617.031344</v>
      </c>
      <c r="I220" s="132">
        <v>-24112.159999999902</v>
      </c>
    </row>
    <row r="221" spans="1:9" x14ac:dyDescent="0.25">
      <c r="A221" s="115" t="s">
        <v>244</v>
      </c>
      <c r="B221" s="132">
        <v>1024583.13</v>
      </c>
      <c r="C221" s="132">
        <v>22921.39</v>
      </c>
      <c r="D221" s="132">
        <v>1029879.64</v>
      </c>
      <c r="E221" s="132">
        <v>704540.66172400001</v>
      </c>
      <c r="F221" s="132">
        <v>325338.97827600001</v>
      </c>
      <c r="G221" s="132">
        <v>1729123.7917239999</v>
      </c>
      <c r="H221" s="132">
        <v>348260.36827600002</v>
      </c>
      <c r="I221" s="132">
        <v>2077384.16</v>
      </c>
    </row>
    <row r="222" spans="1:9" x14ac:dyDescent="0.25">
      <c r="A222" s="115" t="s">
        <v>245</v>
      </c>
      <c r="B222" s="132">
        <v>422077</v>
      </c>
      <c r="C222" s="132">
        <v>36610.089999999997</v>
      </c>
      <c r="D222" s="132">
        <v>4157.87</v>
      </c>
      <c r="E222" s="132">
        <v>2533.8059779999999</v>
      </c>
      <c r="F222" s="132">
        <v>1624.064022</v>
      </c>
      <c r="G222" s="132">
        <v>424610.80597799999</v>
      </c>
      <c r="H222" s="132">
        <v>38234.154022000002</v>
      </c>
      <c r="I222" s="132">
        <v>462844.95999999897</v>
      </c>
    </row>
    <row r="223" spans="1:9" x14ac:dyDescent="0.25">
      <c r="A223" s="115" t="s">
        <v>246</v>
      </c>
      <c r="B223" s="132">
        <v>237170.26</v>
      </c>
      <c r="C223" s="132">
        <v>21188.55</v>
      </c>
      <c r="D223" s="132">
        <v>424468.19</v>
      </c>
      <c r="E223" s="132">
        <v>246743.358847</v>
      </c>
      <c r="F223" s="132">
        <v>177724.83115299899</v>
      </c>
      <c r="G223" s="132">
        <v>483913.61884700001</v>
      </c>
      <c r="H223" s="132">
        <v>198913.38115299901</v>
      </c>
      <c r="I223" s="132">
        <v>682827</v>
      </c>
    </row>
    <row r="224" spans="1:9" x14ac:dyDescent="0.25">
      <c r="A224" s="115" t="s">
        <v>247</v>
      </c>
      <c r="B224" s="132">
        <v>1929385.21</v>
      </c>
      <c r="C224" s="132">
        <v>922823.78</v>
      </c>
      <c r="D224" s="132">
        <v>-718110.49</v>
      </c>
      <c r="E224" s="132">
        <v>-502605.53195099998</v>
      </c>
      <c r="F224" s="132">
        <v>-215504.95804900001</v>
      </c>
      <c r="G224" s="132">
        <v>1426779.678049</v>
      </c>
      <c r="H224" s="132">
        <v>707318.82195100002</v>
      </c>
      <c r="I224" s="132">
        <v>2134098.5</v>
      </c>
    </row>
    <row r="225" spans="1:9" x14ac:dyDescent="0.25">
      <c r="A225" s="115" t="s">
        <v>248</v>
      </c>
      <c r="B225" s="132">
        <v>754424.23</v>
      </c>
      <c r="C225" s="132">
        <v>186283</v>
      </c>
      <c r="D225" s="132">
        <v>122449.03</v>
      </c>
      <c r="E225" s="132">
        <v>83767.381422999897</v>
      </c>
      <c r="F225" s="132">
        <v>38681.648577</v>
      </c>
      <c r="G225" s="132">
        <v>838191.61142299999</v>
      </c>
      <c r="H225" s="132">
        <v>224964.64857700001</v>
      </c>
      <c r="I225" s="132">
        <v>1063156.26</v>
      </c>
    </row>
    <row r="226" spans="1:9" x14ac:dyDescent="0.25">
      <c r="A226" s="115" t="s">
        <v>249</v>
      </c>
      <c r="B226" s="132">
        <v>0</v>
      </c>
      <c r="C226" s="132">
        <v>0</v>
      </c>
      <c r="D226" s="132">
        <v>850</v>
      </c>
      <c r="E226" s="132">
        <v>581.48499999999899</v>
      </c>
      <c r="F226" s="132">
        <v>268.51499999999999</v>
      </c>
      <c r="G226" s="132">
        <v>581.48499999999899</v>
      </c>
      <c r="H226" s="132">
        <v>268.51499999999999</v>
      </c>
      <c r="I226" s="132">
        <v>849.99999999999898</v>
      </c>
    </row>
    <row r="227" spans="1:9" x14ac:dyDescent="0.25">
      <c r="A227" s="115" t="s">
        <v>250</v>
      </c>
      <c r="B227" s="132">
        <v>272251.99</v>
      </c>
      <c r="C227" s="132">
        <v>43077.19</v>
      </c>
      <c r="D227" s="132">
        <v>294411.299999999</v>
      </c>
      <c r="E227" s="132">
        <v>201406.77032999901</v>
      </c>
      <c r="F227" s="132">
        <v>93004.529669999902</v>
      </c>
      <c r="G227" s="132">
        <v>473658.76032999897</v>
      </c>
      <c r="H227" s="132">
        <v>136081.71966999999</v>
      </c>
      <c r="I227" s="132">
        <v>609740.48</v>
      </c>
    </row>
    <row r="228" spans="1:9" x14ac:dyDescent="0.25">
      <c r="A228" s="115" t="s">
        <v>251</v>
      </c>
      <c r="B228" s="132">
        <v>18039</v>
      </c>
      <c r="C228" s="132">
        <v>0</v>
      </c>
      <c r="D228" s="132">
        <v>1011906.01</v>
      </c>
      <c r="E228" s="132">
        <v>692244.90144100005</v>
      </c>
      <c r="F228" s="132">
        <v>319661.10855900001</v>
      </c>
      <c r="G228" s="132">
        <v>710283.90144100005</v>
      </c>
      <c r="H228" s="132">
        <v>319661.10855900001</v>
      </c>
      <c r="I228" s="132">
        <v>1029945.01</v>
      </c>
    </row>
    <row r="229" spans="1:9" x14ac:dyDescent="0.25">
      <c r="A229" s="115" t="s">
        <v>252</v>
      </c>
      <c r="B229" s="132">
        <v>0</v>
      </c>
      <c r="C229" s="132">
        <v>93857.78</v>
      </c>
      <c r="D229" s="132">
        <v>0</v>
      </c>
      <c r="E229" s="132">
        <v>0</v>
      </c>
      <c r="F229" s="132">
        <v>0</v>
      </c>
      <c r="G229" s="132">
        <v>0</v>
      </c>
      <c r="H229" s="132">
        <v>93857.78</v>
      </c>
      <c r="I229" s="132">
        <v>93857.78</v>
      </c>
    </row>
    <row r="230" spans="1:9" x14ac:dyDescent="0.25">
      <c r="A230" s="118" t="s">
        <v>253</v>
      </c>
      <c r="B230" s="132">
        <v>96583.719999999899</v>
      </c>
      <c r="C230" s="132">
        <v>0</v>
      </c>
      <c r="D230" s="132">
        <v>1410226.23</v>
      </c>
      <c r="E230" s="132">
        <v>964735.763943</v>
      </c>
      <c r="F230" s="132">
        <v>445490.46605699998</v>
      </c>
      <c r="G230" s="132">
        <v>1061319.483943</v>
      </c>
      <c r="H230" s="132">
        <v>445490.46605699998</v>
      </c>
      <c r="I230" s="132">
        <v>1506809.95</v>
      </c>
    </row>
    <row r="231" spans="1:9" x14ac:dyDescent="0.25">
      <c r="A231" s="119" t="s">
        <v>254</v>
      </c>
      <c r="B231" s="136">
        <v>5238607.2</v>
      </c>
      <c r="C231" s="136">
        <v>1521458.39</v>
      </c>
      <c r="D231" s="136">
        <v>7629265.46</v>
      </c>
      <c r="E231" s="137">
        <v>5163888.4326229999</v>
      </c>
      <c r="F231" s="137">
        <v>2465377.0273770001</v>
      </c>
      <c r="G231" s="137">
        <v>10402495.632623</v>
      </c>
      <c r="H231" s="137">
        <v>3986835.4173770002</v>
      </c>
      <c r="I231" s="137">
        <v>14389331.050000001</v>
      </c>
    </row>
    <row r="232" spans="1:9" ht="15.75" thickBot="1" x14ac:dyDescent="0.3">
      <c r="A232" s="122" t="s">
        <v>255</v>
      </c>
      <c r="B232" s="136">
        <v>38198387.640000001</v>
      </c>
      <c r="C232" s="136">
        <v>10086632.199999999</v>
      </c>
      <c r="D232" s="136">
        <v>10670865.76</v>
      </c>
      <c r="E232" s="137">
        <v>6933556.5057929996</v>
      </c>
      <c r="F232" s="137">
        <v>3737309.2542070001</v>
      </c>
      <c r="G232" s="137">
        <v>45131944.145792998</v>
      </c>
      <c r="H232" s="137">
        <v>13823941.454206999</v>
      </c>
      <c r="I232" s="137">
        <v>58955885.600000001</v>
      </c>
    </row>
    <row r="233" spans="1:9" ht="15.75" thickTop="1" x14ac:dyDescent="0.25">
      <c r="A233" s="116"/>
      <c r="B233" s="143"/>
      <c r="C233" s="143"/>
      <c r="D233" s="143"/>
      <c r="E233" s="143"/>
      <c r="F233" s="143"/>
      <c r="G233" s="143"/>
      <c r="H233" s="143"/>
      <c r="I233" s="143"/>
    </row>
    <row r="234" spans="1:9" x14ac:dyDescent="0.25">
      <c r="A234" s="115" t="s">
        <v>256</v>
      </c>
      <c r="B234" s="131"/>
      <c r="C234" s="131"/>
      <c r="D234" s="131"/>
      <c r="E234" s="131"/>
      <c r="F234" s="131"/>
      <c r="G234" s="131"/>
      <c r="H234" s="131"/>
      <c r="I234" s="131"/>
    </row>
    <row r="235" spans="1:9" x14ac:dyDescent="0.25">
      <c r="A235" s="117" t="s">
        <v>257</v>
      </c>
      <c r="B235" s="131"/>
      <c r="C235" s="131"/>
      <c r="D235" s="131"/>
      <c r="E235" s="131"/>
      <c r="F235" s="131"/>
      <c r="G235" s="131"/>
      <c r="H235" s="131"/>
      <c r="I235" s="131"/>
    </row>
    <row r="236" spans="1:9" x14ac:dyDescent="0.25">
      <c r="A236" s="115" t="s">
        <v>258</v>
      </c>
      <c r="B236" s="132">
        <v>20881638.649999999</v>
      </c>
      <c r="C236" s="132">
        <v>9519862.2300000004</v>
      </c>
      <c r="D236" s="132">
        <v>1950278.91</v>
      </c>
      <c r="E236" s="132">
        <v>1334185.8023309901</v>
      </c>
      <c r="F236" s="132">
        <v>616093.10766900005</v>
      </c>
      <c r="G236" s="132">
        <v>22215824.452330999</v>
      </c>
      <c r="H236" s="132">
        <v>10135955.337669</v>
      </c>
      <c r="I236" s="132">
        <v>32351779.789999999</v>
      </c>
    </row>
    <row r="237" spans="1:9" x14ac:dyDescent="0.25">
      <c r="A237" s="118" t="s">
        <v>259</v>
      </c>
      <c r="B237" s="132">
        <v>234769.13</v>
      </c>
      <c r="C237" s="132">
        <v>14901.65</v>
      </c>
      <c r="D237" s="132">
        <v>15275.17</v>
      </c>
      <c r="E237" s="132">
        <v>10449.743796999999</v>
      </c>
      <c r="F237" s="132">
        <v>4825.426203</v>
      </c>
      <c r="G237" s="132">
        <v>245218.87379700001</v>
      </c>
      <c r="H237" s="132">
        <v>19727.076203000001</v>
      </c>
      <c r="I237" s="132">
        <v>264945.95</v>
      </c>
    </row>
    <row r="238" spans="1:9" x14ac:dyDescent="0.25">
      <c r="A238" s="115" t="s">
        <v>260</v>
      </c>
      <c r="B238" s="136">
        <v>21116407.779999901</v>
      </c>
      <c r="C238" s="136">
        <v>9534763.8800000008</v>
      </c>
      <c r="D238" s="136">
        <v>1965554.0799999901</v>
      </c>
      <c r="E238" s="137">
        <v>1344635.5461279999</v>
      </c>
      <c r="F238" s="137">
        <v>620918.53387200006</v>
      </c>
      <c r="G238" s="137">
        <v>22461043.326127999</v>
      </c>
      <c r="H238" s="137">
        <v>10155682.413872</v>
      </c>
      <c r="I238" s="137">
        <v>32616725.739999998</v>
      </c>
    </row>
    <row r="239" spans="1:9" x14ac:dyDescent="0.25">
      <c r="A239" s="117" t="s">
        <v>261</v>
      </c>
      <c r="B239" s="131"/>
      <c r="C239" s="131"/>
      <c r="D239" s="131"/>
      <c r="E239" s="131"/>
      <c r="F239" s="131"/>
      <c r="G239" s="131"/>
      <c r="H239" s="131"/>
      <c r="I239" s="131"/>
    </row>
    <row r="240" spans="1:9" x14ac:dyDescent="0.25">
      <c r="A240" s="115" t="s">
        <v>262</v>
      </c>
      <c r="B240" s="132">
        <v>757250.26</v>
      </c>
      <c r="C240" s="132">
        <v>127953.12</v>
      </c>
      <c r="D240" s="132">
        <v>2627051.89</v>
      </c>
      <c r="E240" s="132">
        <v>1797166.1979489999</v>
      </c>
      <c r="F240" s="132">
        <v>829885.69205099996</v>
      </c>
      <c r="G240" s="132">
        <v>2554416.4579489999</v>
      </c>
      <c r="H240" s="132">
        <v>957838.81205099996</v>
      </c>
      <c r="I240" s="132">
        <v>3512255.27</v>
      </c>
    </row>
    <row r="241" spans="1:9" x14ac:dyDescent="0.25">
      <c r="A241" s="115" t="s">
        <v>263</v>
      </c>
      <c r="B241" s="132">
        <v>1161917.7</v>
      </c>
      <c r="C241" s="132">
        <v>0</v>
      </c>
      <c r="D241" s="132">
        <v>0</v>
      </c>
      <c r="E241" s="132">
        <v>0</v>
      </c>
      <c r="F241" s="132">
        <v>0</v>
      </c>
      <c r="G241" s="132">
        <v>1161917.7</v>
      </c>
      <c r="H241" s="132">
        <v>0</v>
      </c>
      <c r="I241" s="132">
        <v>1161917.7</v>
      </c>
    </row>
    <row r="242" spans="1:9" x14ac:dyDescent="0.25">
      <c r="A242" s="118" t="s">
        <v>264</v>
      </c>
      <c r="B242" s="132">
        <v>169129.96</v>
      </c>
      <c r="C242" s="132">
        <v>2539.91</v>
      </c>
      <c r="D242" s="132">
        <v>1304.83</v>
      </c>
      <c r="E242" s="132">
        <v>892.63420299999905</v>
      </c>
      <c r="F242" s="132">
        <v>412.195796999999</v>
      </c>
      <c r="G242" s="132">
        <v>170022.59420299999</v>
      </c>
      <c r="H242" s="132">
        <v>2952.1057969999902</v>
      </c>
      <c r="I242" s="132">
        <v>172974.69999999899</v>
      </c>
    </row>
    <row r="243" spans="1:9" x14ac:dyDescent="0.25">
      <c r="A243" s="115" t="s">
        <v>265</v>
      </c>
      <c r="B243" s="136">
        <v>2088297.92</v>
      </c>
      <c r="C243" s="136">
        <v>130493.03</v>
      </c>
      <c r="D243" s="136">
        <v>2628356.7200000002</v>
      </c>
      <c r="E243" s="137">
        <v>1798058.8321519999</v>
      </c>
      <c r="F243" s="137">
        <v>830297.88784800004</v>
      </c>
      <c r="G243" s="137">
        <v>3886356.7521519898</v>
      </c>
      <c r="H243" s="137">
        <v>960790.91784799995</v>
      </c>
      <c r="I243" s="137">
        <v>4847147.67</v>
      </c>
    </row>
    <row r="244" spans="1:9" x14ac:dyDescent="0.25">
      <c r="A244" s="117" t="s">
        <v>266</v>
      </c>
      <c r="B244" s="131"/>
      <c r="C244" s="131"/>
      <c r="D244" s="131"/>
      <c r="E244" s="131"/>
      <c r="F244" s="131"/>
      <c r="G244" s="131"/>
      <c r="H244" s="131"/>
      <c r="I244" s="131"/>
    </row>
    <row r="245" spans="1:9" x14ac:dyDescent="0.25">
      <c r="A245" s="118" t="s">
        <v>267</v>
      </c>
      <c r="B245" s="132">
        <v>1717072.18</v>
      </c>
      <c r="C245" s="132">
        <v>0</v>
      </c>
      <c r="D245" s="132">
        <v>0</v>
      </c>
      <c r="E245" s="132">
        <v>0</v>
      </c>
      <c r="F245" s="132">
        <v>0</v>
      </c>
      <c r="G245" s="132">
        <v>1717072.18</v>
      </c>
      <c r="H245" s="132">
        <v>0</v>
      </c>
      <c r="I245" s="132">
        <v>1717072.18</v>
      </c>
    </row>
    <row r="246" spans="1:9" x14ac:dyDescent="0.25">
      <c r="A246" s="115" t="s">
        <v>268</v>
      </c>
      <c r="B246" s="136">
        <v>1717072.18</v>
      </c>
      <c r="C246" s="136">
        <v>0</v>
      </c>
      <c r="D246" s="136">
        <v>0</v>
      </c>
      <c r="E246" s="137">
        <v>0</v>
      </c>
      <c r="F246" s="137">
        <v>0</v>
      </c>
      <c r="G246" s="137">
        <v>1717072.18</v>
      </c>
      <c r="H246" s="137">
        <v>0</v>
      </c>
      <c r="I246" s="137">
        <v>1717072.18</v>
      </c>
    </row>
    <row r="247" spans="1:9" x14ac:dyDescent="0.25">
      <c r="A247" s="117" t="s">
        <v>269</v>
      </c>
      <c r="B247" s="131"/>
      <c r="C247" s="131"/>
      <c r="D247" s="131"/>
      <c r="E247" s="131"/>
      <c r="F247" s="131"/>
      <c r="G247" s="131"/>
      <c r="H247" s="131"/>
      <c r="I247" s="131"/>
    </row>
    <row r="248" spans="1:9" x14ac:dyDescent="0.25">
      <c r="A248" s="115" t="s">
        <v>270</v>
      </c>
      <c r="B248" s="132">
        <v>3630905</v>
      </c>
      <c r="C248" s="132">
        <v>0</v>
      </c>
      <c r="D248" s="132">
        <v>0</v>
      </c>
      <c r="E248" s="132">
        <v>0</v>
      </c>
      <c r="F248" s="132">
        <v>0</v>
      </c>
      <c r="G248" s="132">
        <v>3630905</v>
      </c>
      <c r="H248" s="132">
        <v>0</v>
      </c>
      <c r="I248" s="132">
        <v>3630905</v>
      </c>
    </row>
    <row r="249" spans="1:9" x14ac:dyDescent="0.25">
      <c r="A249" s="115" t="s">
        <v>271</v>
      </c>
      <c r="B249" s="132">
        <v>-4046920.23999999</v>
      </c>
      <c r="C249" s="132">
        <v>0</v>
      </c>
      <c r="D249" s="132">
        <v>0</v>
      </c>
      <c r="E249" s="132">
        <v>0</v>
      </c>
      <c r="F249" s="132">
        <v>0</v>
      </c>
      <c r="G249" s="132">
        <v>-4046920.23999999</v>
      </c>
      <c r="H249" s="132">
        <v>0</v>
      </c>
      <c r="I249" s="132">
        <v>-4046920.23999999</v>
      </c>
    </row>
    <row r="250" spans="1:9" x14ac:dyDescent="0.25">
      <c r="A250" s="115" t="s">
        <v>272</v>
      </c>
      <c r="B250" s="132">
        <v>-52750.64</v>
      </c>
      <c r="C250" s="132">
        <v>-5154.09</v>
      </c>
      <c r="D250" s="132">
        <v>0</v>
      </c>
      <c r="E250" s="132">
        <v>0</v>
      </c>
      <c r="F250" s="132">
        <v>0</v>
      </c>
      <c r="G250" s="132">
        <v>-52750.64</v>
      </c>
      <c r="H250" s="132">
        <v>-5154.09</v>
      </c>
      <c r="I250" s="132">
        <v>-57904.729999999901</v>
      </c>
    </row>
    <row r="251" spans="1:9" x14ac:dyDescent="0.25">
      <c r="A251" s="115" t="s">
        <v>273</v>
      </c>
      <c r="B251" s="132">
        <v>11054.05</v>
      </c>
      <c r="C251" s="132">
        <v>1373.24</v>
      </c>
      <c r="D251" s="132">
        <v>0</v>
      </c>
      <c r="E251" s="132">
        <v>0</v>
      </c>
      <c r="F251" s="132">
        <v>0</v>
      </c>
      <c r="G251" s="132">
        <v>11054.05</v>
      </c>
      <c r="H251" s="132">
        <v>1373.24</v>
      </c>
      <c r="I251" s="132">
        <v>12427.289999999901</v>
      </c>
    </row>
    <row r="252" spans="1:9" x14ac:dyDescent="0.25">
      <c r="A252" s="115" t="s">
        <v>274</v>
      </c>
      <c r="B252" s="132">
        <v>-2650.45</v>
      </c>
      <c r="C252" s="132">
        <v>0</v>
      </c>
      <c r="D252" s="132">
        <v>0</v>
      </c>
      <c r="E252" s="132">
        <v>0</v>
      </c>
      <c r="F252" s="132">
        <v>0</v>
      </c>
      <c r="G252" s="132">
        <v>-2650.45</v>
      </c>
      <c r="H252" s="132">
        <v>0</v>
      </c>
      <c r="I252" s="132">
        <v>-2650.45</v>
      </c>
    </row>
    <row r="253" spans="1:9" x14ac:dyDescent="0.25">
      <c r="A253" s="118" t="s">
        <v>275</v>
      </c>
      <c r="B253" s="132">
        <v>0</v>
      </c>
      <c r="C253" s="132">
        <v>0</v>
      </c>
      <c r="D253" s="132">
        <v>0</v>
      </c>
      <c r="E253" s="132">
        <v>0</v>
      </c>
      <c r="F253" s="132">
        <v>0</v>
      </c>
      <c r="G253" s="132">
        <v>0</v>
      </c>
      <c r="H253" s="132">
        <v>0</v>
      </c>
      <c r="I253" s="132">
        <v>0</v>
      </c>
    </row>
    <row r="254" spans="1:9" x14ac:dyDescent="0.25">
      <c r="A254" s="115" t="s">
        <v>276</v>
      </c>
      <c r="B254" s="136">
        <v>-460362.27999999898</v>
      </c>
      <c r="C254" s="136">
        <v>-3780.85</v>
      </c>
      <c r="D254" s="136">
        <v>0</v>
      </c>
      <c r="E254" s="137">
        <v>0</v>
      </c>
      <c r="F254" s="137">
        <v>0</v>
      </c>
      <c r="G254" s="137">
        <v>-460362.27999999898</v>
      </c>
      <c r="H254" s="137">
        <v>-3780.85</v>
      </c>
      <c r="I254" s="137">
        <v>-464143.12999999902</v>
      </c>
    </row>
    <row r="255" spans="1:9" x14ac:dyDescent="0.25">
      <c r="A255" s="117" t="s">
        <v>277</v>
      </c>
      <c r="B255" s="131"/>
      <c r="C255" s="131"/>
      <c r="D255" s="131"/>
      <c r="E255" s="131"/>
      <c r="F255" s="131"/>
      <c r="G255" s="131"/>
      <c r="H255" s="131"/>
      <c r="I255" s="131"/>
    </row>
    <row r="256" spans="1:9" x14ac:dyDescent="0.25">
      <c r="A256" s="115" t="s">
        <v>278</v>
      </c>
      <c r="B256" s="132">
        <v>9333790.2300000004</v>
      </c>
      <c r="C256" s="132">
        <v>0</v>
      </c>
      <c r="D256" s="132">
        <v>0</v>
      </c>
      <c r="E256" s="132">
        <v>0</v>
      </c>
      <c r="F256" s="132">
        <v>0</v>
      </c>
      <c r="G256" s="132">
        <v>9333790.2300000004</v>
      </c>
      <c r="H256" s="132">
        <v>0</v>
      </c>
      <c r="I256" s="132">
        <v>9333790.2300000004</v>
      </c>
    </row>
    <row r="257" spans="1:9" x14ac:dyDescent="0.25">
      <c r="A257" s="118" t="s">
        <v>279</v>
      </c>
      <c r="B257" s="132">
        <v>-38311109.549999997</v>
      </c>
      <c r="C257" s="132">
        <v>0</v>
      </c>
      <c r="D257" s="132">
        <v>0</v>
      </c>
      <c r="E257" s="132">
        <v>0</v>
      </c>
      <c r="F257" s="132">
        <v>0</v>
      </c>
      <c r="G257" s="132">
        <v>-38311109.549999997</v>
      </c>
      <c r="H257" s="132">
        <v>0</v>
      </c>
      <c r="I257" s="132">
        <v>-38311109.549999997</v>
      </c>
    </row>
    <row r="258" spans="1:9" x14ac:dyDescent="0.25">
      <c r="A258" s="119" t="s">
        <v>280</v>
      </c>
      <c r="B258" s="136">
        <v>-28977319.32</v>
      </c>
      <c r="C258" s="136">
        <v>0</v>
      </c>
      <c r="D258" s="136">
        <v>0</v>
      </c>
      <c r="E258" s="137">
        <v>0</v>
      </c>
      <c r="F258" s="137">
        <v>0</v>
      </c>
      <c r="G258" s="137">
        <v>-28977319.32</v>
      </c>
      <c r="H258" s="137">
        <v>0</v>
      </c>
      <c r="I258" s="137">
        <v>-28977319.32</v>
      </c>
    </row>
    <row r="259" spans="1:9" ht="15.75" thickBot="1" x14ac:dyDescent="0.3">
      <c r="A259" s="122" t="s">
        <v>281</v>
      </c>
      <c r="B259" s="136">
        <v>-4515903.72000001</v>
      </c>
      <c r="C259" s="136">
        <v>9661476.0600000005</v>
      </c>
      <c r="D259" s="136">
        <v>4593910.8</v>
      </c>
      <c r="E259" s="137">
        <v>3142694.3782799998</v>
      </c>
      <c r="F259" s="137">
        <v>1451216.42172</v>
      </c>
      <c r="G259" s="137">
        <v>-1373209.3417199999</v>
      </c>
      <c r="H259" s="137">
        <v>11112692.481720001</v>
      </c>
      <c r="I259" s="137">
        <v>9739483.1399999894</v>
      </c>
    </row>
    <row r="260" spans="1:9" ht="15.75" thickTop="1" x14ac:dyDescent="0.25">
      <c r="A260" s="115" t="s">
        <v>282</v>
      </c>
      <c r="B260" s="143"/>
      <c r="C260" s="143"/>
      <c r="D260" s="143"/>
      <c r="E260" s="143"/>
      <c r="F260" s="143"/>
      <c r="G260" s="143"/>
      <c r="H260" s="143"/>
      <c r="I260" s="143"/>
    </row>
    <row r="261" spans="1:9" x14ac:dyDescent="0.25">
      <c r="A261" s="117" t="s">
        <v>283</v>
      </c>
      <c r="B261" s="131"/>
      <c r="C261" s="131"/>
      <c r="D261" s="131"/>
      <c r="E261" s="131"/>
      <c r="F261" s="131"/>
      <c r="G261" s="131"/>
      <c r="H261" s="131"/>
      <c r="I261" s="131"/>
    </row>
    <row r="262" spans="1:9" x14ac:dyDescent="0.25">
      <c r="A262" s="118" t="s">
        <v>284</v>
      </c>
      <c r="B262" s="132">
        <v>19766133.350000001</v>
      </c>
      <c r="C262" s="132">
        <v>10206274.66</v>
      </c>
      <c r="D262" s="132">
        <v>1087660.3799999999</v>
      </c>
      <c r="E262" s="132">
        <v>744068.46595800004</v>
      </c>
      <c r="F262" s="132">
        <v>343591.91404200002</v>
      </c>
      <c r="G262" s="132">
        <v>20510201.815958001</v>
      </c>
      <c r="H262" s="132">
        <v>10549866.574042</v>
      </c>
      <c r="I262" s="132">
        <v>31060068.390000001</v>
      </c>
    </row>
    <row r="263" spans="1:9" x14ac:dyDescent="0.25">
      <c r="A263" s="115" t="s">
        <v>285</v>
      </c>
      <c r="B263" s="136">
        <v>19766133.350000001</v>
      </c>
      <c r="C263" s="136">
        <v>10206274.66</v>
      </c>
      <c r="D263" s="136">
        <v>1087660.3799999999</v>
      </c>
      <c r="E263" s="137">
        <v>744068.46595800004</v>
      </c>
      <c r="F263" s="137">
        <v>343591.91404200002</v>
      </c>
      <c r="G263" s="137">
        <v>20510201.815958001</v>
      </c>
      <c r="H263" s="137">
        <v>10549866.574042</v>
      </c>
      <c r="I263" s="137">
        <v>31060068.390000001</v>
      </c>
    </row>
    <row r="264" spans="1:9" x14ac:dyDescent="0.25">
      <c r="A264" s="117" t="s">
        <v>286</v>
      </c>
      <c r="B264" s="131"/>
      <c r="C264" s="131"/>
      <c r="D264" s="131"/>
      <c r="E264" s="131"/>
      <c r="F264" s="131"/>
      <c r="G264" s="131"/>
      <c r="H264" s="131"/>
      <c r="I264" s="131"/>
    </row>
    <row r="265" spans="1:9" x14ac:dyDescent="0.25">
      <c r="A265" s="115" t="s">
        <v>287</v>
      </c>
      <c r="B265" s="132">
        <v>0</v>
      </c>
      <c r="C265" s="132">
        <v>0</v>
      </c>
      <c r="D265" s="132">
        <v>0</v>
      </c>
      <c r="E265" s="132">
        <v>0</v>
      </c>
      <c r="F265" s="132">
        <v>0</v>
      </c>
      <c r="G265" s="132">
        <v>0</v>
      </c>
      <c r="H265" s="132">
        <v>0</v>
      </c>
      <c r="I265" s="132">
        <v>0</v>
      </c>
    </row>
    <row r="266" spans="1:9" x14ac:dyDescent="0.25">
      <c r="A266" s="115" t="s">
        <v>288</v>
      </c>
      <c r="B266" s="132">
        <v>0</v>
      </c>
      <c r="C266" s="132">
        <v>0</v>
      </c>
      <c r="D266" s="132">
        <v>0</v>
      </c>
      <c r="E266" s="132">
        <v>0</v>
      </c>
      <c r="F266" s="132">
        <v>0</v>
      </c>
      <c r="G266" s="132">
        <v>0</v>
      </c>
      <c r="H266" s="132">
        <v>0</v>
      </c>
      <c r="I266" s="132">
        <v>0</v>
      </c>
    </row>
    <row r="267" spans="1:9" x14ac:dyDescent="0.25">
      <c r="A267" s="118" t="s">
        <v>289</v>
      </c>
      <c r="B267" s="132">
        <v>0</v>
      </c>
      <c r="C267" s="132">
        <v>0</v>
      </c>
      <c r="D267" s="132">
        <v>0</v>
      </c>
      <c r="E267" s="132">
        <v>0</v>
      </c>
      <c r="F267" s="132">
        <v>0</v>
      </c>
      <c r="G267" s="132">
        <v>0</v>
      </c>
      <c r="H267" s="132">
        <v>0</v>
      </c>
      <c r="I267" s="132">
        <v>0</v>
      </c>
    </row>
    <row r="268" spans="1:9" x14ac:dyDescent="0.25">
      <c r="A268" s="115" t="s">
        <v>290</v>
      </c>
      <c r="B268" s="136">
        <v>0</v>
      </c>
      <c r="C268" s="136">
        <v>0</v>
      </c>
      <c r="D268" s="136">
        <v>0</v>
      </c>
      <c r="E268" s="137">
        <v>0</v>
      </c>
      <c r="F268" s="137">
        <v>0</v>
      </c>
      <c r="G268" s="137">
        <v>0</v>
      </c>
      <c r="H268" s="137">
        <v>0</v>
      </c>
      <c r="I268" s="137">
        <v>0</v>
      </c>
    </row>
    <row r="269" spans="1:9" x14ac:dyDescent="0.25">
      <c r="A269" s="117" t="s">
        <v>291</v>
      </c>
      <c r="B269" s="131"/>
      <c r="C269" s="131"/>
      <c r="D269" s="131"/>
      <c r="E269" s="131"/>
      <c r="F269" s="131"/>
      <c r="G269" s="131"/>
      <c r="H269" s="131"/>
      <c r="I269" s="131"/>
    </row>
    <row r="270" spans="1:9" x14ac:dyDescent="0.25">
      <c r="A270" s="115" t="s">
        <v>292</v>
      </c>
      <c r="B270" s="132">
        <v>59307127.670000002</v>
      </c>
      <c r="C270" s="132">
        <v>24378372.649999999</v>
      </c>
      <c r="D270" s="132">
        <v>0</v>
      </c>
      <c r="E270" s="132">
        <v>0</v>
      </c>
      <c r="F270" s="132">
        <v>0</v>
      </c>
      <c r="G270" s="132">
        <v>59307127.670000002</v>
      </c>
      <c r="H270" s="132">
        <v>24378372.649999999</v>
      </c>
      <c r="I270" s="132">
        <v>83685500.319999993</v>
      </c>
    </row>
    <row r="271" spans="1:9" x14ac:dyDescent="0.25">
      <c r="A271" s="115" t="s">
        <v>293</v>
      </c>
      <c r="B271" s="132">
        <v>-34070171.880000003</v>
      </c>
      <c r="C271" s="132">
        <v>-17013746.059999999</v>
      </c>
      <c r="D271" s="132">
        <v>0</v>
      </c>
      <c r="E271" s="132">
        <v>0</v>
      </c>
      <c r="F271" s="132">
        <v>0</v>
      </c>
      <c r="G271" s="132">
        <v>-34070171.880000003</v>
      </c>
      <c r="H271" s="132">
        <v>-17013746.059999999</v>
      </c>
      <c r="I271" s="132">
        <v>-51083917.939999998</v>
      </c>
    </row>
    <row r="272" spans="1:9" x14ac:dyDescent="0.25">
      <c r="A272" s="118" t="s">
        <v>294</v>
      </c>
      <c r="B272" s="132">
        <v>0</v>
      </c>
      <c r="C272" s="132">
        <v>0</v>
      </c>
      <c r="D272" s="132">
        <v>0</v>
      </c>
      <c r="E272" s="132">
        <v>0</v>
      </c>
      <c r="F272" s="132">
        <v>0</v>
      </c>
      <c r="G272" s="132">
        <v>0</v>
      </c>
      <c r="H272" s="132">
        <v>0</v>
      </c>
      <c r="I272" s="132">
        <v>0</v>
      </c>
    </row>
    <row r="273" spans="1:9" x14ac:dyDescent="0.25">
      <c r="A273" s="115" t="s">
        <v>295</v>
      </c>
      <c r="B273" s="136">
        <v>25236955.789999999</v>
      </c>
      <c r="C273" s="136">
        <v>7364626.5899999999</v>
      </c>
      <c r="D273" s="136">
        <v>0</v>
      </c>
      <c r="E273" s="137">
        <v>0</v>
      </c>
      <c r="F273" s="137">
        <v>0</v>
      </c>
      <c r="G273" s="137">
        <v>25236955.789999999</v>
      </c>
      <c r="H273" s="137">
        <v>7364626.5899999999</v>
      </c>
      <c r="I273" s="137">
        <v>32601582.379999999</v>
      </c>
    </row>
    <row r="274" spans="1:9" x14ac:dyDescent="0.25">
      <c r="A274" s="116"/>
      <c r="B274" s="133"/>
      <c r="C274" s="133"/>
      <c r="D274" s="133"/>
      <c r="E274" s="133"/>
      <c r="F274" s="133"/>
      <c r="G274" s="133"/>
      <c r="H274" s="133"/>
      <c r="I274" s="133"/>
    </row>
    <row r="275" spans="1:9" ht="15.75" thickBot="1" x14ac:dyDescent="0.3">
      <c r="A275" s="120" t="s">
        <v>6</v>
      </c>
      <c r="B275" s="144">
        <v>63216825.350000001</v>
      </c>
      <c r="C275" s="144">
        <v>19182539.359999999</v>
      </c>
      <c r="D275" s="144">
        <v>-16352436.939999999</v>
      </c>
      <c r="E275" s="145">
        <v>-10820319.350031</v>
      </c>
      <c r="F275" s="145">
        <v>-5532117.5899689998</v>
      </c>
      <c r="G275" s="145">
        <v>52396505.999968998</v>
      </c>
      <c r="H275" s="145">
        <v>13650421.770031</v>
      </c>
      <c r="I275" s="145">
        <v>66046927.770000003</v>
      </c>
    </row>
    <row r="276" spans="1:9" ht="15.75" thickTop="1" x14ac:dyDescent="0.25">
      <c r="A276" s="116"/>
      <c r="B276" s="131"/>
      <c r="C276" s="131"/>
      <c r="D276" s="131"/>
      <c r="E276" s="131"/>
      <c r="F276" s="131"/>
      <c r="G276" s="131"/>
      <c r="H276" s="131"/>
      <c r="I276" s="131"/>
    </row>
    <row r="277" spans="1:9" x14ac:dyDescent="0.25">
      <c r="A277" s="121" t="s">
        <v>5</v>
      </c>
      <c r="B277" s="131"/>
      <c r="C277" s="131"/>
      <c r="D277" s="131"/>
      <c r="E277" s="131"/>
      <c r="F277" s="131"/>
      <c r="G277" s="131"/>
      <c r="H277" s="131"/>
      <c r="I277" s="131"/>
    </row>
    <row r="278" spans="1:9" x14ac:dyDescent="0.25">
      <c r="A278" s="117" t="s">
        <v>296</v>
      </c>
      <c r="B278" s="131"/>
      <c r="C278" s="131"/>
      <c r="D278" s="131"/>
      <c r="E278" s="131"/>
      <c r="F278" s="131"/>
      <c r="G278" s="131"/>
      <c r="H278" s="131"/>
      <c r="I278" s="131"/>
    </row>
    <row r="279" spans="1:9" x14ac:dyDescent="0.25">
      <c r="A279" s="115" t="s">
        <v>297</v>
      </c>
      <c r="B279" s="132">
        <v>65609.289999999994</v>
      </c>
      <c r="C279" s="132">
        <v>0</v>
      </c>
      <c r="D279" s="132">
        <v>0</v>
      </c>
      <c r="E279" s="132">
        <v>0</v>
      </c>
      <c r="F279" s="132">
        <v>0</v>
      </c>
      <c r="G279" s="132">
        <v>65609.289999999994</v>
      </c>
      <c r="H279" s="132">
        <v>0</v>
      </c>
      <c r="I279" s="132">
        <v>65609.289999999994</v>
      </c>
    </row>
    <row r="280" spans="1:9" x14ac:dyDescent="0.25">
      <c r="A280" s="115" t="s">
        <v>298</v>
      </c>
      <c r="B280" s="132">
        <v>0</v>
      </c>
      <c r="C280" s="132">
        <v>0</v>
      </c>
      <c r="D280" s="132">
        <v>0</v>
      </c>
      <c r="E280" s="132">
        <v>0</v>
      </c>
      <c r="F280" s="132">
        <v>0</v>
      </c>
      <c r="G280" s="132">
        <v>0</v>
      </c>
      <c r="H280" s="132">
        <v>0</v>
      </c>
      <c r="I280" s="132">
        <v>0</v>
      </c>
    </row>
    <row r="281" spans="1:9" x14ac:dyDescent="0.25">
      <c r="A281" s="115" t="s">
        <v>299</v>
      </c>
      <c r="B281" s="132">
        <v>0</v>
      </c>
      <c r="C281" s="132">
        <v>0</v>
      </c>
      <c r="D281" s="132">
        <v>-7630762.2000000002</v>
      </c>
      <c r="E281" s="132">
        <v>-5220204.42101999</v>
      </c>
      <c r="F281" s="132">
        <v>-2410557.7789799999</v>
      </c>
      <c r="G281" s="132">
        <v>-5220204.42101999</v>
      </c>
      <c r="H281" s="132">
        <v>-2410557.7789799999</v>
      </c>
      <c r="I281" s="132">
        <v>-7630762.1999999899</v>
      </c>
    </row>
    <row r="282" spans="1:9" x14ac:dyDescent="0.25">
      <c r="A282" s="115" t="s">
        <v>300</v>
      </c>
      <c r="B282" s="132">
        <v>0</v>
      </c>
      <c r="C282" s="132">
        <v>0</v>
      </c>
      <c r="D282" s="132">
        <v>0</v>
      </c>
      <c r="E282" s="132">
        <v>0</v>
      </c>
      <c r="F282" s="132">
        <v>0</v>
      </c>
      <c r="G282" s="132">
        <v>0</v>
      </c>
      <c r="H282" s="132">
        <v>0</v>
      </c>
      <c r="I282" s="132">
        <v>0</v>
      </c>
    </row>
    <row r="283" spans="1:9" x14ac:dyDescent="0.25">
      <c r="A283" s="115" t="s">
        <v>301</v>
      </c>
      <c r="B283" s="132">
        <v>0</v>
      </c>
      <c r="C283" s="132">
        <v>0</v>
      </c>
      <c r="D283" s="132">
        <v>-180834.16999999899</v>
      </c>
      <c r="E283" s="132">
        <v>-123708.65569699901</v>
      </c>
      <c r="F283" s="132">
        <v>-57125.514302999902</v>
      </c>
      <c r="G283" s="132">
        <v>-123708.65569699901</v>
      </c>
      <c r="H283" s="132">
        <v>-57125.514302999902</v>
      </c>
      <c r="I283" s="132">
        <v>-180834.16999999899</v>
      </c>
    </row>
    <row r="284" spans="1:9" x14ac:dyDescent="0.25">
      <c r="A284" s="115" t="s">
        <v>302</v>
      </c>
      <c r="B284" s="132">
        <v>0</v>
      </c>
      <c r="C284" s="132">
        <v>0</v>
      </c>
      <c r="D284" s="132">
        <v>55874.31</v>
      </c>
      <c r="E284" s="132">
        <v>38223.615470999997</v>
      </c>
      <c r="F284" s="132">
        <v>17650.694529</v>
      </c>
      <c r="G284" s="132">
        <v>38223.615470999997</v>
      </c>
      <c r="H284" s="132">
        <v>17650.694529</v>
      </c>
      <c r="I284" s="132">
        <v>55874.31</v>
      </c>
    </row>
    <row r="285" spans="1:9" x14ac:dyDescent="0.25">
      <c r="A285" s="115" t="s">
        <v>303</v>
      </c>
      <c r="B285" s="132">
        <v>0</v>
      </c>
      <c r="C285" s="132">
        <v>0</v>
      </c>
      <c r="D285" s="132">
        <v>-3259141.05</v>
      </c>
      <c r="E285" s="132">
        <v>-2229578.39230499</v>
      </c>
      <c r="F285" s="132">
        <v>-1029562.6576949999</v>
      </c>
      <c r="G285" s="132">
        <v>-2229578.39230499</v>
      </c>
      <c r="H285" s="132">
        <v>-1029562.6576949999</v>
      </c>
      <c r="I285" s="132">
        <v>-3259141.05</v>
      </c>
    </row>
    <row r="286" spans="1:9" x14ac:dyDescent="0.25">
      <c r="A286" s="115" t="s">
        <v>304</v>
      </c>
      <c r="B286" s="132">
        <v>0</v>
      </c>
      <c r="C286" s="132">
        <v>0</v>
      </c>
      <c r="D286" s="132">
        <v>0</v>
      </c>
      <c r="E286" s="132">
        <v>0</v>
      </c>
      <c r="F286" s="132">
        <v>0</v>
      </c>
      <c r="G286" s="132">
        <v>0</v>
      </c>
      <c r="H286" s="132">
        <v>0</v>
      </c>
      <c r="I286" s="132">
        <v>0</v>
      </c>
    </row>
    <row r="287" spans="1:9" x14ac:dyDescent="0.25">
      <c r="A287" s="115" t="s">
        <v>305</v>
      </c>
      <c r="B287" s="132">
        <v>0</v>
      </c>
      <c r="C287" s="132">
        <v>0</v>
      </c>
      <c r="D287" s="132">
        <v>3982323.6799999899</v>
      </c>
      <c r="E287" s="132">
        <v>2724307.6294879899</v>
      </c>
      <c r="F287" s="132">
        <v>1258016.050512</v>
      </c>
      <c r="G287" s="132">
        <v>2724307.6294879899</v>
      </c>
      <c r="H287" s="132">
        <v>1258016.050512</v>
      </c>
      <c r="I287" s="132">
        <v>3982323.6799999899</v>
      </c>
    </row>
    <row r="288" spans="1:9" x14ac:dyDescent="0.25">
      <c r="A288" s="115" t="s">
        <v>306</v>
      </c>
      <c r="B288" s="132">
        <v>0</v>
      </c>
      <c r="C288" s="132">
        <v>0</v>
      </c>
      <c r="D288" s="132">
        <v>0</v>
      </c>
      <c r="E288" s="132">
        <v>0</v>
      </c>
      <c r="F288" s="132">
        <v>0</v>
      </c>
      <c r="G288" s="132">
        <v>0</v>
      </c>
      <c r="H288" s="132">
        <v>0</v>
      </c>
      <c r="I288" s="132">
        <v>0</v>
      </c>
    </row>
    <row r="289" spans="1:9" x14ac:dyDescent="0.25">
      <c r="A289" s="115" t="s">
        <v>307</v>
      </c>
      <c r="B289" s="132">
        <v>0</v>
      </c>
      <c r="C289" s="132">
        <v>0</v>
      </c>
      <c r="D289" s="132">
        <v>156830</v>
      </c>
      <c r="E289" s="132">
        <v>107287.402999999</v>
      </c>
      <c r="F289" s="132">
        <v>49542.597000000002</v>
      </c>
      <c r="G289" s="132">
        <v>107287.402999999</v>
      </c>
      <c r="H289" s="132">
        <v>49542.597000000002</v>
      </c>
      <c r="I289" s="132">
        <v>156830</v>
      </c>
    </row>
    <row r="290" spans="1:9" x14ac:dyDescent="0.25">
      <c r="A290" s="115" t="s">
        <v>308</v>
      </c>
      <c r="B290" s="132">
        <v>0</v>
      </c>
      <c r="C290" s="132">
        <v>0</v>
      </c>
      <c r="D290" s="132">
        <v>487479.76999999897</v>
      </c>
      <c r="E290" s="132">
        <v>333484.91065699898</v>
      </c>
      <c r="F290" s="132">
        <v>153994.859342999</v>
      </c>
      <c r="G290" s="132">
        <v>333484.91065699898</v>
      </c>
      <c r="H290" s="132">
        <v>153994.859342999</v>
      </c>
      <c r="I290" s="132">
        <v>487479.76999999897</v>
      </c>
    </row>
    <row r="291" spans="1:9" x14ac:dyDescent="0.25">
      <c r="A291" s="115" t="s">
        <v>309</v>
      </c>
      <c r="B291" s="132">
        <v>-706359.77</v>
      </c>
      <c r="C291" s="132">
        <v>-283112.06</v>
      </c>
      <c r="D291" s="132">
        <v>-219315.05</v>
      </c>
      <c r="E291" s="132">
        <v>-150033.42570499901</v>
      </c>
      <c r="F291" s="132">
        <v>-69281.624295000001</v>
      </c>
      <c r="G291" s="132">
        <v>-856393.19570499996</v>
      </c>
      <c r="H291" s="132">
        <v>-352393.68429499998</v>
      </c>
      <c r="I291" s="132">
        <v>-1208786.8799999999</v>
      </c>
    </row>
    <row r="292" spans="1:9" x14ac:dyDescent="0.25">
      <c r="A292" s="115" t="s">
        <v>310</v>
      </c>
      <c r="B292" s="132">
        <v>0</v>
      </c>
      <c r="C292" s="132">
        <v>0</v>
      </c>
      <c r="D292" s="132">
        <v>-249.2</v>
      </c>
      <c r="E292" s="132">
        <v>-170.47771999999901</v>
      </c>
      <c r="F292" s="132">
        <v>-78.722279999999998</v>
      </c>
      <c r="G292" s="132">
        <v>-170.47771999999901</v>
      </c>
      <c r="H292" s="132">
        <v>-78.722279999999998</v>
      </c>
      <c r="I292" s="132">
        <v>-249.2</v>
      </c>
    </row>
    <row r="293" spans="1:9" x14ac:dyDescent="0.25">
      <c r="A293" s="115" t="s">
        <v>311</v>
      </c>
      <c r="B293" s="132">
        <v>0</v>
      </c>
      <c r="C293" s="132">
        <v>0</v>
      </c>
      <c r="D293" s="132">
        <v>0</v>
      </c>
      <c r="E293" s="132">
        <v>0</v>
      </c>
      <c r="F293" s="132">
        <v>0</v>
      </c>
      <c r="G293" s="132">
        <v>0</v>
      </c>
      <c r="H293" s="132">
        <v>0</v>
      </c>
      <c r="I293" s="132">
        <v>0</v>
      </c>
    </row>
    <row r="294" spans="1:9" x14ac:dyDescent="0.25">
      <c r="A294" s="115" t="s">
        <v>312</v>
      </c>
      <c r="B294" s="132">
        <v>0</v>
      </c>
      <c r="C294" s="132">
        <v>0</v>
      </c>
      <c r="D294" s="132">
        <v>0</v>
      </c>
      <c r="E294" s="132">
        <v>0</v>
      </c>
      <c r="F294" s="132">
        <v>0</v>
      </c>
      <c r="G294" s="132">
        <v>0</v>
      </c>
      <c r="H294" s="132">
        <v>0</v>
      </c>
      <c r="I294" s="132">
        <v>0</v>
      </c>
    </row>
    <row r="295" spans="1:9" x14ac:dyDescent="0.25">
      <c r="A295" s="115" t="s">
        <v>313</v>
      </c>
      <c r="B295" s="132">
        <v>15656.01</v>
      </c>
      <c r="C295" s="132">
        <v>0</v>
      </c>
      <c r="D295" s="132">
        <v>0</v>
      </c>
      <c r="E295" s="132">
        <v>0</v>
      </c>
      <c r="F295" s="132">
        <v>0</v>
      </c>
      <c r="G295" s="132">
        <v>15656.01</v>
      </c>
      <c r="H295" s="132">
        <v>0</v>
      </c>
      <c r="I295" s="132">
        <v>15656.01</v>
      </c>
    </row>
    <row r="296" spans="1:9" x14ac:dyDescent="0.25">
      <c r="A296" s="115" t="s">
        <v>314</v>
      </c>
      <c r="B296" s="132">
        <v>0</v>
      </c>
      <c r="C296" s="132">
        <v>0</v>
      </c>
      <c r="D296" s="132">
        <v>0</v>
      </c>
      <c r="E296" s="132">
        <v>0</v>
      </c>
      <c r="F296" s="132">
        <v>0</v>
      </c>
      <c r="G296" s="132">
        <v>0</v>
      </c>
      <c r="H296" s="132">
        <v>0</v>
      </c>
      <c r="I296" s="132">
        <v>0</v>
      </c>
    </row>
    <row r="297" spans="1:9" x14ac:dyDescent="0.25">
      <c r="A297" s="115" t="s">
        <v>315</v>
      </c>
      <c r="B297" s="132">
        <v>67.349999999999994</v>
      </c>
      <c r="C297" s="132">
        <v>0</v>
      </c>
      <c r="D297" s="132">
        <v>0</v>
      </c>
      <c r="E297" s="132">
        <v>0</v>
      </c>
      <c r="F297" s="132">
        <v>0</v>
      </c>
      <c r="G297" s="132">
        <v>67.349999999999994</v>
      </c>
      <c r="H297" s="132">
        <v>0</v>
      </c>
      <c r="I297" s="132">
        <v>67.349999999999994</v>
      </c>
    </row>
    <row r="298" spans="1:9" x14ac:dyDescent="0.25">
      <c r="A298" s="115" t="s">
        <v>316</v>
      </c>
      <c r="B298" s="132">
        <v>0</v>
      </c>
      <c r="C298" s="132">
        <v>0</v>
      </c>
      <c r="D298" s="132">
        <v>1843.6</v>
      </c>
      <c r="E298" s="132">
        <v>1261.20675999999</v>
      </c>
      <c r="F298" s="132">
        <v>582.39323999999999</v>
      </c>
      <c r="G298" s="132">
        <v>1261.20675999999</v>
      </c>
      <c r="H298" s="132">
        <v>582.39323999999999</v>
      </c>
      <c r="I298" s="132">
        <v>1843.6</v>
      </c>
    </row>
    <row r="299" spans="1:9" x14ac:dyDescent="0.25">
      <c r="A299" s="115" t="s">
        <v>317</v>
      </c>
      <c r="B299" s="132">
        <v>0</v>
      </c>
      <c r="C299" s="132">
        <v>0</v>
      </c>
      <c r="D299" s="132">
        <v>-296109.17</v>
      </c>
      <c r="E299" s="132">
        <v>-202568.28319699899</v>
      </c>
      <c r="F299" s="132">
        <v>-93540.886803000001</v>
      </c>
      <c r="G299" s="132">
        <v>-202568.28319699899</v>
      </c>
      <c r="H299" s="132">
        <v>-93540.886803000001</v>
      </c>
      <c r="I299" s="132">
        <v>-296109.17</v>
      </c>
    </row>
    <row r="300" spans="1:9" x14ac:dyDescent="0.25">
      <c r="A300" s="115" t="s">
        <v>318</v>
      </c>
      <c r="B300" s="132">
        <v>0</v>
      </c>
      <c r="C300" s="132">
        <v>0</v>
      </c>
      <c r="D300" s="132">
        <v>-70450</v>
      </c>
      <c r="E300" s="132">
        <v>-48194.844999999899</v>
      </c>
      <c r="F300" s="132">
        <v>-22255.154999999999</v>
      </c>
      <c r="G300" s="132">
        <v>-48194.844999999899</v>
      </c>
      <c r="H300" s="132">
        <v>-22255.154999999999</v>
      </c>
      <c r="I300" s="132">
        <v>-70450</v>
      </c>
    </row>
    <row r="301" spans="1:9" x14ac:dyDescent="0.25">
      <c r="A301" s="115" t="s">
        <v>319</v>
      </c>
      <c r="B301" s="132">
        <v>0</v>
      </c>
      <c r="C301" s="132">
        <v>0</v>
      </c>
      <c r="D301" s="132">
        <v>480336.43</v>
      </c>
      <c r="E301" s="132">
        <v>328598.151763</v>
      </c>
      <c r="F301" s="132">
        <v>151738.27823699999</v>
      </c>
      <c r="G301" s="132">
        <v>328598.151763</v>
      </c>
      <c r="H301" s="132">
        <v>151738.27823699999</v>
      </c>
      <c r="I301" s="132">
        <v>480336.43</v>
      </c>
    </row>
    <row r="302" spans="1:9" x14ac:dyDescent="0.25">
      <c r="A302" s="118" t="s">
        <v>320</v>
      </c>
      <c r="B302" s="132">
        <v>0</v>
      </c>
      <c r="C302" s="132">
        <v>0</v>
      </c>
      <c r="D302" s="132">
        <v>447336</v>
      </c>
      <c r="E302" s="132">
        <v>306022.55759999901</v>
      </c>
      <c r="F302" s="132">
        <v>141313.4424</v>
      </c>
      <c r="G302" s="132">
        <v>306022.55759999901</v>
      </c>
      <c r="H302" s="132">
        <v>141313.4424</v>
      </c>
      <c r="I302" s="132">
        <v>447335.99999999901</v>
      </c>
    </row>
    <row r="303" spans="1:9" x14ac:dyDescent="0.25">
      <c r="A303" s="115" t="s">
        <v>321</v>
      </c>
      <c r="B303" s="136">
        <v>-625027.12</v>
      </c>
      <c r="C303" s="136">
        <v>-283112.06</v>
      </c>
      <c r="D303" s="136">
        <v>-6044837.0499999998</v>
      </c>
      <c r="E303" s="137">
        <v>-4135273.0259049898</v>
      </c>
      <c r="F303" s="137">
        <v>-1909564.02409499</v>
      </c>
      <c r="G303" s="137">
        <v>-4760300.1459050002</v>
      </c>
      <c r="H303" s="137">
        <v>-2192676.08409499</v>
      </c>
      <c r="I303" s="137">
        <v>-6952976.2299999902</v>
      </c>
    </row>
    <row r="304" spans="1:9" x14ac:dyDescent="0.25">
      <c r="A304" s="117" t="s">
        <v>322</v>
      </c>
      <c r="B304" s="131"/>
      <c r="C304" s="131"/>
      <c r="D304" s="131"/>
      <c r="E304" s="131"/>
      <c r="F304" s="131"/>
      <c r="G304" s="131"/>
      <c r="H304" s="131"/>
      <c r="I304" s="131"/>
    </row>
    <row r="305" spans="1:9" x14ac:dyDescent="0.25">
      <c r="A305" s="115" t="s">
        <v>323</v>
      </c>
      <c r="B305" s="132">
        <v>0</v>
      </c>
      <c r="C305" s="132">
        <v>0</v>
      </c>
      <c r="D305" s="132">
        <v>18178069.5</v>
      </c>
      <c r="E305" s="132">
        <v>12435617.344949899</v>
      </c>
      <c r="F305" s="132">
        <v>5742452.1550500002</v>
      </c>
      <c r="G305" s="132">
        <v>12435617.344949899</v>
      </c>
      <c r="H305" s="132">
        <v>5742452.1550500002</v>
      </c>
      <c r="I305" s="132">
        <v>18178069.5</v>
      </c>
    </row>
    <row r="306" spans="1:9" x14ac:dyDescent="0.25">
      <c r="A306" s="115" t="s">
        <v>324</v>
      </c>
      <c r="B306" s="132">
        <v>0</v>
      </c>
      <c r="C306" s="132">
        <v>0</v>
      </c>
      <c r="D306" s="132">
        <v>0</v>
      </c>
      <c r="E306" s="132">
        <v>0</v>
      </c>
      <c r="F306" s="132">
        <v>0</v>
      </c>
      <c r="G306" s="132">
        <v>0</v>
      </c>
      <c r="H306" s="132">
        <v>0</v>
      </c>
      <c r="I306" s="132">
        <v>0</v>
      </c>
    </row>
    <row r="307" spans="1:9" x14ac:dyDescent="0.25">
      <c r="A307" s="115" t="s">
        <v>325</v>
      </c>
      <c r="B307" s="132">
        <v>0</v>
      </c>
      <c r="C307" s="132">
        <v>0</v>
      </c>
      <c r="D307" s="132">
        <v>246267.51</v>
      </c>
      <c r="E307" s="132">
        <v>168471.60359099999</v>
      </c>
      <c r="F307" s="132">
        <v>77795.906409000003</v>
      </c>
      <c r="G307" s="132">
        <v>168471.60359099999</v>
      </c>
      <c r="H307" s="132">
        <v>77795.906409000003</v>
      </c>
      <c r="I307" s="132">
        <v>246267.51</v>
      </c>
    </row>
    <row r="308" spans="1:9" x14ac:dyDescent="0.25">
      <c r="A308" s="115" t="s">
        <v>326</v>
      </c>
      <c r="B308" s="132">
        <v>774.98</v>
      </c>
      <c r="C308" s="132">
        <v>474.99</v>
      </c>
      <c r="D308" s="132">
        <v>231262.39</v>
      </c>
      <c r="E308" s="132">
        <v>158206.60099899999</v>
      </c>
      <c r="F308" s="132">
        <v>73055.789000999997</v>
      </c>
      <c r="G308" s="132">
        <v>158981.580999</v>
      </c>
      <c r="H308" s="132">
        <v>73530.779001000003</v>
      </c>
      <c r="I308" s="132">
        <v>232512.36</v>
      </c>
    </row>
    <row r="309" spans="1:9" x14ac:dyDescent="0.25">
      <c r="A309" s="115" t="s">
        <v>327</v>
      </c>
      <c r="B309" s="132">
        <v>0</v>
      </c>
      <c r="C309" s="132">
        <v>0</v>
      </c>
      <c r="D309" s="132">
        <v>0</v>
      </c>
      <c r="E309" s="132">
        <v>0</v>
      </c>
      <c r="F309" s="132">
        <v>0</v>
      </c>
      <c r="G309" s="132">
        <v>0</v>
      </c>
      <c r="H309" s="132">
        <v>0</v>
      </c>
      <c r="I309" s="132">
        <v>0</v>
      </c>
    </row>
    <row r="310" spans="1:9" x14ac:dyDescent="0.25">
      <c r="A310" s="115" t="s">
        <v>328</v>
      </c>
      <c r="B310" s="132">
        <v>0</v>
      </c>
      <c r="C310" s="132">
        <v>0</v>
      </c>
      <c r="D310" s="132">
        <v>0</v>
      </c>
      <c r="E310" s="132">
        <v>0</v>
      </c>
      <c r="F310" s="132">
        <v>0</v>
      </c>
      <c r="G310" s="132">
        <v>0</v>
      </c>
      <c r="H310" s="132">
        <v>0</v>
      </c>
      <c r="I310" s="132">
        <v>0</v>
      </c>
    </row>
    <row r="311" spans="1:9" x14ac:dyDescent="0.25">
      <c r="A311" s="115" t="s">
        <v>329</v>
      </c>
      <c r="B311" s="132">
        <v>0</v>
      </c>
      <c r="C311" s="132">
        <v>0</v>
      </c>
      <c r="D311" s="132">
        <v>0</v>
      </c>
      <c r="E311" s="132">
        <v>0</v>
      </c>
      <c r="F311" s="132">
        <v>0</v>
      </c>
      <c r="G311" s="132">
        <v>0</v>
      </c>
      <c r="H311" s="132">
        <v>0</v>
      </c>
      <c r="I311" s="132">
        <v>0</v>
      </c>
    </row>
    <row r="312" spans="1:9" x14ac:dyDescent="0.25">
      <c r="A312" s="115" t="s">
        <v>330</v>
      </c>
      <c r="B312" s="132">
        <v>187091.02</v>
      </c>
      <c r="C312" s="132">
        <v>45951.299999999901</v>
      </c>
      <c r="D312" s="132">
        <v>207286.26</v>
      </c>
      <c r="E312" s="132">
        <v>141804.530466</v>
      </c>
      <c r="F312" s="132">
        <v>65481.729533999998</v>
      </c>
      <c r="G312" s="132">
        <v>328895.55046599999</v>
      </c>
      <c r="H312" s="132">
        <v>111433.029534</v>
      </c>
      <c r="I312" s="132">
        <v>440328.57999999903</v>
      </c>
    </row>
    <row r="313" spans="1:9" x14ac:dyDescent="0.25">
      <c r="A313" s="118" t="s">
        <v>331</v>
      </c>
      <c r="B313" s="132">
        <v>-462968.91</v>
      </c>
      <c r="C313" s="132">
        <v>-185148.16</v>
      </c>
      <c r="D313" s="132">
        <v>-143949.59</v>
      </c>
      <c r="E313" s="132">
        <v>-98475.914518999896</v>
      </c>
      <c r="F313" s="132">
        <v>-45473.675480999998</v>
      </c>
      <c r="G313" s="132">
        <v>-561444.82451900002</v>
      </c>
      <c r="H313" s="132">
        <v>-230621.83548099999</v>
      </c>
      <c r="I313" s="132">
        <v>-792066.66</v>
      </c>
    </row>
    <row r="314" spans="1:9" x14ac:dyDescent="0.25">
      <c r="A314" s="115" t="s">
        <v>332</v>
      </c>
      <c r="B314" s="136">
        <v>-275102.90999999898</v>
      </c>
      <c r="C314" s="136">
        <v>-138721.87</v>
      </c>
      <c r="D314" s="136">
        <v>18718936.07</v>
      </c>
      <c r="E314" s="137">
        <v>12805624.1654869</v>
      </c>
      <c r="F314" s="137">
        <v>5913311.9045129996</v>
      </c>
      <c r="G314" s="137">
        <v>12530521.2554869</v>
      </c>
      <c r="H314" s="137">
        <v>5774590.0345130004</v>
      </c>
      <c r="I314" s="137">
        <v>18305111.289999999</v>
      </c>
    </row>
    <row r="315" spans="1:9" x14ac:dyDescent="0.25">
      <c r="A315" s="117" t="s">
        <v>333</v>
      </c>
      <c r="B315" s="131"/>
      <c r="C315" s="131"/>
      <c r="D315" s="131"/>
      <c r="E315" s="131"/>
      <c r="F315" s="131"/>
      <c r="G315" s="131"/>
      <c r="H315" s="131"/>
      <c r="I315" s="131"/>
    </row>
    <row r="316" spans="1:9" x14ac:dyDescent="0.25">
      <c r="A316" s="115" t="s">
        <v>334</v>
      </c>
      <c r="B316" s="132">
        <v>0</v>
      </c>
      <c r="C316" s="132">
        <v>0</v>
      </c>
      <c r="D316" s="132">
        <v>0</v>
      </c>
      <c r="E316" s="132">
        <v>0</v>
      </c>
      <c r="F316" s="132">
        <v>0</v>
      </c>
      <c r="G316" s="132">
        <v>0</v>
      </c>
      <c r="H316" s="132">
        <v>0</v>
      </c>
      <c r="I316" s="132">
        <v>0</v>
      </c>
    </row>
    <row r="317" spans="1:9" x14ac:dyDescent="0.25">
      <c r="A317" s="118" t="s">
        <v>335</v>
      </c>
      <c r="B317" s="132">
        <v>0</v>
      </c>
      <c r="C317" s="132">
        <v>0</v>
      </c>
      <c r="D317" s="132">
        <v>0</v>
      </c>
      <c r="E317" s="132">
        <v>0</v>
      </c>
      <c r="F317" s="132">
        <v>0</v>
      </c>
      <c r="G317" s="132">
        <v>0</v>
      </c>
      <c r="H317" s="132">
        <v>0</v>
      </c>
      <c r="I317" s="132">
        <v>0</v>
      </c>
    </row>
    <row r="318" spans="1:9" x14ac:dyDescent="0.25">
      <c r="A318" s="115" t="s">
        <v>336</v>
      </c>
      <c r="B318" s="136">
        <v>0</v>
      </c>
      <c r="C318" s="136">
        <v>0</v>
      </c>
      <c r="D318" s="136">
        <v>0</v>
      </c>
      <c r="E318" s="137">
        <v>0</v>
      </c>
      <c r="F318" s="137">
        <v>0</v>
      </c>
      <c r="G318" s="137">
        <v>0</v>
      </c>
      <c r="H318" s="137">
        <v>0</v>
      </c>
      <c r="I318" s="137">
        <v>0</v>
      </c>
    </row>
    <row r="319" spans="1:9" x14ac:dyDescent="0.25">
      <c r="A319" s="116"/>
      <c r="B319" s="133"/>
      <c r="C319" s="133"/>
      <c r="D319" s="133"/>
      <c r="E319" s="133"/>
      <c r="F319" s="133"/>
      <c r="G319" s="133"/>
      <c r="H319" s="133"/>
      <c r="I319" s="133"/>
    </row>
    <row r="320" spans="1:9" ht="15.75" thickBot="1" x14ac:dyDescent="0.3">
      <c r="A320" s="120" t="s">
        <v>1</v>
      </c>
      <c r="B320" s="144">
        <v>-900130.02999999898</v>
      </c>
      <c r="C320" s="144">
        <v>-421833.93</v>
      </c>
      <c r="D320" s="144">
        <v>12674099.02</v>
      </c>
      <c r="E320" s="145">
        <v>8670351.1395819895</v>
      </c>
      <c r="F320" s="145">
        <v>4003747.8804179998</v>
      </c>
      <c r="G320" s="145">
        <v>7770221.1095819902</v>
      </c>
      <c r="H320" s="145">
        <v>3581913.9504180001</v>
      </c>
      <c r="I320" s="145">
        <v>11352135.060000001</v>
      </c>
    </row>
    <row r="321" spans="1:9" ht="15.75" thickTop="1" x14ac:dyDescent="0.25">
      <c r="A321" s="116"/>
      <c r="B321" s="133"/>
      <c r="C321" s="133"/>
      <c r="D321" s="133"/>
      <c r="E321" s="133"/>
      <c r="F321" s="133"/>
      <c r="G321" s="133"/>
      <c r="H321" s="133"/>
      <c r="I321" s="133"/>
    </row>
    <row r="322" spans="1:9" ht="15.75" thickBot="1" x14ac:dyDescent="0.3">
      <c r="A322" s="120" t="s">
        <v>0</v>
      </c>
      <c r="B322" s="147">
        <v>64116955.380000003</v>
      </c>
      <c r="C322" s="147">
        <v>19604373.289999999</v>
      </c>
      <c r="D322" s="147">
        <v>-29026535.960000001</v>
      </c>
      <c r="E322" s="148">
        <v>-19490670.4896129</v>
      </c>
      <c r="F322" s="148">
        <v>-9535865.4703870006</v>
      </c>
      <c r="G322" s="148">
        <v>44626284.890386999</v>
      </c>
      <c r="H322" s="148">
        <v>10068507.819613</v>
      </c>
      <c r="I322" s="148">
        <v>54694792.710000001</v>
      </c>
    </row>
    <row r="323" spans="1:9" ht="15.75" thickTop="1" x14ac:dyDescent="0.25">
      <c r="A323" s="116"/>
      <c r="B323" s="131"/>
      <c r="C323" s="131"/>
      <c r="D323" s="131"/>
      <c r="E323" s="131"/>
      <c r="F323" s="131"/>
      <c r="G323" s="131"/>
      <c r="H323" s="131"/>
      <c r="I323" s="131"/>
    </row>
    <row r="324" spans="1:9" x14ac:dyDescent="0.25">
      <c r="A324" s="1" t="s">
        <v>337</v>
      </c>
      <c r="B324" s="146">
        <v>0</v>
      </c>
      <c r="C324" s="146">
        <v>0</v>
      </c>
      <c r="D324" s="146">
        <v>0</v>
      </c>
      <c r="E324" s="146">
        <v>0</v>
      </c>
      <c r="F324" s="146">
        <v>0</v>
      </c>
      <c r="G324" s="146">
        <v>0</v>
      </c>
      <c r="H324" s="146">
        <v>0</v>
      </c>
      <c r="I324" s="146">
        <v>0</v>
      </c>
    </row>
  </sheetData>
  <pageMargins left="0.45" right="0.45" top="0.5" bottom="0.75" header="0.3" footer="0.3"/>
  <pageSetup scale="81" fitToHeight="0" orientation="portrait" r:id="rId1"/>
  <headerFooter>
    <oddFooter>&amp;C&amp;"Arial,Regular"&amp;9Page &amp;P of &amp;N&amp;R&amp;"Arial,Regular"&amp;9Unallocated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tabSelected="1" topLeftCell="B1" workbookViewId="0">
      <selection activeCell="E14" sqref="E14"/>
    </sheetView>
  </sheetViews>
  <sheetFormatPr defaultColWidth="8.85546875" defaultRowHeight="12.75" outlineLevelRow="1" outlineLevelCol="1" x14ac:dyDescent="0.2"/>
  <cols>
    <col min="1" max="1" width="3.28515625" style="58" customWidth="1"/>
    <col min="2" max="2" width="48.5703125" style="58" customWidth="1"/>
    <col min="3" max="3" width="15.140625" style="58" customWidth="1"/>
    <col min="4" max="4" width="13.85546875" style="58" customWidth="1"/>
    <col min="5" max="5" width="13.140625" style="58" customWidth="1"/>
    <col min="6" max="6" width="13.7109375" style="58" customWidth="1"/>
    <col min="7" max="7" width="12.28515625" style="58" customWidth="1"/>
    <col min="8" max="8" width="15.7109375" style="58" customWidth="1"/>
    <col min="9" max="9" width="5" style="58" hidden="1" customWidth="1" outlineLevel="1"/>
    <col min="10" max="10" width="22.7109375" style="58" hidden="1" customWidth="1" outlineLevel="1"/>
    <col min="11" max="11" width="8.85546875" style="58" collapsed="1"/>
    <col min="12" max="16384" width="8.85546875" style="58"/>
  </cols>
  <sheetData>
    <row r="1" spans="1:10" ht="15.95" customHeight="1" x14ac:dyDescent="0.2">
      <c r="A1" s="57"/>
      <c r="B1" s="157" t="s">
        <v>338</v>
      </c>
      <c r="C1" s="157"/>
      <c r="D1" s="157"/>
      <c r="E1" s="157"/>
      <c r="F1" s="157"/>
      <c r="G1" s="157"/>
      <c r="H1" s="157"/>
    </row>
    <row r="2" spans="1:10" ht="15.95" customHeight="1" x14ac:dyDescent="0.2">
      <c r="A2" s="59"/>
      <c r="B2" s="158" t="s">
        <v>350</v>
      </c>
      <c r="C2" s="158"/>
      <c r="D2" s="158"/>
      <c r="E2" s="158"/>
      <c r="F2" s="158"/>
      <c r="G2" s="158"/>
      <c r="H2" s="158"/>
    </row>
    <row r="3" spans="1:10" ht="15.95" customHeight="1" x14ac:dyDescent="0.2">
      <c r="A3" s="158" t="str">
        <f>Allocated!A3</f>
        <v>FOR THE MONTH ENDED MARCH 31, 2016</v>
      </c>
      <c r="B3" s="158"/>
      <c r="C3" s="158"/>
      <c r="D3" s="158"/>
      <c r="E3" s="158"/>
      <c r="F3" s="158"/>
      <c r="G3" s="158"/>
      <c r="H3" s="158"/>
    </row>
    <row r="4" spans="1:10" ht="15.95" customHeight="1" x14ac:dyDescent="0.2">
      <c r="A4" s="60"/>
      <c r="B4" s="159" t="str">
        <f>Allocated!A5</f>
        <v>(Based on allocation factors developed using 12 ME 12/31/2015 information)</v>
      </c>
      <c r="C4" s="159"/>
      <c r="D4" s="159"/>
      <c r="E4" s="159"/>
      <c r="F4" s="159"/>
      <c r="G4" s="159"/>
      <c r="H4" s="159"/>
      <c r="J4" s="58" t="s">
        <v>351</v>
      </c>
    </row>
    <row r="5" spans="1:10" ht="51" x14ac:dyDescent="0.2">
      <c r="A5" s="61"/>
      <c r="B5" s="62" t="s">
        <v>352</v>
      </c>
      <c r="C5" s="63" t="s">
        <v>353</v>
      </c>
      <c r="D5" s="63" t="s">
        <v>354</v>
      </c>
      <c r="E5" s="64" t="s">
        <v>355</v>
      </c>
      <c r="F5" s="65" t="s">
        <v>356</v>
      </c>
      <c r="G5" s="65" t="s">
        <v>357</v>
      </c>
      <c r="H5" s="63" t="s">
        <v>33</v>
      </c>
    </row>
    <row r="6" spans="1:10" ht="15.95" customHeight="1" x14ac:dyDescent="0.2">
      <c r="A6" s="66" t="s">
        <v>18</v>
      </c>
      <c r="B6" s="67"/>
      <c r="C6" s="68"/>
      <c r="D6" s="68"/>
      <c r="E6" s="69"/>
      <c r="F6" s="70"/>
      <c r="G6" s="70"/>
      <c r="H6" s="21"/>
    </row>
    <row r="7" spans="1:10" ht="15.95" customHeight="1" x14ac:dyDescent="0.2">
      <c r="A7" s="66"/>
      <c r="B7" s="71" t="s">
        <v>358</v>
      </c>
      <c r="C7" s="72">
        <f t="shared" ref="C7:D10" si="0">$H7*F7</f>
        <v>14009.248618000001</v>
      </c>
      <c r="D7" s="72">
        <f t="shared" si="0"/>
        <v>10090.611382000001</v>
      </c>
      <c r="E7" s="73">
        <v>1</v>
      </c>
      <c r="F7" s="74">
        <f>VLOOKUP($E7,$B$60:$G$66,5,FALSE)</f>
        <v>0.58130000000000004</v>
      </c>
      <c r="G7" s="74">
        <f>VLOOKUP($E7,$B$60:$G$66,6,FALSE)</f>
        <v>0.41870000000000002</v>
      </c>
      <c r="H7" s="15">
        <f>'UI Detail'!D199</f>
        <v>24099.86</v>
      </c>
    </row>
    <row r="8" spans="1:10" ht="15.95" customHeight="1" x14ac:dyDescent="0.2">
      <c r="A8" s="66" t="s">
        <v>359</v>
      </c>
      <c r="B8" s="71" t="s">
        <v>360</v>
      </c>
      <c r="C8" s="75">
        <f t="shared" si="0"/>
        <v>21845.960688000003</v>
      </c>
      <c r="D8" s="75">
        <f t="shared" si="0"/>
        <v>13007.199312000001</v>
      </c>
      <c r="E8" s="73">
        <v>2</v>
      </c>
      <c r="F8" s="74">
        <f>VLOOKUP($E8,$B$60:$G$66,5,FALSE)</f>
        <v>0.62680000000000002</v>
      </c>
      <c r="G8" s="74">
        <f>VLOOKUP($E8,$B$60:$G$66,6,FALSE)</f>
        <v>0.37319999999999998</v>
      </c>
      <c r="H8" s="150">
        <f>'UI Detail'!D200</f>
        <v>34853.160000000003</v>
      </c>
    </row>
    <row r="9" spans="1:10" ht="15.95" customHeight="1" x14ac:dyDescent="0.2">
      <c r="A9" s="66" t="s">
        <v>359</v>
      </c>
      <c r="B9" s="71" t="s">
        <v>361</v>
      </c>
      <c r="C9" s="75">
        <f t="shared" si="0"/>
        <v>1582317.1085920001</v>
      </c>
      <c r="D9" s="75">
        <f t="shared" si="0"/>
        <v>1139714.731408</v>
      </c>
      <c r="E9" s="73">
        <v>1</v>
      </c>
      <c r="F9" s="74">
        <f>VLOOKUP($E9,$B$60:$G$66,5,FALSE)</f>
        <v>0.58130000000000004</v>
      </c>
      <c r="G9" s="74">
        <f>VLOOKUP($E9,$B$60:$G$66,6,FALSE)</f>
        <v>0.41870000000000002</v>
      </c>
      <c r="H9" s="150">
        <f>'UI Detail'!D201</f>
        <v>2722031.84</v>
      </c>
    </row>
    <row r="10" spans="1:10" ht="15.95" customHeight="1" x14ac:dyDescent="0.2">
      <c r="A10" s="66" t="s">
        <v>359</v>
      </c>
      <c r="B10" s="71" t="s">
        <v>362</v>
      </c>
      <c r="C10" s="76">
        <f t="shared" si="0"/>
        <v>0</v>
      </c>
      <c r="D10" s="76">
        <f t="shared" si="0"/>
        <v>0</v>
      </c>
      <c r="E10" s="77">
        <v>1</v>
      </c>
      <c r="F10" s="78">
        <f>VLOOKUP($E10,$B$60:$G$66,5,FALSE)</f>
        <v>0.58130000000000004</v>
      </c>
      <c r="G10" s="78">
        <f>VLOOKUP($E10,$B$60:$G$66,6,FALSE)</f>
        <v>0.41870000000000002</v>
      </c>
      <c r="H10" s="151">
        <f>'UI Detail'!D202</f>
        <v>0</v>
      </c>
      <c r="J10" s="14">
        <f>+C11+D11-H11</f>
        <v>0</v>
      </c>
    </row>
    <row r="11" spans="1:10" ht="15.95" customHeight="1" x14ac:dyDescent="0.2">
      <c r="A11" s="66" t="s">
        <v>359</v>
      </c>
      <c r="B11" s="67" t="s">
        <v>363</v>
      </c>
      <c r="C11" s="152">
        <f>SUM(C7:C10)</f>
        <v>1618172.3178980001</v>
      </c>
      <c r="D11" s="152">
        <f>SUM(D7:D10)</f>
        <v>1162812.542102</v>
      </c>
      <c r="E11" s="73"/>
      <c r="F11" s="72"/>
      <c r="G11" s="79"/>
      <c r="H11" s="150">
        <f>SUM(H7:H10)</f>
        <v>2780984.86</v>
      </c>
      <c r="J11" s="14">
        <f>H11-'UI Detail'!D204</f>
        <v>0</v>
      </c>
    </row>
    <row r="12" spans="1:10" ht="15.95" customHeight="1" x14ac:dyDescent="0.2">
      <c r="A12" s="66" t="s">
        <v>17</v>
      </c>
      <c r="B12" s="67"/>
      <c r="C12" s="152"/>
      <c r="D12" s="152"/>
      <c r="E12" s="73"/>
      <c r="F12" s="79"/>
      <c r="G12" s="79"/>
      <c r="H12" s="150"/>
    </row>
    <row r="13" spans="1:10" ht="15.95" customHeight="1" x14ac:dyDescent="0.2">
      <c r="A13" s="66"/>
      <c r="B13" s="71" t="s">
        <v>364</v>
      </c>
      <c r="C13" s="152">
        <f t="shared" ref="C13:D19" si="1">$H13*F13</f>
        <v>77022.994063999431</v>
      </c>
      <c r="D13" s="152">
        <f t="shared" si="1"/>
        <v>55478.285935999585</v>
      </c>
      <c r="E13" s="73">
        <v>1</v>
      </c>
      <c r="F13" s="74">
        <f t="shared" ref="F13:F19" si="2">VLOOKUP($E13,$B$60:$G$66,5,FALSE)</f>
        <v>0.58130000000000004</v>
      </c>
      <c r="G13" s="74">
        <f t="shared" ref="G13:G19" si="3">VLOOKUP($E13,$B$60:$G$66,6,FALSE)</f>
        <v>0.41870000000000002</v>
      </c>
      <c r="H13" s="152">
        <f>'UI Detail'!D206</f>
        <v>132501.27999999901</v>
      </c>
    </row>
    <row r="14" spans="1:10" ht="15.95" customHeight="1" x14ac:dyDescent="0.2">
      <c r="A14" s="66" t="s">
        <v>359</v>
      </c>
      <c r="B14" s="71" t="s">
        <v>365</v>
      </c>
      <c r="C14" s="152">
        <f t="shared" si="1"/>
        <v>66085.392776000008</v>
      </c>
      <c r="D14" s="152">
        <f t="shared" si="1"/>
        <v>47600.127224000003</v>
      </c>
      <c r="E14" s="73">
        <v>1</v>
      </c>
      <c r="F14" s="74">
        <f t="shared" si="2"/>
        <v>0.58130000000000004</v>
      </c>
      <c r="G14" s="74">
        <f t="shared" si="3"/>
        <v>0.41870000000000002</v>
      </c>
      <c r="H14" s="152">
        <f>'UI Detail'!D207</f>
        <v>113685.52</v>
      </c>
    </row>
    <row r="15" spans="1:10" ht="15.95" customHeight="1" x14ac:dyDescent="0.2">
      <c r="A15" s="66" t="s">
        <v>359</v>
      </c>
      <c r="B15" s="71" t="s">
        <v>366</v>
      </c>
      <c r="C15" s="152">
        <f t="shared" si="1"/>
        <v>8387.3684320000011</v>
      </c>
      <c r="D15" s="152">
        <f t="shared" si="1"/>
        <v>6041.2715680000001</v>
      </c>
      <c r="E15" s="73">
        <v>1</v>
      </c>
      <c r="F15" s="74">
        <f t="shared" si="2"/>
        <v>0.58130000000000004</v>
      </c>
      <c r="G15" s="74">
        <f t="shared" si="3"/>
        <v>0.41870000000000002</v>
      </c>
      <c r="H15" s="152">
        <f>'UI Detail'!D208</f>
        <v>14428.64</v>
      </c>
    </row>
    <row r="16" spans="1:10" ht="15.95" customHeight="1" x14ac:dyDescent="0.2">
      <c r="A16" s="66"/>
      <c r="B16" s="71" t="s">
        <v>367</v>
      </c>
      <c r="C16" s="152">
        <f t="shared" si="1"/>
        <v>0</v>
      </c>
      <c r="D16" s="152">
        <f t="shared" si="1"/>
        <v>0</v>
      </c>
      <c r="E16" s="73">
        <v>1</v>
      </c>
      <c r="F16" s="74">
        <f t="shared" si="2"/>
        <v>0.58130000000000004</v>
      </c>
      <c r="G16" s="74">
        <f t="shared" si="3"/>
        <v>0.41870000000000002</v>
      </c>
      <c r="H16" s="152">
        <f>'UI Detail'!D209</f>
        <v>0</v>
      </c>
    </row>
    <row r="17" spans="1:10" ht="15.95" customHeight="1" x14ac:dyDescent="0.2">
      <c r="A17" s="66" t="s">
        <v>359</v>
      </c>
      <c r="B17" s="71" t="s">
        <v>368</v>
      </c>
      <c r="C17" s="152">
        <f t="shared" si="1"/>
        <v>0</v>
      </c>
      <c r="D17" s="152">
        <f t="shared" si="1"/>
        <v>0</v>
      </c>
      <c r="E17" s="73">
        <v>1</v>
      </c>
      <c r="F17" s="74">
        <f t="shared" si="2"/>
        <v>0.58130000000000004</v>
      </c>
      <c r="G17" s="74">
        <f t="shared" si="3"/>
        <v>0.41870000000000002</v>
      </c>
      <c r="H17" s="152">
        <f>'UI Detail'!D210</f>
        <v>0</v>
      </c>
    </row>
    <row r="18" spans="1:10" ht="15.95" customHeight="1" x14ac:dyDescent="0.2">
      <c r="A18" s="66"/>
      <c r="B18" s="71" t="s">
        <v>369</v>
      </c>
      <c r="C18" s="152">
        <f t="shared" si="1"/>
        <v>0</v>
      </c>
      <c r="D18" s="152">
        <f t="shared" si="1"/>
        <v>0</v>
      </c>
      <c r="E18" s="73">
        <v>1</v>
      </c>
      <c r="F18" s="74">
        <f t="shared" si="2"/>
        <v>0.58130000000000004</v>
      </c>
      <c r="G18" s="74">
        <f t="shared" si="3"/>
        <v>0.41870000000000002</v>
      </c>
      <c r="H18" s="152">
        <f>'UI Detail'!D211</f>
        <v>0</v>
      </c>
    </row>
    <row r="19" spans="1:10" ht="15.95" customHeight="1" x14ac:dyDescent="0.2">
      <c r="A19" s="66"/>
      <c r="B19" s="71" t="s">
        <v>370</v>
      </c>
      <c r="C19" s="151">
        <f t="shared" si="1"/>
        <v>0</v>
      </c>
      <c r="D19" s="151">
        <f t="shared" si="1"/>
        <v>0</v>
      </c>
      <c r="E19" s="77">
        <v>1</v>
      </c>
      <c r="F19" s="78">
        <f t="shared" si="2"/>
        <v>0.58130000000000004</v>
      </c>
      <c r="G19" s="78">
        <f t="shared" si="3"/>
        <v>0.41870000000000002</v>
      </c>
      <c r="H19" s="151">
        <f>'UI Detail'!D212</f>
        <v>0</v>
      </c>
      <c r="J19" s="14">
        <f>+C20+D20-H20</f>
        <v>0</v>
      </c>
    </row>
    <row r="20" spans="1:10" ht="15.95" customHeight="1" x14ac:dyDescent="0.2">
      <c r="A20" s="66" t="s">
        <v>359</v>
      </c>
      <c r="B20" s="67" t="s">
        <v>363</v>
      </c>
      <c r="C20" s="152">
        <f>SUM(C13:C18)</f>
        <v>151495.75527199943</v>
      </c>
      <c r="D20" s="152">
        <f>SUM(D13:D18)</f>
        <v>109119.68472799959</v>
      </c>
      <c r="E20" s="73"/>
      <c r="F20" s="72"/>
      <c r="G20" s="79"/>
      <c r="H20" s="150">
        <f>SUM(H13:H18)</f>
        <v>260615.43999999901</v>
      </c>
      <c r="J20" s="14">
        <f>H20-'UI Detail'!D213</f>
        <v>-9.8953023552894592E-10</v>
      </c>
    </row>
    <row r="21" spans="1:10" ht="15.95" customHeight="1" x14ac:dyDescent="0.2">
      <c r="A21" s="66" t="s">
        <v>15</v>
      </c>
      <c r="B21" s="67"/>
      <c r="C21" s="152"/>
      <c r="D21" s="152"/>
      <c r="E21" s="73"/>
      <c r="F21" s="79"/>
      <c r="G21" s="79"/>
      <c r="H21" s="150"/>
    </row>
    <row r="22" spans="1:10" ht="15.95" customHeight="1" x14ac:dyDescent="0.2">
      <c r="A22" s="66"/>
      <c r="B22" s="71" t="s">
        <v>371</v>
      </c>
      <c r="C22" s="152">
        <f t="shared" ref="C22:D33" si="4">$H22*F22</f>
        <v>2467113.085643</v>
      </c>
      <c r="D22" s="152">
        <f t="shared" si="4"/>
        <v>1139250.144357</v>
      </c>
      <c r="E22" s="73">
        <v>4</v>
      </c>
      <c r="F22" s="74">
        <f t="shared" ref="F22:F34" si="5">VLOOKUP($E22,$B$60:$G$66,5,FALSE)</f>
        <v>0.68410000000000004</v>
      </c>
      <c r="G22" s="74">
        <f t="shared" ref="G22:G34" si="6">VLOOKUP($E22,$B$60:$G$66,6,FALSE)</f>
        <v>0.31590000000000001</v>
      </c>
      <c r="H22" s="152">
        <f>'UI Detail'!D218</f>
        <v>3606363.23</v>
      </c>
    </row>
    <row r="23" spans="1:10" ht="15.95" customHeight="1" x14ac:dyDescent="0.2">
      <c r="A23" s="66"/>
      <c r="B23" s="71" t="s">
        <v>372</v>
      </c>
      <c r="C23" s="152">
        <f t="shared" si="4"/>
        <v>319321.87890100002</v>
      </c>
      <c r="D23" s="152">
        <f t="shared" si="4"/>
        <v>147454.731099</v>
      </c>
      <c r="E23" s="73">
        <v>4</v>
      </c>
      <c r="F23" s="74">
        <f t="shared" si="5"/>
        <v>0.68410000000000004</v>
      </c>
      <c r="G23" s="74">
        <f t="shared" si="6"/>
        <v>0.31590000000000001</v>
      </c>
      <c r="H23" s="152">
        <f>'UI Detail'!D219</f>
        <v>466776.61</v>
      </c>
    </row>
    <row r="24" spans="1:10" ht="15.95" customHeight="1" x14ac:dyDescent="0.2">
      <c r="A24" s="66" t="s">
        <v>359</v>
      </c>
      <c r="B24" s="71" t="s">
        <v>373</v>
      </c>
      <c r="C24" s="152">
        <f t="shared" si="4"/>
        <v>-16495.128656000001</v>
      </c>
      <c r="D24" s="152">
        <f t="shared" si="4"/>
        <v>-7617.031344</v>
      </c>
      <c r="E24" s="73">
        <v>4</v>
      </c>
      <c r="F24" s="74">
        <f t="shared" si="5"/>
        <v>0.68410000000000004</v>
      </c>
      <c r="G24" s="74">
        <f t="shared" si="6"/>
        <v>0.31590000000000001</v>
      </c>
      <c r="H24" s="152">
        <f>'UI Detail'!D220</f>
        <v>-24112.16</v>
      </c>
    </row>
    <row r="25" spans="1:10" ht="15.95" customHeight="1" x14ac:dyDescent="0.2">
      <c r="A25" s="66" t="s">
        <v>359</v>
      </c>
      <c r="B25" s="71" t="s">
        <v>374</v>
      </c>
      <c r="C25" s="152">
        <f t="shared" si="4"/>
        <v>704540.66172400001</v>
      </c>
      <c r="D25" s="152">
        <f t="shared" si="4"/>
        <v>325338.97827600001</v>
      </c>
      <c r="E25" s="73">
        <v>4</v>
      </c>
      <c r="F25" s="74">
        <f t="shared" si="5"/>
        <v>0.68410000000000004</v>
      </c>
      <c r="G25" s="74">
        <f t="shared" si="6"/>
        <v>0.31590000000000001</v>
      </c>
      <c r="H25" s="152">
        <f>'UI Detail'!D221</f>
        <v>1029879.64</v>
      </c>
    </row>
    <row r="26" spans="1:10" ht="15.95" customHeight="1" x14ac:dyDescent="0.2">
      <c r="A26" s="66" t="s">
        <v>359</v>
      </c>
      <c r="B26" s="71" t="s">
        <v>375</v>
      </c>
      <c r="C26" s="152">
        <f t="shared" si="4"/>
        <v>2533.8059780000003</v>
      </c>
      <c r="D26" s="152">
        <f t="shared" si="4"/>
        <v>1624.064022</v>
      </c>
      <c r="E26" s="73">
        <v>3</v>
      </c>
      <c r="F26" s="74">
        <f t="shared" si="5"/>
        <v>0.60940000000000005</v>
      </c>
      <c r="G26" s="74">
        <f t="shared" si="6"/>
        <v>0.3906</v>
      </c>
      <c r="H26" s="152">
        <f>'UI Detail'!D222</f>
        <v>4157.87</v>
      </c>
    </row>
    <row r="27" spans="1:10" ht="15.95" customHeight="1" x14ac:dyDescent="0.2">
      <c r="A27" s="66" t="s">
        <v>359</v>
      </c>
      <c r="B27" s="71" t="s">
        <v>376</v>
      </c>
      <c r="C27" s="152">
        <f t="shared" si="4"/>
        <v>246743.35884700002</v>
      </c>
      <c r="D27" s="152">
        <f t="shared" si="4"/>
        <v>177724.83115300001</v>
      </c>
      <c r="E27" s="73">
        <v>1</v>
      </c>
      <c r="F27" s="74">
        <f t="shared" si="5"/>
        <v>0.58130000000000004</v>
      </c>
      <c r="G27" s="74">
        <f t="shared" si="6"/>
        <v>0.41870000000000002</v>
      </c>
      <c r="H27" s="152">
        <f>'UI Detail'!D223</f>
        <v>424468.19</v>
      </c>
    </row>
    <row r="28" spans="1:10" ht="15.95" customHeight="1" x14ac:dyDescent="0.2">
      <c r="A28" s="66" t="s">
        <v>359</v>
      </c>
      <c r="B28" s="71" t="s">
        <v>377</v>
      </c>
      <c r="C28" s="152">
        <f t="shared" si="4"/>
        <v>-502605.53195099998</v>
      </c>
      <c r="D28" s="152">
        <f t="shared" si="4"/>
        <v>-215504.95804899998</v>
      </c>
      <c r="E28" s="73">
        <v>5</v>
      </c>
      <c r="F28" s="74">
        <f t="shared" si="5"/>
        <v>0.69989999999999997</v>
      </c>
      <c r="G28" s="74">
        <f t="shared" si="6"/>
        <v>0.30009999999999998</v>
      </c>
      <c r="H28" s="152">
        <f>'UI Detail'!D224</f>
        <v>-718110.49</v>
      </c>
    </row>
    <row r="29" spans="1:10" ht="15.95" customHeight="1" x14ac:dyDescent="0.2">
      <c r="A29" s="66"/>
      <c r="B29" s="71" t="s">
        <v>378</v>
      </c>
      <c r="C29" s="152">
        <f t="shared" si="4"/>
        <v>83767.381422999999</v>
      </c>
      <c r="D29" s="152">
        <f t="shared" si="4"/>
        <v>38681.648577</v>
      </c>
      <c r="E29" s="73">
        <v>4</v>
      </c>
      <c r="F29" s="74">
        <f t="shared" si="5"/>
        <v>0.68410000000000004</v>
      </c>
      <c r="G29" s="74">
        <f t="shared" si="6"/>
        <v>0.31590000000000001</v>
      </c>
      <c r="H29" s="152">
        <f>'UI Detail'!D225</f>
        <v>122449.03</v>
      </c>
    </row>
    <row r="30" spans="1:10" ht="15.95" customHeight="1" x14ac:dyDescent="0.2">
      <c r="A30" s="66" t="s">
        <v>359</v>
      </c>
      <c r="B30" s="71" t="s">
        <v>379</v>
      </c>
      <c r="C30" s="152">
        <f t="shared" si="4"/>
        <v>581.48500000000001</v>
      </c>
      <c r="D30" s="152">
        <f t="shared" si="4"/>
        <v>268.51499999999999</v>
      </c>
      <c r="E30" s="73">
        <v>4</v>
      </c>
      <c r="F30" s="74">
        <f t="shared" si="5"/>
        <v>0.68410000000000004</v>
      </c>
      <c r="G30" s="74">
        <f t="shared" si="6"/>
        <v>0.31590000000000001</v>
      </c>
      <c r="H30" s="152">
        <f>'UI Detail'!D226</f>
        <v>850</v>
      </c>
    </row>
    <row r="31" spans="1:10" ht="15.95" customHeight="1" x14ac:dyDescent="0.2">
      <c r="A31" s="66" t="s">
        <v>359</v>
      </c>
      <c r="B31" s="71" t="s">
        <v>380</v>
      </c>
      <c r="C31" s="152">
        <f t="shared" si="4"/>
        <v>201406.77032999933</v>
      </c>
      <c r="D31" s="152">
        <f t="shared" si="4"/>
        <v>93004.529669999683</v>
      </c>
      <c r="E31" s="73">
        <v>4</v>
      </c>
      <c r="F31" s="74">
        <f t="shared" si="5"/>
        <v>0.68410000000000004</v>
      </c>
      <c r="G31" s="74">
        <f t="shared" si="6"/>
        <v>0.31590000000000001</v>
      </c>
      <c r="H31" s="152">
        <f>'UI Detail'!D227</f>
        <v>294411.299999999</v>
      </c>
    </row>
    <row r="32" spans="1:10" ht="15.95" customHeight="1" x14ac:dyDescent="0.2">
      <c r="A32" s="66" t="s">
        <v>359</v>
      </c>
      <c r="B32" s="71" t="s">
        <v>381</v>
      </c>
      <c r="C32" s="152">
        <f t="shared" si="4"/>
        <v>692244.90144100005</v>
      </c>
      <c r="D32" s="152">
        <f t="shared" si="4"/>
        <v>319661.10855900001</v>
      </c>
      <c r="E32" s="73">
        <v>4</v>
      </c>
      <c r="F32" s="74">
        <f t="shared" si="5"/>
        <v>0.68410000000000004</v>
      </c>
      <c r="G32" s="74">
        <f t="shared" si="6"/>
        <v>0.31590000000000001</v>
      </c>
      <c r="H32" s="152">
        <f>'UI Detail'!D228</f>
        <v>1011906.01</v>
      </c>
    </row>
    <row r="33" spans="1:10" ht="15.95" customHeight="1" x14ac:dyDescent="0.2">
      <c r="A33" s="66"/>
      <c r="B33" s="71" t="s">
        <v>382</v>
      </c>
      <c r="C33" s="152">
        <f t="shared" si="4"/>
        <v>0</v>
      </c>
      <c r="D33" s="152">
        <f t="shared" si="4"/>
        <v>0</v>
      </c>
      <c r="E33" s="73">
        <v>4</v>
      </c>
      <c r="F33" s="74">
        <f t="shared" si="5"/>
        <v>0.68410000000000004</v>
      </c>
      <c r="G33" s="74">
        <f t="shared" si="6"/>
        <v>0.31590000000000001</v>
      </c>
      <c r="H33" s="152">
        <f>'UI Detail'!D229</f>
        <v>0</v>
      </c>
    </row>
    <row r="34" spans="1:10" ht="15.95" customHeight="1" x14ac:dyDescent="0.2">
      <c r="A34" s="66"/>
      <c r="B34" s="71" t="s">
        <v>383</v>
      </c>
      <c r="C34" s="151">
        <f>$H34*F34</f>
        <v>964735.763943</v>
      </c>
      <c r="D34" s="151">
        <f>$H34*G34</f>
        <v>445490.46605700004</v>
      </c>
      <c r="E34" s="77">
        <v>4</v>
      </c>
      <c r="F34" s="78">
        <f t="shared" si="5"/>
        <v>0.68410000000000004</v>
      </c>
      <c r="G34" s="78">
        <f t="shared" si="6"/>
        <v>0.31590000000000001</v>
      </c>
      <c r="H34" s="151">
        <f>'UI Detail'!D230</f>
        <v>1410226.23</v>
      </c>
      <c r="J34" s="14">
        <f>+C35+D35-H35</f>
        <v>0</v>
      </c>
    </row>
    <row r="35" spans="1:10" ht="15.95" customHeight="1" x14ac:dyDescent="0.2">
      <c r="A35" s="66" t="s">
        <v>359</v>
      </c>
      <c r="B35" s="67" t="s">
        <v>363</v>
      </c>
      <c r="C35" s="152">
        <f>SUM(C22:C34)</f>
        <v>5163888.4326229999</v>
      </c>
      <c r="D35" s="152">
        <f>SUM(D22:D34)</f>
        <v>2465377.0273769996</v>
      </c>
      <c r="E35" s="73"/>
      <c r="F35" s="72"/>
      <c r="G35" s="79"/>
      <c r="H35" s="150">
        <f>SUM(H22:H34)</f>
        <v>7629265.459999999</v>
      </c>
      <c r="J35" s="14">
        <f>H35-'UI Detail'!D231</f>
        <v>0</v>
      </c>
    </row>
    <row r="36" spans="1:10" ht="15.95" customHeight="1" x14ac:dyDescent="0.2">
      <c r="A36" s="66" t="s">
        <v>384</v>
      </c>
      <c r="B36" s="67"/>
      <c r="C36" s="152"/>
      <c r="D36" s="152"/>
      <c r="E36" s="73"/>
      <c r="F36" s="79"/>
      <c r="G36" s="79"/>
      <c r="H36" s="150"/>
    </row>
    <row r="37" spans="1:10" ht="15.95" customHeight="1" x14ac:dyDescent="0.2">
      <c r="A37" s="66"/>
      <c r="B37" s="71" t="s">
        <v>385</v>
      </c>
      <c r="C37" s="152">
        <f>$H37*F37</f>
        <v>1334185.8023310001</v>
      </c>
      <c r="D37" s="152">
        <f>$H37*G37</f>
        <v>616093.10766900005</v>
      </c>
      <c r="E37" s="73">
        <v>4</v>
      </c>
      <c r="F37" s="74">
        <f>VLOOKUP($E37,$B$60:$G$66,5,FALSE)</f>
        <v>0.68410000000000004</v>
      </c>
      <c r="G37" s="74">
        <f>VLOOKUP($E37,$B$60:$G$66,6,FALSE)</f>
        <v>0.31590000000000001</v>
      </c>
      <c r="H37" s="152">
        <f>'UI Detail'!D236</f>
        <v>1950278.91</v>
      </c>
    </row>
    <row r="38" spans="1:10" ht="15.95" customHeight="1" x14ac:dyDescent="0.2">
      <c r="A38" s="66"/>
      <c r="B38" s="81" t="s">
        <v>386</v>
      </c>
      <c r="C38" s="151">
        <f>$H38*F38</f>
        <v>10449.743797000001</v>
      </c>
      <c r="D38" s="151">
        <f>$H38*G38</f>
        <v>4825.426203</v>
      </c>
      <c r="E38" s="77">
        <v>4</v>
      </c>
      <c r="F38" s="78">
        <f>VLOOKUP($E38,$B$60:$G$66,5,FALSE)</f>
        <v>0.68410000000000004</v>
      </c>
      <c r="G38" s="78">
        <f>VLOOKUP($E38,$B$60:$G$66,6,FALSE)</f>
        <v>0.31590000000000001</v>
      </c>
      <c r="H38" s="151">
        <f>'UI Detail'!D237</f>
        <v>15275.17</v>
      </c>
      <c r="J38" s="14">
        <f>+C39+D39-H39</f>
        <v>0</v>
      </c>
    </row>
    <row r="39" spans="1:10" ht="15.95" customHeight="1" x14ac:dyDescent="0.2">
      <c r="A39" s="66"/>
      <c r="B39" s="67" t="s">
        <v>363</v>
      </c>
      <c r="C39" s="152">
        <f>SUM(C37:C38)</f>
        <v>1344635.5461280001</v>
      </c>
      <c r="D39" s="152">
        <f>SUM(D37:D38)</f>
        <v>620918.53387200006</v>
      </c>
      <c r="E39" s="73"/>
      <c r="F39" s="79"/>
      <c r="G39" s="79"/>
      <c r="H39" s="153">
        <f>SUM(H37:H38)</f>
        <v>1965554.0799999998</v>
      </c>
      <c r="J39" s="14">
        <f>H39-'UI Detail'!D238</f>
        <v>9.7788870334625244E-9</v>
      </c>
    </row>
    <row r="40" spans="1:10" ht="15.95" customHeight="1" x14ac:dyDescent="0.2">
      <c r="A40" s="66" t="s">
        <v>13</v>
      </c>
      <c r="B40" s="71"/>
      <c r="C40" s="152"/>
      <c r="D40" s="152"/>
      <c r="E40" s="73"/>
      <c r="F40" s="79"/>
      <c r="G40" s="79"/>
      <c r="H40" s="150"/>
    </row>
    <row r="41" spans="1:10" ht="15.95" customHeight="1" x14ac:dyDescent="0.2">
      <c r="A41" s="66"/>
      <c r="B41" s="71" t="s">
        <v>387</v>
      </c>
      <c r="C41" s="152">
        <f t="shared" ref="C41:D43" si="7">$H41*F41</f>
        <v>1797166.1979490002</v>
      </c>
      <c r="D41" s="152">
        <f t="shared" si="7"/>
        <v>829885.69205100008</v>
      </c>
      <c r="E41" s="73">
        <v>4</v>
      </c>
      <c r="F41" s="74">
        <f>VLOOKUP($E41,$B$60:$G$66,5,FALSE)</f>
        <v>0.68410000000000004</v>
      </c>
      <c r="G41" s="74">
        <f>VLOOKUP($E41,$B$60:$G$66,6,FALSE)</f>
        <v>0.31590000000000001</v>
      </c>
      <c r="H41" s="152">
        <f>'UI Detail'!D240</f>
        <v>2627051.89</v>
      </c>
    </row>
    <row r="42" spans="1:10" ht="15.95" customHeight="1" x14ac:dyDescent="0.2">
      <c r="A42" s="66"/>
      <c r="B42" s="71" t="s">
        <v>388</v>
      </c>
      <c r="C42" s="152">
        <f t="shared" si="7"/>
        <v>0</v>
      </c>
      <c r="D42" s="152">
        <f t="shared" si="7"/>
        <v>0</v>
      </c>
      <c r="E42" s="73">
        <v>4</v>
      </c>
      <c r="F42" s="74">
        <f>VLOOKUP($E42,$B$60:$G$66,5,FALSE)</f>
        <v>0.68410000000000004</v>
      </c>
      <c r="G42" s="74">
        <f>VLOOKUP($E42,$B$60:$G$66,6,FALSE)</f>
        <v>0.31590000000000001</v>
      </c>
      <c r="H42" s="152">
        <f>'UI Detail'!D241</f>
        <v>0</v>
      </c>
    </row>
    <row r="43" spans="1:10" ht="15.95" customHeight="1" x14ac:dyDescent="0.2">
      <c r="A43" s="66"/>
      <c r="B43" s="81" t="s">
        <v>389</v>
      </c>
      <c r="C43" s="151">
        <f t="shared" si="7"/>
        <v>892.63420299999996</v>
      </c>
      <c r="D43" s="151">
        <f t="shared" si="7"/>
        <v>412.19579699999997</v>
      </c>
      <c r="E43" s="77">
        <v>4</v>
      </c>
      <c r="F43" s="78">
        <f>VLOOKUP($E43,$B$60:$G$66,5,FALSE)</f>
        <v>0.68410000000000004</v>
      </c>
      <c r="G43" s="78">
        <f>VLOOKUP($E43,$B$60:$G$66,6,FALSE)</f>
        <v>0.31590000000000001</v>
      </c>
      <c r="H43" s="152">
        <f>'UI Detail'!D242</f>
        <v>1304.83</v>
      </c>
      <c r="J43" s="14">
        <f>+C44+D44-H44</f>
        <v>0</v>
      </c>
    </row>
    <row r="44" spans="1:10" ht="15.95" customHeight="1" x14ac:dyDescent="0.2">
      <c r="A44" s="66" t="s">
        <v>359</v>
      </c>
      <c r="B44" s="67" t="s">
        <v>363</v>
      </c>
      <c r="C44" s="152">
        <f>SUM(C41:C43)</f>
        <v>1798058.8321520002</v>
      </c>
      <c r="D44" s="152">
        <f>SUM(D41:D43)</f>
        <v>830297.88784800004</v>
      </c>
      <c r="E44" s="73"/>
      <c r="F44" s="79"/>
      <c r="G44" s="79"/>
      <c r="H44" s="153">
        <f>SUM(H41:H43)</f>
        <v>2628356.7200000002</v>
      </c>
      <c r="J44" s="14">
        <f>H44-'UI Detail'!D243</f>
        <v>0</v>
      </c>
    </row>
    <row r="45" spans="1:10" ht="15.95" customHeight="1" x14ac:dyDescent="0.2">
      <c r="A45" s="66" t="s">
        <v>390</v>
      </c>
      <c r="B45" s="67"/>
      <c r="C45" s="152"/>
      <c r="D45" s="152"/>
      <c r="E45" s="73"/>
      <c r="F45" s="79"/>
      <c r="G45" s="79"/>
      <c r="H45" s="150"/>
    </row>
    <row r="46" spans="1:10" ht="15.95" customHeight="1" x14ac:dyDescent="0.2">
      <c r="A46" s="66"/>
      <c r="B46" s="81" t="s">
        <v>391</v>
      </c>
      <c r="C46" s="151">
        <f>$H46*F46</f>
        <v>744068.46595799993</v>
      </c>
      <c r="D46" s="151">
        <f>$H46*G46</f>
        <v>343591.91404199996</v>
      </c>
      <c r="E46" s="77">
        <v>4</v>
      </c>
      <c r="F46" s="78">
        <f>VLOOKUP($E46,$B$60:$G$66,5,FALSE)</f>
        <v>0.68410000000000004</v>
      </c>
      <c r="G46" s="78">
        <f>VLOOKUP($E46,$B$60:$G$66,6,FALSE)</f>
        <v>0.31590000000000001</v>
      </c>
      <c r="H46" s="154">
        <f>'UI Detail'!D262</f>
        <v>1087660.3799999999</v>
      </c>
      <c r="J46" s="14">
        <f>+C47+D47-H47</f>
        <v>0</v>
      </c>
    </row>
    <row r="47" spans="1:10" ht="15.95" customHeight="1" x14ac:dyDescent="0.2">
      <c r="A47" s="66" t="s">
        <v>359</v>
      </c>
      <c r="B47" s="67" t="s">
        <v>363</v>
      </c>
      <c r="C47" s="152">
        <f>C46</f>
        <v>744068.46595799993</v>
      </c>
      <c r="D47" s="152">
        <f>D46</f>
        <v>343591.91404199996</v>
      </c>
      <c r="E47" s="73"/>
      <c r="F47" s="79"/>
      <c r="G47" s="79"/>
      <c r="H47" s="150">
        <f>H46</f>
        <v>1087660.3799999999</v>
      </c>
      <c r="J47" s="14">
        <f>H47-'UI Detail'!D263</f>
        <v>0</v>
      </c>
    </row>
    <row r="48" spans="1:10" ht="15.95" customHeight="1" x14ac:dyDescent="0.2">
      <c r="A48" s="66"/>
      <c r="B48" s="67"/>
      <c r="C48" s="152"/>
      <c r="D48" s="152"/>
      <c r="E48" s="73"/>
      <c r="F48" s="79"/>
      <c r="G48" s="79"/>
      <c r="H48" s="150"/>
    </row>
    <row r="49" spans="1:10" ht="15.95" customHeight="1" x14ac:dyDescent="0.2">
      <c r="A49" s="83" t="s">
        <v>392</v>
      </c>
      <c r="B49" s="60"/>
      <c r="C49" s="152"/>
      <c r="D49" s="152"/>
      <c r="E49" s="84"/>
      <c r="F49" s="84"/>
      <c r="G49" s="84"/>
      <c r="H49" s="150"/>
    </row>
    <row r="50" spans="1:10" ht="15.95" customHeight="1" x14ac:dyDescent="0.2">
      <c r="A50" s="83"/>
      <c r="B50" s="81" t="s">
        <v>393</v>
      </c>
      <c r="C50" s="151">
        <v>0</v>
      </c>
      <c r="D50" s="151">
        <v>0</v>
      </c>
      <c r="E50" s="77">
        <v>4</v>
      </c>
      <c r="F50" s="78">
        <f>VLOOKUP($E50,$B$60:$G$66,5,FALSE)</f>
        <v>0.68410000000000004</v>
      </c>
      <c r="G50" s="78">
        <f>VLOOKUP($E50,$B$60:$G$66,6,FALSE)</f>
        <v>0.31590000000000001</v>
      </c>
      <c r="H50" s="154">
        <v>0</v>
      </c>
      <c r="J50" s="14">
        <f>+C51+D51-H51</f>
        <v>0</v>
      </c>
    </row>
    <row r="51" spans="1:10" ht="15.95" customHeight="1" x14ac:dyDescent="0.2">
      <c r="A51" s="83"/>
      <c r="B51" s="67" t="s">
        <v>363</v>
      </c>
      <c r="C51" s="152">
        <f>SUM(C50)</f>
        <v>0</v>
      </c>
      <c r="D51" s="152">
        <f>SUM(D50)</f>
        <v>0</v>
      </c>
      <c r="E51" s="73"/>
      <c r="F51" s="85"/>
      <c r="G51" s="85"/>
      <c r="H51" s="150">
        <f>SUM(H50)</f>
        <v>0</v>
      </c>
    </row>
    <row r="52" spans="1:10" ht="15.95" customHeight="1" x14ac:dyDescent="0.2">
      <c r="A52" s="83"/>
      <c r="B52" s="60"/>
      <c r="C52" s="152"/>
      <c r="D52" s="152"/>
      <c r="E52" s="73"/>
      <c r="F52" s="79"/>
      <c r="G52" s="79"/>
      <c r="H52" s="150"/>
    </row>
    <row r="53" spans="1:10" ht="15.95" customHeight="1" x14ac:dyDescent="0.2">
      <c r="A53" s="66" t="s">
        <v>394</v>
      </c>
      <c r="B53" s="67"/>
      <c r="C53" s="152"/>
      <c r="D53" s="152"/>
      <c r="E53" s="73"/>
      <c r="F53" s="79"/>
      <c r="G53" s="79"/>
      <c r="H53" s="150"/>
    </row>
    <row r="54" spans="1:10" ht="15.95" customHeight="1" x14ac:dyDescent="0.2">
      <c r="A54" s="66"/>
      <c r="B54" s="81" t="s">
        <v>395</v>
      </c>
      <c r="C54" s="152">
        <f>$H54*F54</f>
        <v>0</v>
      </c>
      <c r="D54" s="152">
        <f>$H54*G54</f>
        <v>0</v>
      </c>
      <c r="E54" s="73">
        <v>4</v>
      </c>
      <c r="F54" s="74">
        <f>VLOOKUP($E54,$B$60:$G$66,5,FALSE)</f>
        <v>0.68410000000000004</v>
      </c>
      <c r="G54" s="86">
        <f>VLOOKUP($E54,$B$60:$G$66,6,FALSE)</f>
        <v>0.31590000000000001</v>
      </c>
      <c r="H54" s="152">
        <f>'UI Detail'!D270</f>
        <v>0</v>
      </c>
    </row>
    <row r="55" spans="1:10" ht="15.95" customHeight="1" x14ac:dyDescent="0.2">
      <c r="A55" s="66"/>
      <c r="B55" s="81" t="s">
        <v>396</v>
      </c>
      <c r="C55" s="151">
        <f>$H55*F55</f>
        <v>0</v>
      </c>
      <c r="D55" s="151">
        <f>$H55*G55</f>
        <v>0</v>
      </c>
      <c r="E55" s="87">
        <v>4</v>
      </c>
      <c r="F55" s="78">
        <f>VLOOKUP($E55,$B$60:$G$66,5,FALSE)</f>
        <v>0.68410000000000004</v>
      </c>
      <c r="G55" s="78">
        <f>VLOOKUP($E55,$B$60:$G$66,6,FALSE)</f>
        <v>0.31590000000000001</v>
      </c>
      <c r="H55" s="151">
        <f>'UI Detail'!D271</f>
        <v>0</v>
      </c>
      <c r="J55" s="14">
        <f>+C56+D56-H56</f>
        <v>0</v>
      </c>
    </row>
    <row r="56" spans="1:10" ht="15.95" customHeight="1" x14ac:dyDescent="0.2">
      <c r="A56" s="88" t="s">
        <v>359</v>
      </c>
      <c r="B56" s="89" t="s">
        <v>363</v>
      </c>
      <c r="C56" s="151">
        <f>SUM(C54:C55)</f>
        <v>0</v>
      </c>
      <c r="D56" s="151">
        <f>SUM(D54:D55)</f>
        <v>0</v>
      </c>
      <c r="E56" s="77"/>
      <c r="F56" s="90"/>
      <c r="G56" s="90"/>
      <c r="H56" s="154">
        <f>SUM(H54:H55)</f>
        <v>0</v>
      </c>
      <c r="J56" s="14">
        <v>0</v>
      </c>
    </row>
    <row r="57" spans="1:10" ht="15.95" customHeight="1" x14ac:dyDescent="0.2">
      <c r="A57" s="66"/>
      <c r="B57" s="67"/>
      <c r="C57" s="80"/>
      <c r="D57" s="80"/>
      <c r="E57" s="80"/>
      <c r="F57" s="79"/>
      <c r="G57" s="79"/>
      <c r="H57" s="21"/>
    </row>
    <row r="58" spans="1:10" ht="15.95" customHeight="1" x14ac:dyDescent="0.35">
      <c r="A58" s="88" t="s">
        <v>397</v>
      </c>
      <c r="B58" s="89"/>
      <c r="C58" s="91">
        <f>C56+C51+C47+C44+C39+C35+C20+C11</f>
        <v>10820319.350031</v>
      </c>
      <c r="D58" s="91">
        <f>D11+D20+D35+D39+D44+D47+D51+D56</f>
        <v>5532117.5899689989</v>
      </c>
      <c r="E58" s="91"/>
      <c r="F58" s="91"/>
      <c r="G58" s="92"/>
      <c r="H58" s="93">
        <f>H11+H20+H35+H39+H44+H47+H51+H56</f>
        <v>16352436.939999998</v>
      </c>
    </row>
    <row r="59" spans="1:10" ht="15.95" customHeight="1" x14ac:dyDescent="0.2">
      <c r="C59" s="94"/>
      <c r="D59" s="94"/>
      <c r="E59" s="94"/>
      <c r="F59" s="94"/>
      <c r="G59" s="94"/>
      <c r="H59" s="94"/>
    </row>
    <row r="60" spans="1:10" ht="15.95" customHeight="1" x14ac:dyDescent="0.2">
      <c r="A60" s="95"/>
      <c r="B60" s="96" t="s">
        <v>398</v>
      </c>
      <c r="C60" s="97"/>
      <c r="D60" s="97"/>
      <c r="E60" s="97"/>
      <c r="F60" s="98" t="s">
        <v>35</v>
      </c>
      <c r="G60" s="98" t="s">
        <v>34</v>
      </c>
      <c r="H60" s="99"/>
    </row>
    <row r="61" spans="1:10" ht="15.95" customHeight="1" x14ac:dyDescent="0.2">
      <c r="A61" s="66"/>
      <c r="B61" s="100">
        <v>1</v>
      </c>
      <c r="C61" s="101" t="s">
        <v>399</v>
      </c>
      <c r="D61" s="45"/>
      <c r="E61" s="45"/>
      <c r="F61" s="102">
        <v>0.58130000000000004</v>
      </c>
      <c r="G61" s="103">
        <v>0.41870000000000002</v>
      </c>
      <c r="H61" s="104">
        <f>SUM(F61:G61)</f>
        <v>1</v>
      </c>
    </row>
    <row r="62" spans="1:10" ht="15.95" customHeight="1" x14ac:dyDescent="0.2">
      <c r="A62" s="66"/>
      <c r="B62" s="100">
        <v>2</v>
      </c>
      <c r="C62" s="101" t="s">
        <v>400</v>
      </c>
      <c r="D62" s="45"/>
      <c r="E62" s="45"/>
      <c r="F62" s="105">
        <v>0.62680000000000002</v>
      </c>
      <c r="G62" s="104">
        <v>0.37319999999999998</v>
      </c>
      <c r="H62" s="104">
        <f>SUM(F62:G62)</f>
        <v>1</v>
      </c>
    </row>
    <row r="63" spans="1:10" ht="15.95" customHeight="1" x14ac:dyDescent="0.2">
      <c r="A63" s="66"/>
      <c r="B63" s="100">
        <v>3</v>
      </c>
      <c r="C63" s="45" t="s">
        <v>401</v>
      </c>
      <c r="D63" s="45"/>
      <c r="E63" s="45"/>
      <c r="F63" s="105">
        <v>0.60940000000000005</v>
      </c>
      <c r="G63" s="104">
        <v>0.3906</v>
      </c>
      <c r="H63" s="104">
        <f>SUM(F63:G63)</f>
        <v>1</v>
      </c>
    </row>
    <row r="64" spans="1:10" ht="15.95" customHeight="1" x14ac:dyDescent="0.2">
      <c r="A64" s="66"/>
      <c r="B64" s="100">
        <v>4</v>
      </c>
      <c r="C64" s="101" t="s">
        <v>402</v>
      </c>
      <c r="D64" s="45"/>
      <c r="E64" s="45"/>
      <c r="F64" s="105">
        <v>0.68410000000000004</v>
      </c>
      <c r="G64" s="104">
        <v>0.31590000000000001</v>
      </c>
      <c r="H64" s="104">
        <f>SUM(F64:G64)</f>
        <v>1</v>
      </c>
    </row>
    <row r="65" spans="1:8" ht="15.95" customHeight="1" x14ac:dyDescent="0.2">
      <c r="A65" s="88"/>
      <c r="B65" s="106">
        <v>5</v>
      </c>
      <c r="C65" s="107" t="s">
        <v>403</v>
      </c>
      <c r="D65" s="18"/>
      <c r="E65" s="18"/>
      <c r="F65" s="108">
        <v>0.69989999999999997</v>
      </c>
      <c r="G65" s="109">
        <v>0.30009999999999998</v>
      </c>
      <c r="H65" s="109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60" t="s">
        <v>404</v>
      </c>
      <c r="C68" s="161"/>
      <c r="D68" s="161"/>
      <c r="E68" s="161"/>
      <c r="F68" s="161"/>
      <c r="G68" s="161"/>
      <c r="H68" s="162"/>
    </row>
    <row r="69" spans="1:8" ht="15.95" hidden="1" customHeight="1" outlineLevel="1" x14ac:dyDescent="0.2">
      <c r="B69" s="66" t="s">
        <v>405</v>
      </c>
      <c r="C69" s="20">
        <f>'UI Detail'!E275+C58</f>
        <v>0</v>
      </c>
      <c r="D69" s="20">
        <f>'UI Detail'!F275+D58</f>
        <v>0</v>
      </c>
      <c r="E69" s="60"/>
      <c r="F69" s="60"/>
      <c r="G69" s="60"/>
      <c r="H69" s="15">
        <f>-H58-'UI Detail'!D275</f>
        <v>0</v>
      </c>
    </row>
    <row r="70" spans="1:8" ht="15.95" hidden="1" customHeight="1" outlineLevel="1" x14ac:dyDescent="0.2">
      <c r="B70" s="88" t="s">
        <v>406</v>
      </c>
      <c r="C70" s="46" t="e">
        <f>-#REF!-'Common by Acct'!C58</f>
        <v>#REF!</v>
      </c>
      <c r="D70" s="46" t="e">
        <f>-D58-#REF!</f>
        <v>#REF!</v>
      </c>
      <c r="E70" s="110"/>
      <c r="F70" s="110"/>
      <c r="G70" s="110"/>
      <c r="H70" s="82" t="e">
        <f>-H58-#REF!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11"/>
      <c r="C74" s="112"/>
      <c r="D74" s="112"/>
      <c r="E74" s="112"/>
      <c r="F74" s="112"/>
      <c r="G74" s="112"/>
      <c r="H74" s="112"/>
    </row>
    <row r="75" spans="1:8" ht="15.95" customHeight="1" x14ac:dyDescent="0.2">
      <c r="C75" s="112"/>
      <c r="D75" s="112"/>
      <c r="E75" s="112"/>
      <c r="F75" s="112"/>
      <c r="G75" s="112"/>
      <c r="H75" s="112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6" fitToHeight="0" orientation="portrait" r:id="rId1"/>
  <headerFooter>
    <oddFooter>&amp;RCommon by Account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C6D7B8F8D48D4FA8F05D4D70F9FCA4" ma:contentTypeVersion="104" ma:contentTypeDescription="" ma:contentTypeScope="" ma:versionID="0d14f6aa0e26001194a841b4b0cd92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B204E69-6253-4A05-87B3-C7D6805D5950}"/>
</file>

<file path=customXml/itemProps2.xml><?xml version="1.0" encoding="utf-8"?>
<ds:datastoreItem xmlns:ds="http://schemas.openxmlformats.org/officeDocument/2006/customXml" ds:itemID="{F75708D9-ABD8-4017-89BA-45C7764892AC}"/>
</file>

<file path=customXml/itemProps3.xml><?xml version="1.0" encoding="utf-8"?>
<ds:datastoreItem xmlns:ds="http://schemas.openxmlformats.org/officeDocument/2006/customXml" ds:itemID="{85A984DA-17A8-4421-89D3-B1A7E89A0D9C}"/>
</file>

<file path=customXml/itemProps4.xml><?xml version="1.0" encoding="utf-8"?>
<ds:datastoreItem xmlns:ds="http://schemas.openxmlformats.org/officeDocument/2006/customXml" ds:itemID="{C7E4097F-7785-42E1-9920-655175C952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Detail</vt:lpstr>
      <vt:lpstr>UI Detail</vt:lpstr>
      <vt:lpstr>Common by Acct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2016-05-10T18:23:28Z</cp:lastPrinted>
  <dcterms:created xsi:type="dcterms:W3CDTF">2016-04-22T15:59:48Z</dcterms:created>
  <dcterms:modified xsi:type="dcterms:W3CDTF">2016-05-11T23:21:03Z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0x0101006E56B4D1795A2E4DB2F0B01679ED314A0036C6D7B8F8D48D4FA8F05D4D70F9FCA4</vt:lpwstr>
  </property>
  <property fmtid="{D5CDD505-2E9C-101B-9397-08002B2CF9AE}" pid="3" name="_docset_NoMedatataSyncRequired">
    <vt:lpwstr>False</vt:lpwstr>
  </property>
</Properties>
</file>