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able A for SBC 2014" sheetId="1" r:id="rId1"/>
    <sheet name="Bill Compariso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1">[1]Jan!#REF!</definedName>
    <definedName name="\0" localSheetId="0">[1]Jan!#REF!</definedName>
    <definedName name="\0">[1]Jan!#REF!</definedName>
    <definedName name="\A" localSheetId="1">#REF!</definedName>
    <definedName name="\A" localSheetId="0">#REF!</definedName>
    <definedName name="\A">#REF!</definedName>
    <definedName name="\B" localSheetId="1">#REF!</definedName>
    <definedName name="\B" localSheetId="0">#REF!</definedName>
    <definedName name="\B">#REF!</definedName>
    <definedName name="\BACK1" localSheetId="1">#REF!</definedName>
    <definedName name="\BACK1" localSheetId="0">#REF!</definedName>
    <definedName name="\BACK1">#REF!</definedName>
    <definedName name="\BLOCK" localSheetId="1">#REF!</definedName>
    <definedName name="\BLOCK" localSheetId="0">#REF!</definedName>
    <definedName name="\BLOCK">#REF!</definedName>
    <definedName name="\BLOCKT" localSheetId="1">#REF!</definedName>
    <definedName name="\BLOCKT" localSheetId="0">#REF!</definedName>
    <definedName name="\BLOCKT">#REF!</definedName>
    <definedName name="\C" localSheetId="1">#REF!</definedName>
    <definedName name="\C" localSheetId="0">#REF!</definedName>
    <definedName name="\C">#REF!</definedName>
    <definedName name="\COMP" localSheetId="1">#REF!</definedName>
    <definedName name="\COMP" localSheetId="0">#REF!</definedName>
    <definedName name="\COMP">#REF!</definedName>
    <definedName name="\COMPT" localSheetId="1">#REF!</definedName>
    <definedName name="\COMPT" localSheetId="0">#REF!</definedName>
    <definedName name="\COMPT">#REF!</definedName>
    <definedName name="\G" localSheetId="1">#REF!</definedName>
    <definedName name="\G" localSheetId="0">#REF!</definedName>
    <definedName name="\G">#REF!</definedName>
    <definedName name="\I" localSheetId="1">#REF!</definedName>
    <definedName name="\I" localSheetId="0">#REF!</definedName>
    <definedName name="\I">#REF!</definedName>
    <definedName name="\K" localSheetId="1">#REF!</definedName>
    <definedName name="\K" localSheetId="0">#REF!</definedName>
    <definedName name="\K">#REF!</definedName>
    <definedName name="\L" localSheetId="1">#REF!</definedName>
    <definedName name="\L" localSheetId="0">#REF!</definedName>
    <definedName name="\L">#REF!</definedName>
    <definedName name="\M" localSheetId="1">#REF!</definedName>
    <definedName name="\M" localSheetId="0">#REF!</definedName>
    <definedName name="\M">#REF!</definedName>
    <definedName name="\P" localSheetId="1">#REF!</definedName>
    <definedName name="\P" localSheetId="0">#REF!</definedName>
    <definedName name="\P">#REF!</definedName>
    <definedName name="\Q" localSheetId="1">[3]Actual!#REF!</definedName>
    <definedName name="\Q" localSheetId="0">[3]Actual!#REF!</definedName>
    <definedName name="\Q">[3]Actual!#REF!</definedName>
    <definedName name="\R" localSheetId="1">#REF!</definedName>
    <definedName name="\R" localSheetId="0">#REF!</definedName>
    <definedName name="\R">#REF!</definedName>
    <definedName name="\S" localSheetId="1">#REF!</definedName>
    <definedName name="\S" localSheetId="0">#REF!</definedName>
    <definedName name="\S">#REF!</definedName>
    <definedName name="\TABLE1" localSheetId="1">#REF!</definedName>
    <definedName name="\TABLE1" localSheetId="0">#REF!</definedName>
    <definedName name="\TABLE1">#REF!</definedName>
    <definedName name="\TABLE2" localSheetId="1">#REF!</definedName>
    <definedName name="\TABLE2" localSheetId="0">#REF!</definedName>
    <definedName name="\TABLE2">#REF!</definedName>
    <definedName name="\TABLEA" localSheetId="1">#REF!</definedName>
    <definedName name="\TABLEA" localSheetId="0">#REF!</definedName>
    <definedName name="\TABLEA">#REF!</definedName>
    <definedName name="\TBL1" localSheetId="0">#REF!</definedName>
    <definedName name="\TBL1">#REF!</definedName>
    <definedName name="\TBL2" localSheetId="1">#REF!</definedName>
    <definedName name="\TBL2" localSheetId="0">#REF!</definedName>
    <definedName name="\TBL2">#REF!</definedName>
    <definedName name="\TBL3" localSheetId="1">#REF!</definedName>
    <definedName name="\TBL3" localSheetId="0">#REF!</definedName>
    <definedName name="\TBL3">#REF!</definedName>
    <definedName name="\TBL4" localSheetId="1">#REF!</definedName>
    <definedName name="\TBL4" localSheetId="0">#REF!</definedName>
    <definedName name="\TBL4">#REF!</definedName>
    <definedName name="\TBL5" localSheetId="1">#REF!</definedName>
    <definedName name="\TBL5" localSheetId="0">#REF!</definedName>
    <definedName name="\TBL5">#REF!</definedName>
    <definedName name="\W" localSheetId="1">#REF!</definedName>
    <definedName name="\W" localSheetId="0">#REF!</definedName>
    <definedName name="\W">#REF!</definedName>
    <definedName name="\WORK1" localSheetId="1">#REF!</definedName>
    <definedName name="\WORK1" localSheetId="0">#REF!</definedName>
    <definedName name="\WORK1">#REF!</definedName>
    <definedName name="\X" localSheetId="1">#REF!</definedName>
    <definedName name="\X" localSheetId="0">#REF!</definedName>
    <definedName name="\X">#REF!</definedName>
    <definedName name="\Z" localSheetId="1">#REF!</definedName>
    <definedName name="\Z" localSheetId="0">#REF!</definedName>
    <definedName name="\Z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1" hidden="1">[4]Inputs!#REF!</definedName>
    <definedName name="__123Graph_A" localSheetId="0" hidden="1">[5]Inputs!#REF!</definedName>
    <definedName name="__123Graph_A" hidden="1">[6]Inputs!#REF!</definedName>
    <definedName name="__123Graph_B" localSheetId="1" hidden="1">[4]Inputs!#REF!</definedName>
    <definedName name="__123Graph_B" localSheetId="0" hidden="1">[5]Inputs!#REF!</definedName>
    <definedName name="__123Graph_B" hidden="1">[6]Inputs!#REF!</definedName>
    <definedName name="__123Graph_D" localSheetId="1" hidden="1">[4]Inputs!#REF!</definedName>
    <definedName name="__123Graph_D" localSheetId="0" hidden="1">[5]Inputs!#REF!</definedName>
    <definedName name="__123Graph_D" hidden="1">[6]Inputs!#REF!</definedName>
    <definedName name="__123Graph_E" hidden="1">[7]Input!$E$22:$E$37</definedName>
    <definedName name="__123Graph_F" hidden="1">[7]Input!$D$22:$D$37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1Price_Ta" localSheetId="1">#REF!</definedName>
    <definedName name="_1Price_Ta" localSheetId="0">#REF!</definedName>
    <definedName name="_1Price_Ta">#REF!</definedName>
    <definedName name="_2Price_Ta" localSheetId="1">#REF!</definedName>
    <definedName name="_2Price_Ta" localSheetId="0">#REF!</definedName>
    <definedName name="_2Price_Ta">#REF!</definedName>
    <definedName name="_B" localSheetId="1">'[8]Rate Design'!#REF!</definedName>
    <definedName name="_B" localSheetId="0">'[8]Rate Design'!#REF!</definedName>
    <definedName name="_B">'[8]Rate Design'!#REF!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EN2" localSheetId="1">[1]Jan!#REF!</definedName>
    <definedName name="_MEN2" localSheetId="0">[1]Jan!#REF!</definedName>
    <definedName name="_MEN2">[1]Jan!#REF!</definedName>
    <definedName name="_MEN3" localSheetId="1">[1]Jan!#REF!</definedName>
    <definedName name="_MEN3" localSheetId="0">[1]Jan!#REF!</definedName>
    <definedName name="_MEN3">[1]Jan!#REF!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P" localSheetId="1">#REF!</definedName>
    <definedName name="_P" localSheetId="0">#REF!</definedName>
    <definedName name="_P">#REF!</definedName>
    <definedName name="_Sort" localSheetId="1" hidden="1">#REF!</definedName>
    <definedName name="_Sort" localSheetId="0" hidden="1">#REF!</definedName>
    <definedName name="_Sort" hidden="1">#REF!</definedName>
    <definedName name="_TOP1" localSheetId="1">[1]Jan!#REF!</definedName>
    <definedName name="_TOP1" localSheetId="0">[1]Jan!#REF!</definedName>
    <definedName name="_TOP1">[1]Jan!#REF!</definedName>
    <definedName name="a" localSheetId="1" hidden="1">#REF!</definedName>
    <definedName name="a" localSheetId="0" hidden="1">#REF!</definedName>
    <definedName name="a" hidden="1">'[6]DSM Output'!$J$21:$J$23</definedName>
    <definedName name="A_36" localSheetId="0">#REF!</definedName>
    <definedName name="A_36">#REF!</definedName>
    <definedName name="Access_Button1" hidden="1">"Headcount_Workbook_Schedules_List"</definedName>
    <definedName name="AccessDatabase" hidden="1">"P:\HR\SharonPlummer\Headcount Workbook.mdb"</definedName>
    <definedName name="Acct108364" localSheetId="1">'[9]Func Study'!#REF!</definedName>
    <definedName name="Acct108364" localSheetId="0">'[9]Func Study'!#REF!</definedName>
    <definedName name="Acct108364">'[9]Func Study'!#REF!</definedName>
    <definedName name="Acct108364S" localSheetId="1">'[9]Func Study'!#REF!</definedName>
    <definedName name="Acct108364S" localSheetId="0">'[9]Func Study'!#REF!</definedName>
    <definedName name="Acct108364S">'[9]Func Study'!#REF!</definedName>
    <definedName name="Acct154SNPP">'[10]Functional Study'!$H$2034</definedName>
    <definedName name="Acct200DGP" localSheetId="0">'[11]Functional Study'!#REF!</definedName>
    <definedName name="Acct200DGP">'[11]Functional Study'!#REF!</definedName>
    <definedName name="Acct228.42TROJD" localSheetId="1">'[12]Func Study'!#REF!</definedName>
    <definedName name="Acct228.42TROJD" localSheetId="0">'[12]Func Study'!#REF!</definedName>
    <definedName name="Acct228.42TROJD">'[12]Func Study'!#REF!</definedName>
    <definedName name="Acct2281SO">'[13]Func Study'!$H$2190</definedName>
    <definedName name="Acct2283SO">'[13]Func Study'!$H$2198</definedName>
    <definedName name="Acct22841SE">'[10]Functional Study'!$H$2155</definedName>
    <definedName name="Acct22842TROJD" localSheetId="1">'[12]Func Study'!#REF!</definedName>
    <definedName name="Acct22842TROJD" localSheetId="0">'[12]Func Study'!#REF!</definedName>
    <definedName name="Acct22842TROJD">'[12]Func Study'!#REF!</definedName>
    <definedName name="Acct228SO">'[13]Func Study'!$H$2194</definedName>
    <definedName name="ACCT254SO">'[10]Functional Study'!$H$2151</definedName>
    <definedName name="Acct282SGP" localSheetId="0">'[10]Functional Study'!#REF!</definedName>
    <definedName name="Acct282SGP">'[10]Functional Study'!#REF!</definedName>
    <definedName name="Acct350">'[13]Func Study'!$H$1628</definedName>
    <definedName name="Acct352">'[13]Func Study'!$H$1635</definedName>
    <definedName name="Acct353">'[13]Func Study'!$H$1641</definedName>
    <definedName name="Acct354">'[13]Func Study'!$H$1647</definedName>
    <definedName name="Acct355">'[13]Func Study'!$H$1654</definedName>
    <definedName name="Acct356">'[13]Func Study'!$H$1660</definedName>
    <definedName name="Acct357">'[13]Func Study'!$H$1666</definedName>
    <definedName name="Acct358">'[13]Func Study'!$H$1672</definedName>
    <definedName name="Acct359">'[13]Func Study'!$H$1678</definedName>
    <definedName name="Acct360">'[13]Func Study'!$H$1698</definedName>
    <definedName name="Acct361">'[13]Func Study'!$H$1704</definedName>
    <definedName name="Acct362">'[13]Func Study'!$H$1710</definedName>
    <definedName name="Acct364">'[13]Func Study'!$H$1717</definedName>
    <definedName name="Acct365">'[13]Func Study'!$H$1724</definedName>
    <definedName name="Acct366">'[13]Func Study'!$H$1731</definedName>
    <definedName name="Acct367">'[13]Func Study'!$H$1738</definedName>
    <definedName name="Acct368">'[13]Func Study'!$H$1744</definedName>
    <definedName name="Acct369">'[13]Func Study'!$H$1751</definedName>
    <definedName name="Acct370">'[13]Func Study'!$H$1762</definedName>
    <definedName name="Acct371">'[13]Func Study'!$H$1769</definedName>
    <definedName name="Acct371___Demand__Primary">'[11]Functional Study'!$I$1518</definedName>
    <definedName name="Acct372">'[13]Func Study'!$H$1776</definedName>
    <definedName name="Acct372A">'[13]Func Study'!$H$1775</definedName>
    <definedName name="Acct372DP">'[13]Func Study'!$H$1773</definedName>
    <definedName name="Acct372DS">'[13]Func Study'!$H$1774</definedName>
    <definedName name="Acct373">'[13]Func Study'!$H$1782</definedName>
    <definedName name="Acct41011" localSheetId="1">'[14]Functional Study'!#REF!</definedName>
    <definedName name="Acct41011" localSheetId="0">'[14]Functional Study'!#REF!</definedName>
    <definedName name="Acct41011">'[14]Functional Study'!#REF!</definedName>
    <definedName name="Acct41011BADDEBT" localSheetId="1">'[14]Functional Study'!#REF!</definedName>
    <definedName name="Acct41011BADDEBT" localSheetId="0">'[14]Functional Study'!#REF!</definedName>
    <definedName name="Acct41011BADDEBT">'[14]Functional Study'!#REF!</definedName>
    <definedName name="Acct41011DITEXP" localSheetId="1">'[14]Functional Study'!#REF!</definedName>
    <definedName name="Acct41011DITEXP" localSheetId="0">'[14]Functional Study'!#REF!</definedName>
    <definedName name="Acct41011DITEXP">'[14]Functional Study'!#REF!</definedName>
    <definedName name="Acct41011S" localSheetId="1">'[14]Functional Study'!#REF!</definedName>
    <definedName name="Acct41011S" localSheetId="0">'[14]Functional Study'!#REF!</definedName>
    <definedName name="Acct41011S">'[14]Functional Study'!#REF!</definedName>
    <definedName name="Acct41011SE" localSheetId="1">'[14]Functional Study'!#REF!</definedName>
    <definedName name="Acct41011SE" localSheetId="0">'[14]Functional Study'!#REF!</definedName>
    <definedName name="Acct41011SE">'[14]Functional Study'!#REF!</definedName>
    <definedName name="Acct41011SG1" localSheetId="1">'[14]Functional Study'!#REF!</definedName>
    <definedName name="Acct41011SG1" localSheetId="0">'[14]Functional Study'!#REF!</definedName>
    <definedName name="Acct41011SG1">'[14]Functional Study'!#REF!</definedName>
    <definedName name="Acct41011SG2" localSheetId="1">'[14]Functional Study'!#REF!</definedName>
    <definedName name="Acct41011SG2" localSheetId="0">'[14]Functional Study'!#REF!</definedName>
    <definedName name="Acct41011SG2">'[14]Functional Study'!#REF!</definedName>
    <definedName name="ACCT41011SGCT" localSheetId="1">'[14]Functional Study'!#REF!</definedName>
    <definedName name="ACCT41011SGCT" localSheetId="0">'[14]Functional Study'!#REF!</definedName>
    <definedName name="ACCT41011SGCT">'[14]Functional Study'!#REF!</definedName>
    <definedName name="Acct41011SGPP" localSheetId="1">'[14]Functional Study'!#REF!</definedName>
    <definedName name="Acct41011SGPP" localSheetId="0">'[14]Functional Study'!#REF!</definedName>
    <definedName name="Acct41011SGPP">'[14]Functional Study'!#REF!</definedName>
    <definedName name="Acct41011SNP" localSheetId="1">'[14]Functional Study'!#REF!</definedName>
    <definedName name="Acct41011SNP" localSheetId="0">'[14]Functional Study'!#REF!</definedName>
    <definedName name="Acct41011SNP">'[14]Functional Study'!#REF!</definedName>
    <definedName name="ACCT41011SNPD" localSheetId="1">'[14]Functional Study'!#REF!</definedName>
    <definedName name="ACCT41011SNPD" localSheetId="0">'[14]Functional Study'!#REF!</definedName>
    <definedName name="ACCT41011SNPD">'[14]Functional Study'!#REF!</definedName>
    <definedName name="Acct41011SO" localSheetId="1">'[14]Functional Study'!#REF!</definedName>
    <definedName name="Acct41011SO" localSheetId="0">'[14]Functional Study'!#REF!</definedName>
    <definedName name="Acct41011SO">'[14]Functional Study'!#REF!</definedName>
    <definedName name="Acct41011TROJP" localSheetId="1">'[14]Functional Study'!#REF!</definedName>
    <definedName name="Acct41011TROJP" localSheetId="0">'[14]Functional Study'!#REF!</definedName>
    <definedName name="Acct41011TROJP">'[14]Functional Study'!#REF!</definedName>
    <definedName name="Acct41111" localSheetId="1">'[14]Functional Study'!#REF!</definedName>
    <definedName name="Acct41111" localSheetId="0">'[14]Functional Study'!#REF!</definedName>
    <definedName name="Acct41111">'[14]Functional Study'!#REF!</definedName>
    <definedName name="Acct41111BADDEBT" localSheetId="1">'[14]Functional Study'!#REF!</definedName>
    <definedName name="Acct41111BADDEBT" localSheetId="0">'[14]Functional Study'!#REF!</definedName>
    <definedName name="Acct41111BADDEBT">'[14]Functional Study'!#REF!</definedName>
    <definedName name="Acct41111DITEXP" localSheetId="1">'[14]Functional Study'!#REF!</definedName>
    <definedName name="Acct41111DITEXP" localSheetId="0">'[14]Functional Study'!#REF!</definedName>
    <definedName name="Acct41111DITEXP">'[14]Functional Study'!#REF!</definedName>
    <definedName name="Acct41111S" localSheetId="1">'[14]Functional Study'!#REF!</definedName>
    <definedName name="Acct41111S" localSheetId="0">'[14]Functional Study'!#REF!</definedName>
    <definedName name="Acct41111S">'[14]Functional Study'!#REF!</definedName>
    <definedName name="Acct41111SE" localSheetId="1">'[14]Functional Study'!#REF!</definedName>
    <definedName name="Acct41111SE" localSheetId="0">'[14]Functional Study'!#REF!</definedName>
    <definedName name="Acct41111SE">'[14]Functional Study'!#REF!</definedName>
    <definedName name="Acct41111SG1" localSheetId="1">'[14]Functional Study'!#REF!</definedName>
    <definedName name="Acct41111SG1" localSheetId="0">'[14]Functional Study'!#REF!</definedName>
    <definedName name="Acct41111SG1">'[14]Functional Study'!#REF!</definedName>
    <definedName name="Acct41111SG2" localSheetId="1">'[14]Functional Study'!#REF!</definedName>
    <definedName name="Acct41111SG2" localSheetId="0">'[14]Functional Study'!#REF!</definedName>
    <definedName name="Acct41111SG2">'[14]Functional Study'!#REF!</definedName>
    <definedName name="Acct41111SG3" localSheetId="1">'[14]Functional Study'!#REF!</definedName>
    <definedName name="Acct41111SG3" localSheetId="0">'[14]Functional Study'!#REF!</definedName>
    <definedName name="Acct41111SG3">'[14]Functional Study'!#REF!</definedName>
    <definedName name="Acct41111SGPP" localSheetId="1">'[14]Functional Study'!#REF!</definedName>
    <definedName name="Acct41111SGPP" localSheetId="0">'[14]Functional Study'!#REF!</definedName>
    <definedName name="Acct41111SGPP">'[14]Functional Study'!#REF!</definedName>
    <definedName name="Acct41111SNP" localSheetId="1">'[14]Functional Study'!#REF!</definedName>
    <definedName name="Acct41111SNP" localSheetId="0">'[14]Functional Study'!#REF!</definedName>
    <definedName name="Acct41111SNP">'[14]Functional Study'!#REF!</definedName>
    <definedName name="Acct41111SNTP" localSheetId="1">'[14]Functional Study'!#REF!</definedName>
    <definedName name="Acct41111SNTP" localSheetId="0">'[14]Functional Study'!#REF!</definedName>
    <definedName name="Acct41111SNTP">'[14]Functional Study'!#REF!</definedName>
    <definedName name="Acct41111SO" localSheetId="1">'[14]Functional Study'!#REF!</definedName>
    <definedName name="Acct41111SO" localSheetId="0">'[14]Functional Study'!#REF!</definedName>
    <definedName name="Acct41111SO">'[14]Functional Study'!#REF!</definedName>
    <definedName name="Acct41111TROJP" localSheetId="1">'[14]Functional Study'!#REF!</definedName>
    <definedName name="Acct41111TROJP" localSheetId="0">'[14]Functional Study'!#REF!</definedName>
    <definedName name="Acct41111TROJP">'[14]Functional Study'!#REF!</definedName>
    <definedName name="Acct411BADDEBT" localSheetId="1">'[14]Functional Study'!#REF!</definedName>
    <definedName name="Acct411BADDEBT" localSheetId="0">'[14]Functional Study'!#REF!</definedName>
    <definedName name="Acct411BADDEBT">'[14]Functional Study'!#REF!</definedName>
    <definedName name="Acct411DGP" localSheetId="1">'[14]Functional Study'!#REF!</definedName>
    <definedName name="Acct411DGP" localSheetId="0">'[14]Functional Study'!#REF!</definedName>
    <definedName name="Acct411DGP">'[14]Functional Study'!#REF!</definedName>
    <definedName name="Acct411DGU" localSheetId="1">'[14]Functional Study'!#REF!</definedName>
    <definedName name="Acct411DGU" localSheetId="0">'[14]Functional Study'!#REF!</definedName>
    <definedName name="Acct411DGU">'[14]Functional Study'!#REF!</definedName>
    <definedName name="Acct411DITEXP" localSheetId="1">'[14]Functional Study'!#REF!</definedName>
    <definedName name="Acct411DITEXP" localSheetId="0">'[14]Functional Study'!#REF!</definedName>
    <definedName name="Acct411DITEXP">'[14]Functional Study'!#REF!</definedName>
    <definedName name="Acct411DNPP" localSheetId="1">'[14]Functional Study'!#REF!</definedName>
    <definedName name="Acct411DNPP" localSheetId="0">'[14]Functional Study'!#REF!</definedName>
    <definedName name="Acct411DNPP">'[14]Functional Study'!#REF!</definedName>
    <definedName name="Acct411DNPTP" localSheetId="1">'[14]Functional Study'!#REF!</definedName>
    <definedName name="Acct411DNPTP" localSheetId="0">'[14]Functional Study'!#REF!</definedName>
    <definedName name="Acct411DNPTP">'[14]Functional Study'!#REF!</definedName>
    <definedName name="Acct411S" localSheetId="1">'[14]Functional Study'!#REF!</definedName>
    <definedName name="Acct411S" localSheetId="0">'[14]Functional Study'!#REF!</definedName>
    <definedName name="Acct411S">'[14]Functional Study'!#REF!</definedName>
    <definedName name="Acct411SE" localSheetId="1">'[14]Functional Study'!#REF!</definedName>
    <definedName name="Acct411SE" localSheetId="0">'[14]Functional Study'!#REF!</definedName>
    <definedName name="Acct411SE">'[14]Functional Study'!#REF!</definedName>
    <definedName name="Acct411SG" localSheetId="1">'[14]Functional Study'!#REF!</definedName>
    <definedName name="Acct411SG" localSheetId="0">'[14]Functional Study'!#REF!</definedName>
    <definedName name="Acct411SG">'[14]Functional Study'!#REF!</definedName>
    <definedName name="Acct411SGPP" localSheetId="1">'[14]Functional Study'!#REF!</definedName>
    <definedName name="Acct411SGPP" localSheetId="0">'[14]Functional Study'!#REF!</definedName>
    <definedName name="Acct411SGPP">'[14]Functional Study'!#REF!</definedName>
    <definedName name="Acct411SO" localSheetId="1">'[14]Functional Study'!#REF!</definedName>
    <definedName name="Acct411SO" localSheetId="0">'[14]Functional Study'!#REF!</definedName>
    <definedName name="Acct411SO">'[14]Functional Study'!#REF!</definedName>
    <definedName name="Acct411TROJP" localSheetId="1">'[14]Functional Study'!#REF!</definedName>
    <definedName name="Acct411TROJP" localSheetId="0">'[14]Functional Study'!#REF!</definedName>
    <definedName name="Acct411TROJP">'[14]Functional Study'!#REF!</definedName>
    <definedName name="Acct447">'[10]Functional Study'!$H$288</definedName>
    <definedName name="Acct447DGU" localSheetId="1">'[12]Func Study'!#REF!</definedName>
    <definedName name="Acct447DGU" localSheetId="0">'[12]Func Study'!#REF!</definedName>
    <definedName name="Acct447DGU">'[12]Func Study'!#REF!</definedName>
    <definedName name="Acct448">'[10]Functional Study'!$H$276</definedName>
    <definedName name="Acct448S">'[13]Func Study'!$H$274</definedName>
    <definedName name="Acct448SO">'[10]Functional Study'!$H$275</definedName>
    <definedName name="Acct450S">'[13]Func Study'!$H$302</definedName>
    <definedName name="Acct451S">'[13]Func Study'!$H$307</definedName>
    <definedName name="Acct454S">'[13]Func Study'!$H$318</definedName>
    <definedName name="Acct456S">'[13]Func Study'!$H$325</definedName>
    <definedName name="Acct510" localSheetId="1">'[13]Func Study'!#REF!</definedName>
    <definedName name="Acct510" localSheetId="0">'[13]Func Study'!#REF!</definedName>
    <definedName name="Acct510">'[13]Func Study'!#REF!</definedName>
    <definedName name="Acct510DNPPSU" localSheetId="1">'[13]Func Study'!#REF!</definedName>
    <definedName name="Acct510DNPPSU" localSheetId="0">'[13]Func Study'!#REF!</definedName>
    <definedName name="Acct510DNPPSU">'[13]Func Study'!#REF!</definedName>
    <definedName name="ACCT510JBG" localSheetId="1">'[13]Func Study'!#REF!</definedName>
    <definedName name="ACCT510JBG" localSheetId="0">'[13]Func Study'!#REF!</definedName>
    <definedName name="ACCT510JBG">'[13]Func Study'!#REF!</definedName>
    <definedName name="ACCT510SSGCH" localSheetId="1">'[13]Func Study'!#REF!</definedName>
    <definedName name="ACCT510SSGCH" localSheetId="0">'[13]Func Study'!#REF!</definedName>
    <definedName name="ACCT510SSGCH">'[13]Func Study'!#REF!</definedName>
    <definedName name="ACCT547SSECT" localSheetId="0">'[11]Functional Study'!#REF!</definedName>
    <definedName name="ACCT547SSECT">'[11]Functional Study'!#REF!</definedName>
    <definedName name="ACCT548SSGCT" localSheetId="0">'[11]Functional Study'!#REF!</definedName>
    <definedName name="ACCT548SSGCT">'[11]Functional Study'!#REF!</definedName>
    <definedName name="ACCT557CAGE">'[13]Func Study'!$H$683</definedName>
    <definedName name="Acct557CT">'[13]Func Study'!$H$681</definedName>
    <definedName name="Acct565">'[10]Functional Study'!$H$732</definedName>
    <definedName name="Acct580">'[13]Func Study'!$H$791</definedName>
    <definedName name="Acct581">'[13]Func Study'!$H$796</definedName>
    <definedName name="Acct582">'[13]Func Study'!$H$801</definedName>
    <definedName name="Acct583">'[13]Func Study'!$H$806</definedName>
    <definedName name="Acct584">'[13]Func Study'!$H$811</definedName>
    <definedName name="Acct585">'[13]Func Study'!$H$816</definedName>
    <definedName name="Acct586">'[13]Func Study'!$H$821</definedName>
    <definedName name="Acct587">'[13]Func Study'!$H$826</definedName>
    <definedName name="Acct588">'[13]Func Study'!$H$831</definedName>
    <definedName name="Acct589">'[13]Func Study'!$H$836</definedName>
    <definedName name="Acct590">'[13]Func Study'!$H$841</definedName>
    <definedName name="Acct590DNPD">'[10]Functional Study'!$H$828</definedName>
    <definedName name="Acct590S">'[10]Functional Study'!$H$827</definedName>
    <definedName name="Acct591">'[13]Func Study'!$H$846</definedName>
    <definedName name="Acct592">'[13]Func Study'!$H$851</definedName>
    <definedName name="Acct593">'[13]Func Study'!$H$856</definedName>
    <definedName name="Acct594">'[13]Func Study'!$H$861</definedName>
    <definedName name="Acct595">'[13]Func Study'!$H$866</definedName>
    <definedName name="Acct596">'[13]Func Study'!$H$876</definedName>
    <definedName name="Acct597">'[13]Func Study'!$H$881</definedName>
    <definedName name="Acct598">'[13]Func Study'!$H$886</definedName>
    <definedName name="ACCT904SG" localSheetId="1">'[15]Functional Study'!#REF!</definedName>
    <definedName name="ACCT904SG" localSheetId="0">'[15]Functional Study'!#REF!</definedName>
    <definedName name="ACCT904SG">'[15]Functional Study'!#REF!</definedName>
    <definedName name="AcctAGA">'[13]Func Study'!$H$296</definedName>
    <definedName name="AcctDFAD" localSheetId="1">'[13]Func Study'!#REF!</definedName>
    <definedName name="AcctDFAD" localSheetId="0">'[13]Func Study'!#REF!</definedName>
    <definedName name="AcctDFAD">'[13]Func Study'!#REF!</definedName>
    <definedName name="AcctDFAP" localSheetId="1">'[13]Func Study'!#REF!</definedName>
    <definedName name="AcctDFAP" localSheetId="0">'[13]Func Study'!#REF!</definedName>
    <definedName name="AcctDFAP">'[13]Func Study'!#REF!</definedName>
    <definedName name="AcctDFAT" localSheetId="1">'[13]Func Study'!#REF!</definedName>
    <definedName name="AcctDFAT" localSheetId="0">'[13]Func Study'!#REF!</definedName>
    <definedName name="AcctDFAT">'[13]Func Study'!#REF!</definedName>
    <definedName name="AcctDGU" localSheetId="0">'[11]Functional Study'!#REF!</definedName>
    <definedName name="AcctDGU">'[11]Functional Study'!#REF!</definedName>
    <definedName name="AcctOWCDGP" localSheetId="0">'[11]Functional Study'!#REF!</definedName>
    <definedName name="AcctOWCDGP">'[11]Functional Study'!#REF!</definedName>
    <definedName name="AcctTable">[16]Variables!$AK$42:$AK$396</definedName>
    <definedName name="AcctTS0">'[13]Func Study'!$H$1686</definedName>
    <definedName name="ActualROR">'[12]G+T+D+R+M'!$H$61</definedName>
    <definedName name="Adjs2avg">[17]Inputs!$L$255:'[17]Inputs'!$T$505</definedName>
    <definedName name="ALL" localSheetId="0">#REF!</definedName>
    <definedName name="ALL">#REF!</definedName>
    <definedName name="all_months" localSheetId="0">#REF!</definedName>
    <definedName name="all_months">#REF!</definedName>
    <definedName name="APR" localSheetId="1">[18]Backup!#REF!</definedName>
    <definedName name="APR" localSheetId="0">[18]Backup!#REF!</definedName>
    <definedName name="APR">[18]Backup!#REF!</definedName>
    <definedName name="APRT" localSheetId="1">#REF!</definedName>
    <definedName name="APRT" localSheetId="0">#REF!</definedName>
    <definedName name="APRT">#REF!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T_48" localSheetId="0">#REF!</definedName>
    <definedName name="AT_48">#REF!</definedName>
    <definedName name="AUG" localSheetId="1">[18]Backup!#REF!</definedName>
    <definedName name="AUG" localSheetId="0">[18]Backup!#REF!</definedName>
    <definedName name="AUG">[18]Backup!#REF!</definedName>
    <definedName name="AUGT" localSheetId="1">#REF!</definedName>
    <definedName name="AUGT" localSheetId="0">#REF!</definedName>
    <definedName name="AUGT">#REF!</definedName>
    <definedName name="AvgFactors">[16]Factors!$B$3:$P$99</definedName>
    <definedName name="BACK1" localSheetId="1">#REF!</definedName>
    <definedName name="BACK1" localSheetId="0">#REF!</definedName>
    <definedName name="BACK1">#REF!</definedName>
    <definedName name="BACK2" localSheetId="1">#REF!</definedName>
    <definedName name="BACK2" localSheetId="0">#REF!</definedName>
    <definedName name="BACK2">#REF!</definedName>
    <definedName name="BACK3" localSheetId="1">#REF!</definedName>
    <definedName name="BACK3" localSheetId="0">#REF!</definedName>
    <definedName name="BACK3">#REF!</definedName>
    <definedName name="BACKUP1" localSheetId="1">#REF!</definedName>
    <definedName name="BACKUP1" localSheetId="0">#REF!</definedName>
    <definedName name="BACKUP1">#REF!</definedName>
    <definedName name="Baseline" localSheetId="0">#REF!</definedName>
    <definedName name="Baseline">#REF!</definedName>
    <definedName name="BLOCK" localSheetId="0">#REF!</definedName>
    <definedName name="BLOCK">#REF!</definedName>
    <definedName name="BLOCKTOP" localSheetId="0">#REF!</definedName>
    <definedName name="BLOCKTOP">#REF!</definedName>
    <definedName name="BOOKADJ" localSheetId="1">#REF!</definedName>
    <definedName name="BOOKADJ" localSheetId="0">#REF!</definedName>
    <definedName name="BOOKADJ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[19]Readings!$B$2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1">#REF!</definedName>
    <definedName name="Check" localSheetId="0">#REF!</definedName>
    <definedName name="Check">#REF!</definedName>
    <definedName name="Classification">'[13]Func Study'!$AB$251</definedName>
    <definedName name="COMADJ" localSheetId="1">#REF!</definedName>
    <definedName name="COMADJ" localSheetId="0">#REF!</definedName>
    <definedName name="COMADJ">#REF!</definedName>
    <definedName name="combined1" hidden="1">{"YTD-Total",#N/A,TRUE,"Provision";"YTD-Utility",#N/A,TRUE,"Prov Utility";"YTD-NonUtility",#N/A,TRUE,"Prov NonUtility"}</definedName>
    <definedName name="COMP" localSheetId="1">#REF!</definedName>
    <definedName name="COMP" localSheetId="0">#REF!</definedName>
    <definedName name="COMP">#REF!</definedName>
    <definedName name="COMPACTUAL" localSheetId="1">#REF!</definedName>
    <definedName name="COMPACTUAL" localSheetId="0">#REF!</definedName>
    <definedName name="COMPACTUAL">#REF!</definedName>
    <definedName name="COMPT" localSheetId="1">#REF!</definedName>
    <definedName name="COMPT" localSheetId="0">#REF!</definedName>
    <definedName name="COMPT">#REF!</definedName>
    <definedName name="COMPWEATHER" localSheetId="1">#REF!</definedName>
    <definedName name="COMPWEATHER" localSheetId="0">#REF!</definedName>
    <definedName name="COMPWEATHER">#REF!</definedName>
    <definedName name="COSFacVal">[13]Inputs!$R$5</definedName>
    <definedName name="_xlnm.Database" localSheetId="1">[20]Invoice!#REF!</definedName>
    <definedName name="_xlnm.Database" localSheetId="0">[20]Invoice!#REF!</definedName>
    <definedName name="_xlnm.Database">[20]Invoice!#REF!</definedName>
    <definedName name="DATE" localSheetId="1">[21]Jan!#REF!</definedName>
    <definedName name="DATE" localSheetId="0">[21]Jan!#REF!</definedName>
    <definedName name="DATE">[21]Jan!#REF!</definedName>
    <definedName name="DEC" localSheetId="1">[18]Backup!#REF!</definedName>
    <definedName name="DEC" localSheetId="0">[18]Backup!#REF!</definedName>
    <definedName name="DEC">[18]Backup!#REF!</definedName>
    <definedName name="DECT" localSheetId="1">#REF!</definedName>
    <definedName name="DECT" localSheetId="0">#REF!</definedName>
    <definedName name="DECT">#REF!</definedName>
    <definedName name="Demand">[12]Inputs!$D$8</definedName>
    <definedName name="Demand2">[22]Inputs!$D$11</definedName>
    <definedName name="Dis">'[13]Func Study'!$AB$250</definedName>
    <definedName name="DisFac">'[13]Func Dist Factor Table'!$A$11:$G$25</definedName>
    <definedName name="Dist_factor" localSheetId="1">#REF!</definedName>
    <definedName name="Dist_factor" localSheetId="0">#REF!</definedName>
    <definedName name="Dist_factor">#REF!</definedName>
    <definedName name="DistPeakMethod" localSheetId="1">[15]Inputs!#REF!</definedName>
    <definedName name="DistPeakMethod" localSheetId="0">[15]Inputs!#REF!</definedName>
    <definedName name="DistPeakMethod">[15]Inputs!#REF!</definedName>
    <definedName name="DUDE" localSheetId="1" hidden="1">#REF!</definedName>
    <definedName name="DUDE" localSheetId="0" hidden="1">#REF!</definedName>
    <definedName name="DUDE" hidden="1">#REF!</definedName>
    <definedName name="energy">[19]Readings!$B$3</definedName>
    <definedName name="Engy">[12]Inputs!$D$9</definedName>
    <definedName name="Engy2">[22]Inputs!$D$12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1">#REF!</definedName>
    <definedName name="f101top" localSheetId="0">#REF!</definedName>
    <definedName name="f101top">#REF!</definedName>
    <definedName name="f104top" localSheetId="1">#REF!</definedName>
    <definedName name="f104top" localSheetId="0">#REF!</definedName>
    <definedName name="f104top">#REF!</definedName>
    <definedName name="f138top" localSheetId="1">#REF!</definedName>
    <definedName name="f138top" localSheetId="0">#REF!</definedName>
    <definedName name="f138top">#REF!</definedName>
    <definedName name="f140top" localSheetId="1">#REF!</definedName>
    <definedName name="f140top" localSheetId="0">#REF!</definedName>
    <definedName name="f140top">#REF!</definedName>
    <definedName name="Factbl1" localSheetId="0">#REF!</definedName>
    <definedName name="Factbl1">#REF!</definedName>
    <definedName name="Factorck">'[13]COS Factor Table'!$O$15:$O$113</definedName>
    <definedName name="FactorType">[16]Variables!$AK$2:$AL$12</definedName>
    <definedName name="FACTP" localSheetId="1">#REF!</definedName>
    <definedName name="FACTP" localSheetId="0">#REF!</definedName>
    <definedName name="FACTP">#REF!</definedName>
    <definedName name="FactSum">'[13]COS Factor Table'!$A$14:$O$113</definedName>
    <definedName name="FEB" localSheetId="1">[18]Backup!#REF!</definedName>
    <definedName name="FEB" localSheetId="0">[18]Backup!#REF!</definedName>
    <definedName name="FEB">[18]Backup!#REF!</definedName>
    <definedName name="FEBT" localSheetId="1">#REF!</definedName>
    <definedName name="FEBT" localSheetId="0">#REF!</definedName>
    <definedName name="FEBT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[17]Variables!$D$26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>#REF!</definedName>
    <definedName name="Func">'[13]Func Factor Table'!$A$10:$H$77</definedName>
    <definedName name="Func_Ftrs" localSheetId="1">#REF!</definedName>
    <definedName name="Func_Ftrs" localSheetId="0">#REF!</definedName>
    <definedName name="Func_Ftrs">#REF!</definedName>
    <definedName name="Func_GTD_Percents" localSheetId="1">#REF!</definedName>
    <definedName name="Func_GTD_Percents" localSheetId="0">#REF!</definedName>
    <definedName name="Func_GTD_Percents">#REF!</definedName>
    <definedName name="Func_MC" localSheetId="1">#REF!</definedName>
    <definedName name="Func_MC" localSheetId="0">#REF!</definedName>
    <definedName name="Func_MC">#REF!</definedName>
    <definedName name="Func_Percents" localSheetId="1">#REF!</definedName>
    <definedName name="Func_Percents" localSheetId="0">#REF!</definedName>
    <definedName name="Func_Percents">#REF!</definedName>
    <definedName name="Func_Rev_Req1" localSheetId="1">#REF!</definedName>
    <definedName name="Func_Rev_Req1" localSheetId="0">#REF!</definedName>
    <definedName name="Func_Rev_Req1">#REF!</definedName>
    <definedName name="Func_Rev_Req2" localSheetId="1">#REF!</definedName>
    <definedName name="Func_Rev_Req2" localSheetId="0">#REF!</definedName>
    <definedName name="Func_Rev_Req2">#REF!</definedName>
    <definedName name="Func_Revenue" localSheetId="1">#REF!</definedName>
    <definedName name="Func_Revenue" localSheetId="0">#REF!</definedName>
    <definedName name="Func_Revenue">#REF!</definedName>
    <definedName name="Function">'[13]Func Study'!$AB$250</definedName>
    <definedName name="GREATER10MW" localSheetId="1">#REF!</definedName>
    <definedName name="GREATER10MW" localSheetId="0">#REF!</definedName>
    <definedName name="GREATER10MW">#REF!</definedName>
    <definedName name="GTD_Percents" localSheetId="1">#REF!</definedName>
    <definedName name="GTD_Percents" localSheetId="0">#REF!</definedName>
    <definedName name="GTD_Percents">#REF!</definedName>
    <definedName name="HEIGHT" localSheetId="1">#REF!</definedName>
    <definedName name="HEIGHT" localSheetId="0">#REF!</definedName>
    <definedName name="HEIGHT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 localSheetId="1">#REF!</definedName>
    <definedName name="ID_0303_RVN_data" localSheetId="0">#REF!</definedName>
    <definedName name="ID_0303_RVN_data">#REF!</definedName>
    <definedName name="IDcontractsRVN" localSheetId="1">#REF!</definedName>
    <definedName name="IDcontractsRVN" localSheetId="0">#REF!</definedName>
    <definedName name="IDcontractsRVN">#REF!</definedName>
    <definedName name="INDADJ" localSheetId="1">#REF!</definedName>
    <definedName name="INDADJ" localSheetId="0">#REF!</definedName>
    <definedName name="INDADJ">#REF!</definedName>
    <definedName name="INPUT" localSheetId="1">[23]Summary!#REF!</definedName>
    <definedName name="INPUT" localSheetId="0">[23]Summary!#REF!</definedName>
    <definedName name="INPUT">[23]Summary!#REF!</definedName>
    <definedName name="Instructions" localSheetId="1">#REF!</definedName>
    <definedName name="Instructions" localSheetId="0">#REF!</definedName>
    <definedName name="Instructions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RR" localSheetId="0">#REF!</definedName>
    <definedName name="IRR">#REF!</definedName>
    <definedName name="JAN" localSheetId="1">[18]Backup!#REF!</definedName>
    <definedName name="JAN" localSheetId="0">[18]Backup!#REF!</definedName>
    <definedName name="JAN">[18]Backup!#REF!</definedName>
    <definedName name="JANT" localSheetId="1">#REF!</definedName>
    <definedName name="JANT" localSheetId="0">#REF!</definedName>
    <definedName name="JANT">#REF!</definedName>
    <definedName name="jjj">[24]Inputs!$N$18</definedName>
    <definedName name="JUL" localSheetId="1">[18]Backup!#REF!</definedName>
    <definedName name="JUL" localSheetId="0">[18]Backup!#REF!</definedName>
    <definedName name="JUL">[18]Backup!#REF!</definedName>
    <definedName name="JULT" localSheetId="1">#REF!</definedName>
    <definedName name="JULT" localSheetId="0">#REF!</definedName>
    <definedName name="JULT">#REF!</definedName>
    <definedName name="JUN" localSheetId="1">[18]Backup!#REF!</definedName>
    <definedName name="JUN" localSheetId="0">[18]Backup!#REF!</definedName>
    <definedName name="JUN">[18]Backup!#REF!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1">#REF!</definedName>
    <definedName name="JUNT" localSheetId="0">#REF!</definedName>
    <definedName name="JUNT">#REF!</definedName>
    <definedName name="Jurisdiction">[16]Variables!$AK$15</definedName>
    <definedName name="JurisNumber">[16]Variables!$AL$15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1">#REF!</definedName>
    <definedName name="LABORMOD" localSheetId="0">#REF!</definedName>
    <definedName name="LABORMOD">#REF!</definedName>
    <definedName name="LABORROLL" localSheetId="1">#REF!</definedName>
    <definedName name="LABORROLL" localSheetId="0">#REF!</definedName>
    <definedName name="LABORROLL">#REF!</definedName>
    <definedName name="limcount" hidden="1">1</definedName>
    <definedName name="Line_Ext_Credit" localSheetId="1">#REF!</definedName>
    <definedName name="Line_Ext_Credit" localSheetId="0">#REF!</definedName>
    <definedName name="Line_Ext_Credit">#REF!</definedName>
    <definedName name="LinkCos">'[13]JAM Download'!$K$4</definedName>
    <definedName name="ListOffset" hidden="1">1</definedName>
    <definedName name="LOG" localSheetId="1">[18]Backup!#REF!</definedName>
    <definedName name="LOG" localSheetId="0">[18]Backup!#REF!</definedName>
    <definedName name="LOG">[18]Backup!#REF!</definedName>
    <definedName name="LOSS" localSheetId="1">[18]Backup!#REF!</definedName>
    <definedName name="LOSS" localSheetId="0">[18]Backup!#REF!</definedName>
    <definedName name="LOSS">[18]Backup!#REF!</definedName>
    <definedName name="MACTIT" localSheetId="1">#REF!</definedName>
    <definedName name="MACTIT" localSheetId="0">#REF!</definedName>
    <definedName name="MACTIT">#REF!</definedName>
    <definedName name="MAR" localSheetId="1">[18]Backup!#REF!</definedName>
    <definedName name="MAR" localSheetId="0">[18]Backup!#REF!</definedName>
    <definedName name="MAR">[18]Backup!#REF!</definedName>
    <definedName name="MART" localSheetId="1">#REF!</definedName>
    <definedName name="MART" localSheetId="0">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 localSheetId="1">[18]Backup!#REF!</definedName>
    <definedName name="MAY" localSheetId="0">[18]Backup!#REF!</definedName>
    <definedName name="MAY">[18]Backup!#REF!</definedName>
    <definedName name="MAYT" localSheetId="1">#REF!</definedName>
    <definedName name="MAYT" localSheetId="0">#REF!</definedName>
    <definedName name="MAYT">#REF!</definedName>
    <definedName name="MCtoREV" localSheetId="1">#REF!</definedName>
    <definedName name="MCtoREV" localSheetId="0">#REF!</definedName>
    <definedName name="MCtoREV">#REF!</definedName>
    <definedName name="MEN" localSheetId="1">[1]Jan!#REF!</definedName>
    <definedName name="MEN" localSheetId="0">[1]Jan!#REF!</definedName>
    <definedName name="MEN">[1]Jan!#REF!</definedName>
    <definedName name="Menu_Begin" localSheetId="1">#REF!</definedName>
    <definedName name="Menu_Begin" localSheetId="0">#REF!</definedName>
    <definedName name="Menu_Begin">#REF!</definedName>
    <definedName name="Menu_Caption" localSheetId="1">#REF!</definedName>
    <definedName name="Menu_Caption" localSheetId="0">#REF!</definedName>
    <definedName name="Menu_Caption">#REF!</definedName>
    <definedName name="Menu_Large" localSheetId="1">#REF!</definedName>
    <definedName name="Menu_Large" localSheetId="0">#REF!</definedName>
    <definedName name="Menu_Large">#REF!</definedName>
    <definedName name="Menu_Name" localSheetId="1">#REF!</definedName>
    <definedName name="Menu_Name" localSheetId="0">#REF!</definedName>
    <definedName name="Menu_Name">#REF!</definedName>
    <definedName name="Menu_OnAction" localSheetId="1">#REF!</definedName>
    <definedName name="Menu_OnAction" localSheetId="0">#REF!</definedName>
    <definedName name="Menu_OnAction">#REF!</definedName>
    <definedName name="Menu_Parent" localSheetId="1">#REF!</definedName>
    <definedName name="Menu_Parent" localSheetId="0">#REF!</definedName>
    <definedName name="Menu_Parent">#REF!</definedName>
    <definedName name="Menu_Small" localSheetId="1">#REF!</definedName>
    <definedName name="Menu_Small" localSheetId="0">#REF!</definedName>
    <definedName name="Menu_Small">#REF!</definedName>
    <definedName name="Method">[12]Inputs!$C$6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1">[18]Backup!#REF!</definedName>
    <definedName name="MONTH" localSheetId="0">[18]Backup!#REF!</definedName>
    <definedName name="MONTH">[18]Backup!#REF!</definedName>
    <definedName name="monthlist">[25]Table!$R$2:$S$13</definedName>
    <definedName name="monthtotals">'[25]WA SBC'!$D$40:$O$40</definedName>
    <definedName name="MTKWH" localSheetId="1">#REF!</definedName>
    <definedName name="MTKWH" localSheetId="0">#REF!</definedName>
    <definedName name="MTKWH">#REF!</definedName>
    <definedName name="MTR_YR3">[26]Variables!$E$14</definedName>
    <definedName name="MTREV" localSheetId="1">#REF!</definedName>
    <definedName name="MTREV" localSheetId="0">#REF!</definedName>
    <definedName name="MTREV">#REF!</definedName>
    <definedName name="MULT" localSheetId="1">#REF!</definedName>
    <definedName name="MULT" localSheetId="0">#REF!</definedName>
    <definedName name="MULT">#REF!</definedName>
    <definedName name="NameTable" localSheetId="0">#REF!</definedName>
    <definedName name="NameTable">#REF!</definedName>
    <definedName name="Net_to_Gross_Factor">[13]Inputs!$G$8</definedName>
    <definedName name="NetToGross">[17]Variables!$D$23</definedName>
    <definedName name="NewContract">[27]Inputs!$N$24</definedName>
    <definedName name="NEWMO1" localSheetId="1">[1]Jan!#REF!</definedName>
    <definedName name="NEWMO1" localSheetId="0">[1]Jan!#REF!</definedName>
    <definedName name="NEWMO1">[1]Jan!#REF!</definedName>
    <definedName name="NEWMO2" localSheetId="1">[1]Jan!#REF!</definedName>
    <definedName name="NEWMO2" localSheetId="0">[1]Jan!#REF!</definedName>
    <definedName name="NEWMO2">[1]Jan!#REF!</definedName>
    <definedName name="NEWMONTH" localSheetId="1">[1]Jan!#REF!</definedName>
    <definedName name="NEWMONTH" localSheetId="0">[1]Jan!#REF!</definedName>
    <definedName name="NEWMONTH">[1]Jan!#REF!</definedName>
    <definedName name="NONRES" localSheetId="0">#REF!</definedName>
    <definedName name="NONRES">#REF!</definedName>
    <definedName name="NORMALIZE" localSheetId="1">#REF!</definedName>
    <definedName name="NORMALIZE" localSheetId="0">#REF!</definedName>
    <definedName name="NORMALIZE">#REF!</definedName>
    <definedName name="NOV" localSheetId="1">[18]Backup!#REF!</definedName>
    <definedName name="NOV" localSheetId="0">[18]Backup!#REF!</definedName>
    <definedName name="NOV">[18]Backup!#REF!</definedName>
    <definedName name="NOVT" localSheetId="1">#REF!</definedName>
    <definedName name="NOVT" localSheetId="0">#REF!</definedName>
    <definedName name="NOVT">#REF!</definedName>
    <definedName name="NPC">[15]Inputs!$N$18</definedName>
    <definedName name="NUM" localSheetId="1">#REF!</definedName>
    <definedName name="NUM" localSheetId="0">#REF!</definedName>
    <definedName name="NUM">#REF!</definedName>
    <definedName name="OCT" localSheetId="1">[18]Backup!#REF!</definedName>
    <definedName name="OCT" localSheetId="0">[18]Backup!#REF!</definedName>
    <definedName name="OCT">[18]Backup!#REF!</definedName>
    <definedName name="OCTT" localSheetId="1">#REF!</definedName>
    <definedName name="OCTT" localSheetId="0">#REF!</definedName>
    <definedName name="OCTT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 localSheetId="1">[1]Jan!#REF!</definedName>
    <definedName name="ONE" localSheetId="0">[1]Jan!#REF!</definedName>
    <definedName name="ONE">[1]Jan!#REF!</definedName>
    <definedName name="option">'[28]Dist Misc'!$F$120</definedName>
    <definedName name="OR_305_12mo_endg_200203" localSheetId="0">#REF!</definedName>
    <definedName name="OR_305_12mo_endg_200203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" localSheetId="1">#REF!</definedName>
    <definedName name="Page1" localSheetId="0">#REF!</definedName>
    <definedName name="Page1">#REF!</definedName>
    <definedName name="Page110" localSheetId="1">#REF!</definedName>
    <definedName name="Page110" localSheetId="0">#REF!</definedName>
    <definedName name="Page110">#REF!</definedName>
    <definedName name="Page120" localSheetId="1">#REF!</definedName>
    <definedName name="Page120" localSheetId="0">#REF!</definedName>
    <definedName name="Page120">#REF!</definedName>
    <definedName name="Page2" localSheetId="1">#REF!</definedName>
    <definedName name="Page2" localSheetId="0">#REF!</definedName>
    <definedName name="Page2">#REF!</definedName>
    <definedName name="PAGE3" localSheetId="1">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 localSheetId="1">#REF!</definedName>
    <definedName name="Page4" localSheetId="0">#REF!</definedName>
    <definedName name="Page4">#REF!</definedName>
    <definedName name="Page43" localSheetId="0">'[29]Demand Factors'!#REF!</definedName>
    <definedName name="Page43">'[29]Demand Factors'!#REF!</definedName>
    <definedName name="Page44" localSheetId="0">'[29]Demand Factors'!#REF!</definedName>
    <definedName name="Page44">'[29]Demand Factors'!#REF!</definedName>
    <definedName name="Page45" localSheetId="0">'[29]Demand Factors'!#REF!</definedName>
    <definedName name="Page45">'[29]Demand Factors'!#REF!</definedName>
    <definedName name="Page46" localSheetId="0">'[29]Energy Factor'!#REF!</definedName>
    <definedName name="Page46">'[29]Energy Factor'!#REF!</definedName>
    <definedName name="Page47" localSheetId="0">'[29]Energy Factor'!#REF!</definedName>
    <definedName name="Page47">'[29]Energy Factor'!#REF!</definedName>
    <definedName name="Page48" localSheetId="0">'[29]Energy Factor'!#REF!</definedName>
    <definedName name="Page48">'[29]Energy Factor'!#REF!</definedName>
    <definedName name="Page5" localSheetId="1">#REF!</definedName>
    <definedName name="Page5" localSheetId="0">#REF!</definedName>
    <definedName name="Page5">#REF!</definedName>
    <definedName name="Page6" localSheetId="1">#REF!</definedName>
    <definedName name="Page6" localSheetId="0">#REF!</definedName>
    <definedName name="Page6">#REF!</definedName>
    <definedName name="Page62" localSheetId="1">[30]TransInvest!#REF!</definedName>
    <definedName name="Page62" localSheetId="0">[30]TransInvest!#REF!</definedName>
    <definedName name="Page62">[30]TransInvest!#REF!</definedName>
    <definedName name="Page63" localSheetId="0">'[29]Energy Factor'!#REF!</definedName>
    <definedName name="Page63">'[29]Energy Factor'!#REF!</definedName>
    <definedName name="Page64" localSheetId="0">'[29]Energy Factor'!#REF!</definedName>
    <definedName name="Page64">'[29]Energy Factor'!#REF!</definedName>
    <definedName name="page65" localSheetId="1">#REF!</definedName>
    <definedName name="page65" localSheetId="0">#REF!</definedName>
    <definedName name="page65">#REF!</definedName>
    <definedName name="page66" localSheetId="1">#REF!</definedName>
    <definedName name="page66" localSheetId="0">#REF!</definedName>
    <definedName name="page66">#REF!</definedName>
    <definedName name="page67" localSheetId="1">#REF!</definedName>
    <definedName name="page67" localSheetId="0">#REF!</definedName>
    <definedName name="page67">#REF!</definedName>
    <definedName name="page68" localSheetId="1">#REF!</definedName>
    <definedName name="page68" localSheetId="0">#REF!</definedName>
    <definedName name="page68">#REF!</definedName>
    <definedName name="page69" localSheetId="1">#REF!</definedName>
    <definedName name="page69" localSheetId="0">#REF!</definedName>
    <definedName name="page69">#REF!</definedName>
    <definedName name="Page7" localSheetId="1">#REF!</definedName>
    <definedName name="Page7" localSheetId="0">#REF!</definedName>
    <definedName name="Page7">#REF!</definedName>
    <definedName name="page8" localSheetId="1">#REF!</definedName>
    <definedName name="page8" localSheetId="0">#REF!</definedName>
    <definedName name="page8">#REF!</definedName>
    <definedName name="PALL" localSheetId="1">#REF!</definedName>
    <definedName name="PALL" localSheetId="0">#REF!</definedName>
    <definedName name="PALL">#REF!</definedName>
    <definedName name="PBLOCK" localSheetId="1">#REF!</definedName>
    <definedName name="PBLOCK" localSheetId="0">#REF!</definedName>
    <definedName name="PBLOCK">#REF!</definedName>
    <definedName name="PBLOCKWZ" localSheetId="1">#REF!</definedName>
    <definedName name="PBLOCKWZ" localSheetId="0">#REF!</definedName>
    <definedName name="PBLOCKWZ">#REF!</definedName>
    <definedName name="PCOMP" localSheetId="1">#REF!</definedName>
    <definedName name="PCOMP" localSheetId="0">#REF!</definedName>
    <definedName name="PCOMP">#REF!</definedName>
    <definedName name="PCOMPOSITES" localSheetId="1">#REF!</definedName>
    <definedName name="PCOMPOSITES" localSheetId="0">#REF!</definedName>
    <definedName name="PCOMPOSITES">#REF!</definedName>
    <definedName name="PCOMPWZ" localSheetId="1">#REF!</definedName>
    <definedName name="PCOMPWZ" localSheetId="0">#REF!</definedName>
    <definedName name="PCOMPWZ">#REF!</definedName>
    <definedName name="PeakMethod">[12]Inputs!$T$5</definedName>
    <definedName name="Period2">[10]Inputs!$C$5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 localSheetId="1">[18]Backup!#REF!</definedName>
    <definedName name="PMAC" localSheetId="0">[18]Backup!#REF!</definedName>
    <definedName name="PMAC">[18]Backup!#REF!</definedName>
    <definedName name="PRESENT" localSheetId="1">#REF!</definedName>
    <definedName name="PRESENT" localSheetId="0">#REF!</definedName>
    <definedName name="PRESENT">#REF!</definedName>
    <definedName name="PRICCHNG" localSheetId="1">#REF!</definedName>
    <definedName name="PRICCHNG" localSheetId="0">#REF!</definedName>
    <definedName name="PRICCHNG">#REF!</definedName>
    <definedName name="PricingInfo" localSheetId="0" hidden="1">[31]Inputs!#REF!</definedName>
    <definedName name="PricingInfo" hidden="1">[31]Inputs!#REF!</definedName>
    <definedName name="_xlnm.Print_Area" localSheetId="1">'Bill Comparison'!$B$3:$J$41</definedName>
    <definedName name="_xlnm.Print_Area" localSheetId="0">'Table A for SBC 2014'!$B$1:$AR$49</definedName>
    <definedName name="_xlnm.Print_Area">#REF!</definedName>
    <definedName name="PROPOSED" localSheetId="0">#REF!</definedName>
    <definedName name="PROPOSED">#REF!</definedName>
    <definedName name="PTABLES" localSheetId="1">#REF!</definedName>
    <definedName name="PTABLES" localSheetId="0">#REF!</definedName>
    <definedName name="PTABLES">#REF!</definedName>
    <definedName name="PTDMOD" localSheetId="1">#REF!</definedName>
    <definedName name="PTDMOD" localSheetId="0">#REF!</definedName>
    <definedName name="PTDMOD">#REF!</definedName>
    <definedName name="PTDROLL" localSheetId="1">#REF!</definedName>
    <definedName name="PTDROLL" localSheetId="0">#REF!</definedName>
    <definedName name="PTDROLL">#REF!</definedName>
    <definedName name="PTMOD" localSheetId="1">#REF!</definedName>
    <definedName name="PTMOD" localSheetId="0">#REF!</definedName>
    <definedName name="PTMOD">#REF!</definedName>
    <definedName name="PTROLL" localSheetId="1">#REF!</definedName>
    <definedName name="PTROLL" localSheetId="0">#REF!</definedName>
    <definedName name="PTROLL">#REF!</definedName>
    <definedName name="PWORKBACK" localSheetId="1">#REF!</definedName>
    <definedName name="PWORKBACK" localSheetId="0">#REF!</definedName>
    <definedName name="PWORKBACK">#REF!</definedName>
    <definedName name="Query1" localSheetId="1">#REF!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 localSheetId="1">#REF!</definedName>
    <definedName name="RC_ADJ" localSheetId="0">#REF!</definedName>
    <definedName name="RC_ADJ">#REF!</definedName>
    <definedName name="RESADJ" localSheetId="1">#REF!</definedName>
    <definedName name="RESADJ" localSheetId="0">#REF!</definedName>
    <definedName name="RESADJ">#REF!</definedName>
    <definedName name="RESIDENTIAL" localSheetId="0">#REF!</definedName>
    <definedName name="RESIDENTIAL">#REF!</definedName>
    <definedName name="ResourceSupplier">[17]Variables!$D$28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1">#REF!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1">#REF!</definedName>
    <definedName name="Revenue_by_month_take_2" localSheetId="0">#REF!</definedName>
    <definedName name="Revenue_by_month_take_2">#REF!</definedName>
    <definedName name="revenue3" localSheetId="0">#REF!</definedName>
    <definedName name="revenue3">#REF!</definedName>
    <definedName name="RevenueCheck" localSheetId="1">#REF!</definedName>
    <definedName name="RevenueCheck" localSheetId="0">#REF!</definedName>
    <definedName name="RevenueCheck">#REF!</definedName>
    <definedName name="Revenues" localSheetId="0">#REF!</definedName>
    <definedName name="Revenues">#REF!</definedName>
    <definedName name="RevReqSettle" localSheetId="1">#REF!</definedName>
    <definedName name="RevReqSettle" localSheetId="0">#REF!</definedName>
    <definedName name="RevReqSettle">#REF!</definedName>
    <definedName name="REVVSTRS" localSheetId="1">#REF!</definedName>
    <definedName name="REVVSTRS" localSheetId="0">#REF!</definedName>
    <definedName name="REVVSTRS">#REF!</definedName>
    <definedName name="RISFORM" localSheetId="1">#REF!</definedName>
    <definedName name="RISFORM" localSheetId="0">#REF!</definedName>
    <definedName name="RISFORM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ch25Split">[32]Inputs!$N$29</definedName>
    <definedName name="SCH33CUSTS" localSheetId="1">#REF!</definedName>
    <definedName name="SCH33CUSTS" localSheetId="0">#REF!</definedName>
    <definedName name="SCH33CUSTS">#REF!</definedName>
    <definedName name="SCH48ADJ" localSheetId="1">#REF!</definedName>
    <definedName name="SCH48ADJ" localSheetId="0">#REF!</definedName>
    <definedName name="SCH48ADJ">#REF!</definedName>
    <definedName name="SCH98NOR" localSheetId="1">#REF!</definedName>
    <definedName name="SCH98NOR" localSheetId="0">#REF!</definedName>
    <definedName name="SCH98NOR">#REF!</definedName>
    <definedName name="SCHED47" localSheetId="1">#REF!</definedName>
    <definedName name="SCHED47" localSheetId="0">#REF!</definedName>
    <definedName name="SCHED47">#REF!</definedName>
    <definedName name="Schedule">[15]Inputs!$N$14</definedName>
    <definedName name="se" localSheetId="1">#REF!</definedName>
    <definedName name="se" localSheetId="0">#REF!</definedName>
    <definedName name="se">#REF!</definedName>
    <definedName name="SECOND" localSheetId="1">[1]Jan!#REF!</definedName>
    <definedName name="SECOND" localSheetId="0">[1]Jan!#REF!</definedName>
    <definedName name="SECOND">[1]Jan!#REF!</definedName>
    <definedName name="SEP" localSheetId="1">[18]Backup!#REF!</definedName>
    <definedName name="SEP" localSheetId="0">[18]Backup!#REF!</definedName>
    <definedName name="SEP">[18]Backup!#REF!</definedName>
    <definedName name="SEPT" localSheetId="1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1">#REF!</definedName>
    <definedName name="SERVICES_3" localSheetId="0">#REF!</definedName>
    <definedName name="SERVICES_3">#REF!</definedName>
    <definedName name="sg" localSheetId="1">#REF!</definedName>
    <definedName name="sg" localSheetId="0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START" localSheetId="1">[1]Jan!#REF!</definedName>
    <definedName name="START" localSheetId="0">[1]Jan!#REF!</definedName>
    <definedName name="START">[1]Jan!#REF!</definedName>
    <definedName name="State">[10]Inputs!$C$4</definedName>
    <definedName name="SUM_TAB1" localSheetId="1">#REF!</definedName>
    <definedName name="SUM_TAB1" localSheetId="0">#REF!</definedName>
    <definedName name="SUM_TAB1">#REF!</definedName>
    <definedName name="SUM_TAB2" localSheetId="1">#REF!</definedName>
    <definedName name="SUM_TAB2" localSheetId="0">#REF!</definedName>
    <definedName name="SUM_TAB2">#REF!</definedName>
    <definedName name="SUM_TAB3" localSheetId="1">#REF!</definedName>
    <definedName name="SUM_TAB3" localSheetId="0">#REF!</definedName>
    <definedName name="SUM_TAB3">#REF!</definedName>
    <definedName name="TABLE_1" localSheetId="1">#REF!</definedName>
    <definedName name="TABLE_1" localSheetId="0">#REF!</definedName>
    <definedName name="TABLE_1">#REF!</definedName>
    <definedName name="TABLE_2" localSheetId="1">#REF!</definedName>
    <definedName name="TABLE_2" localSheetId="0">#REF!</definedName>
    <definedName name="TABLE_2">#REF!</definedName>
    <definedName name="TABLE_3" localSheetId="1">#REF!</definedName>
    <definedName name="TABLE_3" localSheetId="0">#REF!</definedName>
    <definedName name="TABLE_3">#REF!</definedName>
    <definedName name="TABLE_4" localSheetId="1">#REF!</definedName>
    <definedName name="TABLE_4" localSheetId="0">#REF!</definedName>
    <definedName name="TABLE_4">#REF!</definedName>
    <definedName name="TABLE_4_A" localSheetId="1">#REF!</definedName>
    <definedName name="TABLE_4_A" localSheetId="0">#REF!</definedName>
    <definedName name="TABLE_4_A">#REF!</definedName>
    <definedName name="TABLE_5" localSheetId="1">#REF!</definedName>
    <definedName name="TABLE_5" localSheetId="0">#REF!</definedName>
    <definedName name="TABLE_5">#REF!</definedName>
    <definedName name="TABLE_6" localSheetId="1">#REF!</definedName>
    <definedName name="TABLE_6" localSheetId="0">#REF!</definedName>
    <definedName name="TABLE_6">#REF!</definedName>
    <definedName name="TABLE_7" localSheetId="1">#REF!</definedName>
    <definedName name="TABLE_7" localSheetId="0">#REF!</definedName>
    <definedName name="TABLE_7">#REF!</definedName>
    <definedName name="TABLE1" localSheetId="1">#REF!</definedName>
    <definedName name="TABLE1" localSheetId="0">#REF!</definedName>
    <definedName name="TABLE1">#REF!</definedName>
    <definedName name="TABLE2" localSheetId="1">#REF!</definedName>
    <definedName name="TABLE2" localSheetId="0">#REF!</definedName>
    <definedName name="TABLE2">#REF!</definedName>
    <definedName name="TABLEA" localSheetId="1">#REF!</definedName>
    <definedName name="TABLEA" localSheetId="0">'Table A for SBC 2014'!$B$3:$AP$46</definedName>
    <definedName name="TABLEA">#REF!</definedName>
    <definedName name="TABLEB" localSheetId="0">#REF!</definedName>
    <definedName name="TABLEB">#REF!</definedName>
    <definedName name="TABLEC" localSheetId="0">#REF!</definedName>
    <definedName name="TABLEC">#REF!</definedName>
    <definedName name="TABLEONE" localSheetId="1">#REF!</definedName>
    <definedName name="TABLEONE" localSheetId="0">#REF!</definedName>
    <definedName name="TABLEONE">#REF!</definedName>
    <definedName name="TargetInc">[11]Inputs!$K$19</definedName>
    <definedName name="TargetROR">[12]Inputs!$G$29</definedName>
    <definedName name="TargetROR1">[33]Inputs!$G$30</definedName>
    <definedName name="TDMOD" localSheetId="1">#REF!</definedName>
    <definedName name="TDMOD" localSheetId="0">#REF!</definedName>
    <definedName name="TDMOD">#REF!</definedName>
    <definedName name="TDROLL" localSheetId="1">#REF!</definedName>
    <definedName name="TDROLL" localSheetId="0">#REF!</definedName>
    <definedName name="TDROLL">#REF!</definedName>
    <definedName name="TEMPADJ" localSheetId="1">#REF!</definedName>
    <definedName name="TEMPADJ" localSheetId="0">#REF!</definedName>
    <definedName name="TEMPADJ">#REF!</definedName>
    <definedName name="Test" localSheetId="1">#REF!</definedName>
    <definedName name="Test" localSheetId="0">#REF!</definedName>
    <definedName name="Test">#REF!</definedName>
    <definedName name="Test1" localSheetId="1">#REF!</definedName>
    <definedName name="Test1" localSheetId="0">#REF!</definedName>
    <definedName name="Test1">#REF!</definedName>
    <definedName name="Test2" localSheetId="1">#REF!</definedName>
    <definedName name="Test2" localSheetId="0">#REF!</definedName>
    <definedName name="Test2">#REF!</definedName>
    <definedName name="Test3" localSheetId="1">#REF!</definedName>
    <definedName name="Test3" localSheetId="0">#REF!</definedName>
    <definedName name="Test3">#REF!</definedName>
    <definedName name="Test4" localSheetId="1">#REF!</definedName>
    <definedName name="Test4" localSheetId="0">#REF!</definedName>
    <definedName name="Test4">#REF!</definedName>
    <definedName name="Test5" localSheetId="1">#REF!</definedName>
    <definedName name="Test5" localSheetId="0">#REF!</definedName>
    <definedName name="Test5">#REF!</definedName>
    <definedName name="TestPeriod">[13]Inputs!$C$5</definedName>
    <definedName name="TotalRateBase">'[13]G+T+D+R+M'!$H$58</definedName>
    <definedName name="TRANSM_2">[34]Transm2!$A$1:$M$461:'[34]10 Yr FC'!$M$47</definedName>
    <definedName name="UAACT115S" localSheetId="1">'[15]Functional Study'!#REF!</definedName>
    <definedName name="UAACT115S" localSheetId="0">'[15]Functional Study'!#REF!</definedName>
    <definedName name="UAACT115S">'[15]Functional Study'!#REF!</definedName>
    <definedName name="UAcct103">'[13]Func Study'!$AB$1613</definedName>
    <definedName name="UAcct105Dnpg">'[13]Func Study'!$AB$2010</definedName>
    <definedName name="UAcct105S">'[13]Func Study'!$AB$2005</definedName>
    <definedName name="UAcct105Seu">'[13]Func Study'!$AB$2009</definedName>
    <definedName name="UAcct105Snppo">'[13]Func Study'!$AB$2008</definedName>
    <definedName name="UAcct105Snpps">'[13]Func Study'!$AB$2006</definedName>
    <definedName name="UAcct105Snpt">'[13]Func Study'!$AB$2007</definedName>
    <definedName name="UAcct1081390">'[13]Func Study'!$AB$2451</definedName>
    <definedName name="UAcct1081390Rcl">'[13]Func Study'!$AB$2450</definedName>
    <definedName name="UAcct1081390Sou">'[10]Functional Study'!$AG$2403</definedName>
    <definedName name="UAcct1081399">'[13]Func Study'!$AB$2459</definedName>
    <definedName name="UAcct1081399Rcl">'[13]Func Study'!$AB$2458</definedName>
    <definedName name="UAcct1081399S">'[10]Functional Study'!$AG$2410</definedName>
    <definedName name="UAcct1081399Sep">'[10]Functional Study'!$AG$2411</definedName>
    <definedName name="UAcct108360">'[13]Func Study'!$AB$2355</definedName>
    <definedName name="UAcct108361">'[13]Func Study'!$AB$2359</definedName>
    <definedName name="UAcct108362">'[13]Func Study'!$AB$2363</definedName>
    <definedName name="UAcct108364">'[13]Func Study'!$AB$2367</definedName>
    <definedName name="UAcct108365">'[13]Func Study'!$AB$2371</definedName>
    <definedName name="UAcct108366">'[13]Func Study'!$AB$2375</definedName>
    <definedName name="UAcct108367">'[13]Func Study'!$AB$2379</definedName>
    <definedName name="UAcct108368">'[13]Func Study'!$AB$2383</definedName>
    <definedName name="UAcct108369">'[13]Func Study'!$AB$2387</definedName>
    <definedName name="UAcct108370">'[13]Func Study'!$AB$2391</definedName>
    <definedName name="UAcct108371">'[13]Func Study'!$AB$2395</definedName>
    <definedName name="UAcct108372">'[13]Func Study'!$AB$2399</definedName>
    <definedName name="UAcct108373">'[13]Func Study'!$AB$2403</definedName>
    <definedName name="UAcct108D">'[13]Func Study'!$AB$2415</definedName>
    <definedName name="UAcct108D00">'[13]Func Study'!$AB$2407</definedName>
    <definedName name="UAcct108Ds">'[13]Func Study'!$AB$2411</definedName>
    <definedName name="UAcct108Ep">'[13]Func Study'!$AB$2327</definedName>
    <definedName name="UAcct108Epsgp" localSheetId="0">'[11]Functional Study'!#REF!</definedName>
    <definedName name="UAcct108Epsgp">'[11]Functional Study'!#REF!</definedName>
    <definedName name="UAcct108Gpcn">'[13]Func Study'!$AB$2429</definedName>
    <definedName name="UAcct108Gps">'[13]Func Study'!$AB$2425</definedName>
    <definedName name="UAcct108Gpse">'[13]Func Study'!$AB$2431</definedName>
    <definedName name="UAcct108Gpsg">'[13]Func Study'!$AB$2428</definedName>
    <definedName name="UAcct108Gpsgp">'[13]Func Study'!$AB$2426</definedName>
    <definedName name="UAcct108Gpsgu">'[13]Func Study'!$AB$2427</definedName>
    <definedName name="UAcct108Gpso">'[13]Func Study'!$AB$2430</definedName>
    <definedName name="UACCT108GPSSGCH">'[13]Func Study'!$AB$2434</definedName>
    <definedName name="UACCT108GPSSGCT">'[13]Func Study'!$AB$2433</definedName>
    <definedName name="UAcct108Hp">'[13]Func Study'!$AB$2313</definedName>
    <definedName name="UAcct108Hpdgu" localSheetId="0">'[11]Functional Study'!#REF!</definedName>
    <definedName name="UAcct108Hpdgu">'[11]Functional Study'!#REF!</definedName>
    <definedName name="UAcct108Mp">'[13]Func Study'!$AB$2444</definedName>
    <definedName name="UAcct108Np">'[13]Func Study'!$AB$2305</definedName>
    <definedName name="UAcct108Npdgu" localSheetId="0">'[11]Functional Study'!#REF!</definedName>
    <definedName name="UAcct108Npdgu">'[11]Functional Study'!#REF!</definedName>
    <definedName name="UAcct108Npsgu" localSheetId="0">'[11]Functional Study'!#REF!</definedName>
    <definedName name="UAcct108Npsgu">'[11]Functional Study'!#REF!</definedName>
    <definedName name="UACCT108NPSSCCT">'[10]Functional Study'!$AG$2276</definedName>
    <definedName name="UAcct108Op">'[13]Func Study'!$AB$2322</definedName>
    <definedName name="UAcct108OpSGW">'[29]Functional Study'!$AG$2274</definedName>
    <definedName name="UACCT108OPSSCCT">'[13]Func Study'!$AB$2321</definedName>
    <definedName name="UAcct108Sp">'[13]Func Study'!$AB$2299</definedName>
    <definedName name="UAcct108Spdgp">'[11]Functional Study'!$AG$2002</definedName>
    <definedName name="UAcct108Spdgu" localSheetId="0">'[11]Functional Study'!#REF!</definedName>
    <definedName name="UAcct108Spdgu">'[11]Functional Study'!#REF!</definedName>
    <definedName name="UAcct108Spsgp" localSheetId="0">'[11]Functional Study'!#REF!</definedName>
    <definedName name="UAcct108Spsgp">'[11]Functional Study'!#REF!</definedName>
    <definedName name="UACCT108SPSSGCH">'[13]Func Study'!$AB$2298</definedName>
    <definedName name="UACCT108SSGCH">'[10]Functional Study'!$AG$2390</definedName>
    <definedName name="UACCT108SSGCT">'[10]Functional Study'!$AG$2389</definedName>
    <definedName name="UAcct108Tp">'[13]Func Study'!$AB$2346</definedName>
    <definedName name="UACCT111390">'[10]Functional Study'!$AG$2471</definedName>
    <definedName name="UAcct111Clg">'[13]Func Study'!$AB$2487</definedName>
    <definedName name="UAcct111Clgsou">'[13]Func Study'!$AB$2485</definedName>
    <definedName name="UAcct111Clh">'[13]Func Study'!$AB$2493</definedName>
    <definedName name="UAcct111Clhdgu" localSheetId="0">'[11]Functional Study'!#REF!</definedName>
    <definedName name="UAcct111Clhdgu">'[11]Functional Study'!#REF!</definedName>
    <definedName name="UAcct111Cls">'[13]Func Study'!$AB$2478</definedName>
    <definedName name="UAcct111Ipcn">'[13]Func Study'!$AB$2502</definedName>
    <definedName name="UAcct111Ips">'[13]Func Study'!$AB$2497</definedName>
    <definedName name="UAcct111Ipse">'[13]Func Study'!$AB$2500</definedName>
    <definedName name="UAcct111Ipsg">'[13]Func Study'!$AB$2501</definedName>
    <definedName name="UAcct111Ipsgp">'[13]Func Study'!$AB$2498</definedName>
    <definedName name="UAcct111Ipsgu">'[13]Func Study'!$AB$2499</definedName>
    <definedName name="UAcct111Ipso">'[13]Func Study'!$AB$2506</definedName>
    <definedName name="UACCT111IPSSGCH">'[13]Func Study'!$AB$2505</definedName>
    <definedName name="UACCT111IPSSGCT">'[13]Func Study'!$AB$2504</definedName>
    <definedName name="UAcct114">'[13]Func Study'!$AB$2017</definedName>
    <definedName name="UAcct114Dgp" localSheetId="0">'[11]Functional Study'!#REF!</definedName>
    <definedName name="UAcct114Dgp">'[11]Functional Study'!#REF!</definedName>
    <definedName name="UACCT115" localSheetId="1">'[15]Functional Study'!#REF!</definedName>
    <definedName name="UACCT115" localSheetId="0">'[15]Functional Study'!#REF!</definedName>
    <definedName name="UACCT115">'[15]Functional Study'!#REF!</definedName>
    <definedName name="UACCT115DGP" localSheetId="1">'[15]Functional Study'!#REF!</definedName>
    <definedName name="UACCT115DGP" localSheetId="0">'[15]Functional Study'!#REF!</definedName>
    <definedName name="UACCT115DGP">'[15]Functional Study'!#REF!</definedName>
    <definedName name="UACCT115SG" localSheetId="1">'[15]Functional Study'!#REF!</definedName>
    <definedName name="UACCT115SG" localSheetId="0">'[15]Functional Study'!#REF!</definedName>
    <definedName name="UACCT115SG">'[15]Functional Study'!#REF!</definedName>
    <definedName name="UAcct120">'[13]Func Study'!$AB$2021</definedName>
    <definedName name="UAcct124">'[13]Func Study'!$AB$2026</definedName>
    <definedName name="UAcct141">'[13]Func Study'!$AB$2173</definedName>
    <definedName name="UAcct151">'[13]Func Study'!$AB$2049</definedName>
    <definedName name="UAcct151Se">'[10]Functional Study'!$AG$2000</definedName>
    <definedName name="UACCT151SSECH">'[10]Functional Study'!$AG$2002</definedName>
    <definedName name="Uacct151SSECT">'[13]Func Study'!$AB$2047</definedName>
    <definedName name="UAcct154">'[13]Func Study'!$AB$2083</definedName>
    <definedName name="UAcct154Sg">'[11]Functional Study'!$AG$1795</definedName>
    <definedName name="UAcct154Sg2" localSheetId="0">'[11]Functional Study'!#REF!</definedName>
    <definedName name="UAcct154Sg2">'[11]Functional Study'!#REF!</definedName>
    <definedName name="UACCT154SSGCH">'[10]Functional Study'!$AG$2035</definedName>
    <definedName name="Uacct154SSGCT">'[13]Func Study'!$AB$2080</definedName>
    <definedName name="UAcct163">'[13]Func Study'!$AB$2093</definedName>
    <definedName name="UAcct165">'[13]Func Study'!$AB$2108</definedName>
    <definedName name="UAcct165Gps">'[13]Func Study'!$AB$2104</definedName>
    <definedName name="UAcct182">'[13]Func Study'!$AB$2033</definedName>
    <definedName name="UAcct18222">'[13]Func Study'!$AB$2163</definedName>
    <definedName name="UAcct182M">'[13]Func Study'!$AB$2118</definedName>
    <definedName name="UACCT182MSGCT">'[10]Functional Study'!$AG$2067</definedName>
    <definedName name="UAcct182MSSGCH">'[13]Func Study'!$AB$2113</definedName>
    <definedName name="UAcct186">'[13]Func Study'!$AB$2041</definedName>
    <definedName name="UAcct1869">'[13]Func Study'!$AB$2168</definedName>
    <definedName name="UAcct186M">'[13]Func Study'!$AB$2129</definedName>
    <definedName name="UAcct186Msg" localSheetId="0">'[11]Functional Study'!#REF!</definedName>
    <definedName name="UAcct186Msg">'[11]Functional Study'!#REF!</definedName>
    <definedName name="UAcct190">'[13]Func Study'!$AB$2243</definedName>
    <definedName name="UAcct190Baddebt">'[13]Func Study'!$AB$2237</definedName>
    <definedName name="Uacct190CN">'[10]Functional Study'!$AG$2183</definedName>
    <definedName name="UAcct190Dop">'[13]Func Study'!$AB$2235</definedName>
    <definedName name="UAcct2281">'[13]Func Study'!$AB$2191</definedName>
    <definedName name="UAcct2282">'[13]Func Study'!$AB$2195</definedName>
    <definedName name="UAcct2283">'[13]Func Study'!$AB$2200</definedName>
    <definedName name="UAcct22841">'[10]Functional Study'!$AG$2156</definedName>
    <definedName name="UACCT22841SG">'[13]Func Study'!$AB$2205</definedName>
    <definedName name="UAcct22842">'[13]Func Study'!$AB$2211</definedName>
    <definedName name="UAcct22842Trojd" localSheetId="1">'[12]Func Study'!#REF!</definedName>
    <definedName name="UAcct22842Trojd" localSheetId="0">'[12]Func Study'!#REF!</definedName>
    <definedName name="UAcct22842Trojd">'[12]Func Study'!#REF!</definedName>
    <definedName name="UAcct235">'[13]Func Study'!$AB$2187</definedName>
    <definedName name="UACCT235CN">'[13]Func Study'!$AB$2186</definedName>
    <definedName name="UAcct252">'[13]Func Study'!$AB$2219</definedName>
    <definedName name="UAcct25316">'[13]Func Study'!$AB$2057</definedName>
    <definedName name="UAcct25317">'[13]Func Study'!$AB$2061</definedName>
    <definedName name="UAcct25318">'[13]Func Study'!$AB$2098</definedName>
    <definedName name="UAcct25319">'[13]Func Study'!$AB$2065</definedName>
    <definedName name="uacct25398">'[13]Func Study'!$AB$2222</definedName>
    <definedName name="UACCT25398SE">'[10]Functional Study'!$AG$2171</definedName>
    <definedName name="UAcct25399">'[13]Func Study'!$AB$2230</definedName>
    <definedName name="UACCT254">'[10]Functional Study'!$AG$2152</definedName>
    <definedName name="UACCT254SO">'[13]Func Study'!$AB$2202</definedName>
    <definedName name="UAcct255">'[13]Func Study'!$AB$2284</definedName>
    <definedName name="UAcct281">'[13]Func Study'!$AB$2249</definedName>
    <definedName name="UAcct282">'[13]Func Study'!$AB$2259</definedName>
    <definedName name="UAcct282Cn">'[13]Func Study'!$AB$2256</definedName>
    <definedName name="UAcct282Sgp" localSheetId="0">'[10]Functional Study'!#REF!</definedName>
    <definedName name="UAcct282Sgp">'[10]Functional Study'!#REF!</definedName>
    <definedName name="UAcct282So">'[13]Func Study'!$AB$2255</definedName>
    <definedName name="UAcct283">'[13]Func Study'!$AB$2271</definedName>
    <definedName name="UAcct283S">'[10]Functional Study'!$AG$2219</definedName>
    <definedName name="UAcct283So">'[13]Func Study'!$AB$2265</definedName>
    <definedName name="UAcct301S">'[13]Func Study'!$AB$1964</definedName>
    <definedName name="UAcct301Sg">'[13]Func Study'!$AB$1966</definedName>
    <definedName name="UAcct301So">'[13]Func Study'!$AB$1965</definedName>
    <definedName name="UAcct302S">'[13]Func Study'!$AB$1969</definedName>
    <definedName name="UAcct302Sg">'[13]Func Study'!$AB$1970</definedName>
    <definedName name="UAcct302Sgp">'[13]Func Study'!$AB$1971</definedName>
    <definedName name="UAcct302Sgu">'[13]Func Study'!$AB$1972</definedName>
    <definedName name="UAcct303Cn">'[13]Func Study'!$AB$1980</definedName>
    <definedName name="UAcct303S">'[13]Func Study'!$AB$1976</definedName>
    <definedName name="UAcct303Se">'[13]Func Study'!$AB$1979</definedName>
    <definedName name="UAcct303Sg">'[13]Func Study'!$AB$1977</definedName>
    <definedName name="UAcct303Sgp">'[10]Functional Study'!$AG$1937</definedName>
    <definedName name="UAcct303Sgu">'[13]Func Study'!$AB$1981</definedName>
    <definedName name="UAcct303So">'[13]Func Study'!$AB$1978</definedName>
    <definedName name="UACCT303SSGCH">'[13]Func Study'!$AB$1983</definedName>
    <definedName name="UAcct310">'[13]Func Study'!$AB$1414</definedName>
    <definedName name="UAcct310Dgu" localSheetId="0">'[11]Functional Study'!#REF!</definedName>
    <definedName name="UAcct310Dgu">'[11]Functional Study'!#REF!</definedName>
    <definedName name="UAcct310JBG">'[13]Func Study'!$AB$1413</definedName>
    <definedName name="UAcct310sg">'[11]Functional Study'!$AG$1208</definedName>
    <definedName name="UAcct310Sgp" localSheetId="0">'[11]Functional Study'!#REF!</definedName>
    <definedName name="UAcct310Sgp">'[11]Functional Study'!#REF!</definedName>
    <definedName name="UACCT310SSCH">'[10]Functional Study'!$AG$1367</definedName>
    <definedName name="UAcct311">'[13]Func Study'!$AB$1421</definedName>
    <definedName name="UAcct311Dgu" localSheetId="0">'[11]Functional Study'!#REF!</definedName>
    <definedName name="UAcct311Dgu">'[11]Functional Study'!#REF!</definedName>
    <definedName name="UAcct311JBG">'[13]Func Study'!$AB$1420</definedName>
    <definedName name="UAcct311sg">'[11]Functional Study'!$AG$1213</definedName>
    <definedName name="UACCT311SGCH">'[10]Functional Study'!$AG$1374</definedName>
    <definedName name="UAcct311Sgu" localSheetId="0">'[11]Functional Study'!#REF!</definedName>
    <definedName name="UAcct311Sgu">'[11]Functional Study'!#REF!</definedName>
    <definedName name="UAcct312">'[13]Func Study'!$AB$1428</definedName>
    <definedName name="UAcct312JBG">'[13]Func Study'!$AB$1427</definedName>
    <definedName name="UAcct312S" localSheetId="0">'[11]Functional Study'!#REF!</definedName>
    <definedName name="UAcct312S">'[11]Functional Study'!#REF!</definedName>
    <definedName name="UAcct312Sg">'[11]Functional Study'!$AG$1217</definedName>
    <definedName name="UACCT312SGCH">'[10]Functional Study'!$AG$1381</definedName>
    <definedName name="UAcct312Sgu" localSheetId="0">'[11]Functional Study'!#REF!</definedName>
    <definedName name="UAcct312Sgu">'[11]Functional Study'!#REF!</definedName>
    <definedName name="UAcct314">'[13]Func Study'!$AB$1435</definedName>
    <definedName name="UAcct314JBG">'[13]Func Study'!$AB$1434</definedName>
    <definedName name="UAcct314Sgp">'[11]Functional Study'!$AG$1221</definedName>
    <definedName name="UAcct314Sgu" localSheetId="0">'[11]Functional Study'!#REF!</definedName>
    <definedName name="UAcct314Sgu">'[11]Functional Study'!#REF!</definedName>
    <definedName name="UACCT314SSGCH">'[10]Functional Study'!$AG$1388</definedName>
    <definedName name="UAcct315">'[13]Func Study'!$AB$1442</definedName>
    <definedName name="UAcct315JBG">'[13]Func Study'!$AB$1441</definedName>
    <definedName name="UAcct315Sgp">'[11]Functional Study'!$AG$1225</definedName>
    <definedName name="UAcct315Sgu" localSheetId="0">'[11]Functional Study'!#REF!</definedName>
    <definedName name="UAcct315Sgu">'[11]Functional Study'!#REF!</definedName>
    <definedName name="UACCT315SSGCH">'[10]Functional Study'!$AG$1395</definedName>
    <definedName name="UAcct316">'[13]Func Study'!$AB$1450</definedName>
    <definedName name="UAcct316JBG">'[13]Func Study'!$AB$1449</definedName>
    <definedName name="UAcct316Sgp">'[11]Functional Study'!$AG$1229</definedName>
    <definedName name="UAcct316Sgu" localSheetId="0">'[11]Functional Study'!#REF!</definedName>
    <definedName name="UAcct316Sgu">'[11]Functional Study'!#REF!</definedName>
    <definedName name="UACCT316SSGCH">'[10]Functional Study'!$AG$1402</definedName>
    <definedName name="UAcct320">'[13]Func Study'!$AB$1466</definedName>
    <definedName name="UAcct320Sgp" localSheetId="0">'[11]Functional Study'!#REF!</definedName>
    <definedName name="UAcct320Sgp">'[11]Functional Study'!#REF!</definedName>
    <definedName name="UAcct321">'[13]Func Study'!$AB$1471</definedName>
    <definedName name="UAcct321Sgp" localSheetId="0">'[11]Functional Study'!#REF!</definedName>
    <definedName name="UAcct321Sgp">'[11]Functional Study'!#REF!</definedName>
    <definedName name="UAcct322">'[13]Func Study'!$AB$1476</definedName>
    <definedName name="UAcct322Sgp" localSheetId="0">'[11]Functional Study'!#REF!</definedName>
    <definedName name="UAcct322Sgp">'[11]Functional Study'!#REF!</definedName>
    <definedName name="UAcct323">'[13]Func Study'!$AB$1481</definedName>
    <definedName name="UAcct323Sgp" localSheetId="0">'[11]Functional Study'!#REF!</definedName>
    <definedName name="UAcct323Sgp">'[11]Functional Study'!#REF!</definedName>
    <definedName name="UAcct324">'[13]Func Study'!$AB$1486</definedName>
    <definedName name="UAcct324Sgp" localSheetId="0">'[11]Functional Study'!#REF!</definedName>
    <definedName name="UAcct324Sgp">'[11]Functional Study'!#REF!</definedName>
    <definedName name="UAcct325">'[13]Func Study'!$AB$1491</definedName>
    <definedName name="UAcct325Sgp" localSheetId="0">'[11]Functional Study'!#REF!</definedName>
    <definedName name="UAcct325Sgp">'[11]Functional Study'!#REF!</definedName>
    <definedName name="UAcct33">'[13]Func Study'!$AB$295</definedName>
    <definedName name="UAcct330">'[13]Func Study'!$AB$1508</definedName>
    <definedName name="UAcct331">'[13]Func Study'!$AB$1513</definedName>
    <definedName name="UAcct332">'[13]Func Study'!$AB$1518</definedName>
    <definedName name="UAcct333">'[13]Func Study'!$AB$1523</definedName>
    <definedName name="UAcct334">'[13]Func Study'!$AB$1528</definedName>
    <definedName name="UAcct335">'[13]Func Study'!$AB$1533</definedName>
    <definedName name="UAcct336">'[13]Func Study'!$AB$1539</definedName>
    <definedName name="UAcct340Dgu">'[13]Func Study'!$AB$1564</definedName>
    <definedName name="UAcct340Sgu">'[13]Func Study'!$AB$1565</definedName>
    <definedName name="UACCT340SGW">'[29]Functional Study'!$AG$1517</definedName>
    <definedName name="UACCT340SSGCT">'[10]Functional Study'!$AG$1518</definedName>
    <definedName name="UAcct341Dgu">'[13]Func Study'!$AB$1569</definedName>
    <definedName name="UAcct341Sgu">'[13]Func Study'!$AB$1570</definedName>
    <definedName name="UACCT341SGW">'[29]Functional Study'!$AG$1524</definedName>
    <definedName name="UACCT341SSGCT">'[10]Functional Study'!$AG$1524</definedName>
    <definedName name="UAcct342Dgu">'[13]Func Study'!$AB$1574</definedName>
    <definedName name="UAcct342Sgu">'[13]Func Study'!$AB$1575</definedName>
    <definedName name="UACCT342SSGCT">'[10]Functional Study'!$AG$1530</definedName>
    <definedName name="UAcct343">'[13]Func Study'!$AB$1584</definedName>
    <definedName name="UAcct343SGW">'[29]Functional Study'!$AG$1536</definedName>
    <definedName name="UACCT343SSCCT">'[10]Functional Study'!$AG$1537</definedName>
    <definedName name="UAcct344">'[11]Functional Study'!$AG$1354</definedName>
    <definedName name="UAcct344S">'[13]Func Study'!$AB$1587</definedName>
    <definedName name="UAcct344Sgp">'[13]Func Study'!$AB$1588</definedName>
    <definedName name="UAcct344Sgu">'[10]Functional Study'!$AG$1543</definedName>
    <definedName name="UAcct344SGW">'[29]Functional Study'!$AG$1542</definedName>
    <definedName name="UACCT344SSGCT">'[10]Functional Study'!$AG$1544</definedName>
    <definedName name="UAcct345">'[11]Functional Study'!$AG$1359</definedName>
    <definedName name="UAcct345Dgu">'[13]Func Study'!$AB$1594</definedName>
    <definedName name="UAcct345SG">'[11]Functional Study'!$AG$1357</definedName>
    <definedName name="UAcct345Sgu">'[13]Func Study'!$AB$1595</definedName>
    <definedName name="UAcct345SGW">'[29]Functional Study'!$AG$1549</definedName>
    <definedName name="UACCT345SSGCT">'[10]Functional Study'!$AG$1550</definedName>
    <definedName name="UAcct346">'[13]Func Study'!$AB$1601</definedName>
    <definedName name="UACCT346SGW">'[29]Functional Study'!$AG$1555</definedName>
    <definedName name="UAcct350">'[13]Func Study'!$AB$1628</definedName>
    <definedName name="UAcct352">'[13]Func Study'!$AB$1635</definedName>
    <definedName name="UAcct353">'[13]Func Study'!$AB$1641</definedName>
    <definedName name="UAcct354">'[13]Func Study'!$AB$1647</definedName>
    <definedName name="UAcct355">'[13]Func Study'!$AB$1654</definedName>
    <definedName name="UAcct356">'[13]Func Study'!$AB$1660</definedName>
    <definedName name="UAcct357">'[13]Func Study'!$AB$1666</definedName>
    <definedName name="UAcct358">'[13]Func Study'!$AB$1672</definedName>
    <definedName name="UAcct359">'[13]Func Study'!$AB$1678</definedName>
    <definedName name="UAcct360">'[13]Func Study'!$AB$1698</definedName>
    <definedName name="UAcct361">'[13]Func Study'!$AB$1704</definedName>
    <definedName name="UAcct362">'[13]Func Study'!$AB$1710</definedName>
    <definedName name="UAcct368">'[13]Func Study'!$AB$1744</definedName>
    <definedName name="UAcct369">'[13]Func Study'!$AB$1751</definedName>
    <definedName name="UAcct369Cug" localSheetId="0">'[29]Functional Study'!#REF!</definedName>
    <definedName name="UAcct369Cug">'[29]Functional Study'!#REF!</definedName>
    <definedName name="UAcct370">'[13]Func Study'!$AB$1762</definedName>
    <definedName name="UAcct372A">'[13]Func Study'!$AB$1775</definedName>
    <definedName name="UAcct372Dp">'[13]Func Study'!$AB$1773</definedName>
    <definedName name="UAcct372Ds">'[13]Func Study'!$AB$1774</definedName>
    <definedName name="UAcct373">'[13]Func Study'!$AB$1782</definedName>
    <definedName name="UAcct389Cn">'[13]Func Study'!$AB$1800</definedName>
    <definedName name="UAcct389S">'[13]Func Study'!$AB$1799</definedName>
    <definedName name="UAcct389Sg">'[13]Func Study'!$AB$1802</definedName>
    <definedName name="UAcct389Sgu">'[13]Func Study'!$AB$1801</definedName>
    <definedName name="UAcct389So">'[13]Func Study'!$AB$1803</definedName>
    <definedName name="UAcct390Cn">'[13]Func Study'!$AB$1810</definedName>
    <definedName name="UAcct390JBG">'[13]Func Study'!$AB$1812</definedName>
    <definedName name="UAcct390L">'[13]Func Study'!$AB$1927</definedName>
    <definedName name="UACCT390LRCL">'[13]Func Study'!$AB$1929</definedName>
    <definedName name="UAcct390S">'[13]Func Study'!$AB$1807</definedName>
    <definedName name="UAcct390Sgp">'[13]Func Study'!$AB$1808</definedName>
    <definedName name="UAcct390Sgu">'[13]Func Study'!$AB$1809</definedName>
    <definedName name="UAcct390Sop">'[13]Func Study'!$AB$1811</definedName>
    <definedName name="UAcct390Sou">'[13]Func Study'!$AB$1813</definedName>
    <definedName name="UAcct391Cn">'[13]Func Study'!$AB$1820</definedName>
    <definedName name="UACCT391JBE">'[13]Func Study'!$AB$1825</definedName>
    <definedName name="UAcct391S">'[13]Func Study'!$AB$1817</definedName>
    <definedName name="UAcct391Se">'[10]Functional Study'!$AG$1779</definedName>
    <definedName name="UAcct391Sg">'[13]Func Study'!$AB$1821</definedName>
    <definedName name="UAcct391Sgp">'[13]Func Study'!$AB$1818</definedName>
    <definedName name="UAcct391Sgu">'[13]Func Study'!$AB$1819</definedName>
    <definedName name="UAcct391So">'[13]Func Study'!$AB$1823</definedName>
    <definedName name="UACCT391SSGCH">'[13]Func Study'!$AB$1824</definedName>
    <definedName name="UACCT391SSGCT">'[10]Functional Study'!$AG$1782</definedName>
    <definedName name="UAcct392Cn">'[13]Func Study'!$AB$1832</definedName>
    <definedName name="UAcct392L">'[13]Func Study'!$AB$1935</definedName>
    <definedName name="UAcct392Lrcl">'[13]Func Study'!$AB$1937</definedName>
    <definedName name="UAcct392S">'[13]Func Study'!$AB$1829</definedName>
    <definedName name="UAcct392Se">'[13]Func Study'!$AB$1834</definedName>
    <definedName name="UAcct392Sg">'[13]Func Study'!$AB$1831</definedName>
    <definedName name="UAcct392Sgp">'[13]Func Study'!$AB$1835</definedName>
    <definedName name="UAcct392Sgu">'[13]Func Study'!$AB$1833</definedName>
    <definedName name="UAcct392So">'[13]Func Study'!$AB$1830</definedName>
    <definedName name="UACCT392SSGCH">'[13]Func Study'!$AB$1836</definedName>
    <definedName name="UACCT392SSGCT">'[10]Functional Study'!$AG$1794</definedName>
    <definedName name="UAcct393S">'[13]Func Study'!$AB$1841</definedName>
    <definedName name="UAcct393Sg">'[13]Func Study'!$AB$1845</definedName>
    <definedName name="UAcct393Sgp">'[13]Func Study'!$AB$1842</definedName>
    <definedName name="UAcct393Sgu">'[13]Func Study'!$AB$1843</definedName>
    <definedName name="UAcct393So">'[13]Func Study'!$AB$1844</definedName>
    <definedName name="UACCT393SSGCT">'[13]Func Study'!$AB$1846</definedName>
    <definedName name="UAcct394S">'[13]Func Study'!$AB$1850</definedName>
    <definedName name="UAcct394Se">'[13]Func Study'!$AB$1854</definedName>
    <definedName name="UAcct394Sg">'[13]Func Study'!$AB$1855</definedName>
    <definedName name="UAcct394Sgp">'[13]Func Study'!$AB$1851</definedName>
    <definedName name="UAcct394Sgu">'[13]Func Study'!$AB$1852</definedName>
    <definedName name="UAcct394So">'[13]Func Study'!$AB$1853</definedName>
    <definedName name="UACCT394SSGCH">'[13]Func Study'!$AB$1856</definedName>
    <definedName name="UACCT394SSGCT">'[10]Functional Study'!$AG$1814</definedName>
    <definedName name="UAcct395S">'[13]Func Study'!$AB$1861</definedName>
    <definedName name="UAcct395Se">'[13]Func Study'!$AB$1865</definedName>
    <definedName name="UAcct395Sg">'[13]Func Study'!$AB$1866</definedName>
    <definedName name="UAcct395Sgp">'[13]Func Study'!$AB$1862</definedName>
    <definedName name="UAcct395Sgu">'[13]Func Study'!$AB$1863</definedName>
    <definedName name="UAcct395So">'[13]Func Study'!$AB$1864</definedName>
    <definedName name="UACCT395SSGCH">'[13]Func Study'!$AB$1867</definedName>
    <definedName name="UACCT395SSGCT">'[10]Functional Study'!$AG$1825</definedName>
    <definedName name="UAcct396S">'[13]Func Study'!$AB$1872</definedName>
    <definedName name="UAcct396Se">'[13]Func Study'!$AB$1877</definedName>
    <definedName name="UAcct396Sg">'[13]Func Study'!$AB$1874</definedName>
    <definedName name="UAcct396Sgp">'[13]Func Study'!$AB$1873</definedName>
    <definedName name="UAcct396Sgu">'[13]Func Study'!$AB$1876</definedName>
    <definedName name="UAcct396So">'[13]Func Study'!$AB$1875</definedName>
    <definedName name="UACCT396SSGCH">'[13]Func Study'!$AB$1879</definedName>
    <definedName name="UACCT396SSGCT">'[13]Func Study'!$AB$1878</definedName>
    <definedName name="UAcct397Cn">'[13]Func Study'!$AB$1890</definedName>
    <definedName name="UAcct397JBG">'[13]Func Study'!$AB$1893</definedName>
    <definedName name="UAcct397S">'[13]Func Study'!$AB$1886</definedName>
    <definedName name="UAcct397Se">'[13]Func Study'!$AB$1892</definedName>
    <definedName name="UAcct397Sg">'[13]Func Study'!$AB$1891</definedName>
    <definedName name="UAcct397Sgp">'[13]Func Study'!$AB$1887</definedName>
    <definedName name="UAcct397Sgu">'[13]Func Study'!$AB$1888</definedName>
    <definedName name="UAcct397So">'[13]Func Study'!$AB$1889</definedName>
    <definedName name="UACCT397SSGCH">'[10]Functional Study'!$AG$1850</definedName>
    <definedName name="UACCT397SSGCT">'[10]Functional Study'!$AG$1851</definedName>
    <definedName name="UAcct398Cn">'[13]Func Study'!$AB$1902</definedName>
    <definedName name="UAcct398S">'[13]Func Study'!$AB$1899</definedName>
    <definedName name="UAcct398Se">'[13]Func Study'!$AB$1904</definedName>
    <definedName name="UAcct398Sg">'[13]Func Study'!$AB$1905</definedName>
    <definedName name="UAcct398Sgp">'[13]Func Study'!$AB$1900</definedName>
    <definedName name="UAcct398Sgu">'[13]Func Study'!$AB$1901</definedName>
    <definedName name="UAcct398So">'[13]Func Study'!$AB$1903</definedName>
    <definedName name="UACCT398SSGCT">'[13]Func Study'!$AB$1906</definedName>
    <definedName name="UAcct399">'[13]Func Study'!$AB$1913</definedName>
    <definedName name="UAcct399G">'[13]Func Study'!$AB$1955</definedName>
    <definedName name="UAcct399L">'[13]Func Study'!$AB$1917</definedName>
    <definedName name="UAcct399Lrcl">'[13]Func Study'!$AB$1919</definedName>
    <definedName name="UAcct403360">'[13]Func Study'!$AB$1090</definedName>
    <definedName name="UAcct403361">'[13]Func Study'!$AB$1091</definedName>
    <definedName name="UAcct403362">'[13]Func Study'!$AB$1092</definedName>
    <definedName name="UAcct403363">'[10]Functional Study'!$AG$1076</definedName>
    <definedName name="UAcct403364">'[13]Func Study'!$AB$1094</definedName>
    <definedName name="UAcct403365">'[13]Func Study'!$AB$1095</definedName>
    <definedName name="UAcct403366">'[13]Func Study'!$AB$1096</definedName>
    <definedName name="UAcct403367">'[13]Func Study'!$AB$1097</definedName>
    <definedName name="UAcct403368">'[13]Func Study'!$AB$1098</definedName>
    <definedName name="UAcct403369">'[13]Func Study'!$AB$1099</definedName>
    <definedName name="UAcct403370">'[13]Func Study'!$AB$1100</definedName>
    <definedName name="UAcct403371">'[13]Func Study'!$AB$1101</definedName>
    <definedName name="UAcct403372">'[13]Func Study'!$AB$1102</definedName>
    <definedName name="UAcct403373">'[13]Func Study'!$AB$1103</definedName>
    <definedName name="UAcct403Ep">'[13]Func Study'!$AB$1130</definedName>
    <definedName name="UAcct403Epsg" localSheetId="0">'[11]Functional Study'!#REF!</definedName>
    <definedName name="UAcct403Epsg">'[11]Functional Study'!#REF!</definedName>
    <definedName name="UAcct403Gpcn">'[13]Func Study'!$AB$1111</definedName>
    <definedName name="UAcct403GPDGP">'[13]Func Study'!$AB$1108</definedName>
    <definedName name="UAcct403GPDGU">'[13]Func Study'!$AB$1109</definedName>
    <definedName name="UAcct403GPJBG">'[13]Func Study'!$AB$1115</definedName>
    <definedName name="UAcct403Gps">'[13]Func Study'!$AB$1107</definedName>
    <definedName name="UAcct403Gpse">'[10]Functional Study'!$AG$1093</definedName>
    <definedName name="UAcct403Gpsg">'[13]Func Study'!$AB$1112</definedName>
    <definedName name="UACCT403gpsg1">'[11]Functional Study'!$AG$991</definedName>
    <definedName name="UAcct403Gpsgp">'[10]Functional Study'!$AG$1091</definedName>
    <definedName name="UAcct403Gpsgu">'[10]Functional Study'!$AG$1092</definedName>
    <definedName name="UAcct403Gpso">'[13]Func Study'!$AB$1113</definedName>
    <definedName name="UACCT403GPSSGCT">'[10]Functional Study'!$AG$1097</definedName>
    <definedName name="UAcct403Gv0">'[13]Func Study'!$AB$1121</definedName>
    <definedName name="UAcct403Hp">'[13]Func Study'!$AB$1072</definedName>
    <definedName name="UAcct403Hpdgu" localSheetId="0">'[11]Functional Study'!#REF!</definedName>
    <definedName name="UAcct403Hpdgu">'[11]Functional Study'!#REF!</definedName>
    <definedName name="UACCT403JBE">'[13]Func Study'!$AB$1116</definedName>
    <definedName name="UAcct403Mp">'[13]Func Study'!$AB$1125</definedName>
    <definedName name="UAcct403Np">'[13]Func Study'!$AB$1065</definedName>
    <definedName name="UAcct403Op">'[13]Func Study'!$AB$1080</definedName>
    <definedName name="UAcct403OPCAGE">'[13]Func Study'!$AB$1078</definedName>
    <definedName name="UAcct403Opsgp">'[10]Functional Study'!$AG$1060</definedName>
    <definedName name="UAcct403Opsgu">'[10]Functional Study'!$AG$1061</definedName>
    <definedName name="uacct403opsgw">'[29]Functional Study'!$AG$1063</definedName>
    <definedName name="uacct403opssgch">'[10]Functional Study'!$AG$1063</definedName>
    <definedName name="uacct403opssgct">'[10]Functional Study'!$AG$1062</definedName>
    <definedName name="UAcct403Sp">'[13]Func Study'!$AB$1061</definedName>
    <definedName name="uacct403spdg">'[10]Functional Study'!$AG$1046</definedName>
    <definedName name="UAcct403SPJBG">'[13]Func Study'!$AB$1058</definedName>
    <definedName name="UAcct403Spsgp">'[10]Functional Study'!$AG$1043</definedName>
    <definedName name="UAcct403Spsgu">'[10]Functional Study'!$AG$1044</definedName>
    <definedName name="UACCT403SPSSGCH">'[10]Functional Study'!$AG$1045</definedName>
    <definedName name="uacct403ssgch">'[10]Functional Study'!$AG$1098</definedName>
    <definedName name="UAcct403Tp">'[13]Func Study'!$AB$1087</definedName>
    <definedName name="UAcct403Tpsgu" localSheetId="0">'[11]Functional Study'!#REF!</definedName>
    <definedName name="UAcct403Tpsgu">'[11]Functional Study'!#REF!</definedName>
    <definedName name="UAcct404330">'[13]Func Study'!$AB$1177</definedName>
    <definedName name="UAcct404330Dgu" localSheetId="0">'[11]Functional Study'!#REF!</definedName>
    <definedName name="UAcct404330Dgu">'[11]Functional Study'!#REF!</definedName>
    <definedName name="UAcct404Clg">'[10]Functional Study'!$AG$1127</definedName>
    <definedName name="UAcct404Clgsop">'[10]Functional Study'!$AG$1125</definedName>
    <definedName name="UAcct404Clgsou">'[10]Functional Study'!$AG$1123</definedName>
    <definedName name="UAcct404Cls">'[10]Functional Study'!$AG$1132</definedName>
    <definedName name="UACCT404GP">'[13]Func Study'!$AB$1146</definedName>
    <definedName name="UACCT404GPCN">'[13]Func Study'!$AB$1143</definedName>
    <definedName name="UACCT404GPSO">'[13]Func Study'!$AB$1141</definedName>
    <definedName name="UAcct404Ipcn">'[13]Func Study'!$AB$1158</definedName>
    <definedName name="UACCT404IPIDGU">'[10]Functional Study'!$AG$1143</definedName>
    <definedName name="UAcct404IPJBG">'[13]Func Study'!$AB$1163</definedName>
    <definedName name="UAcct404Ips">'[13]Func Study'!$AB$1154</definedName>
    <definedName name="UAcct404Ipse">'[13]Func Study'!$AB$1155</definedName>
    <definedName name="UAcct404Ipsg">'[13]Func Study'!$AB$1156</definedName>
    <definedName name="UAcct404Ipsg1">'[13]Func Study'!$AB$1159</definedName>
    <definedName name="UAcct404Ipsg2">'[13]Func Study'!$AB$1160</definedName>
    <definedName name="UAcct404Ipso">'[13]Func Study'!$AB$1157</definedName>
    <definedName name="UACCT404IPSSGCH">'[10]Functional Study'!$AG$1142</definedName>
    <definedName name="UACCT404IPSSGCT">'[10]Functional Study'!$AG$1141</definedName>
    <definedName name="UAcct404M">'[13]Func Study'!$AB$1168</definedName>
    <definedName name="UACCT404OP">'[13]Func Study'!$AB$1172</definedName>
    <definedName name="UACCT404SP">'[13]Func Study'!$AB$1151</definedName>
    <definedName name="UAcct405">'[13]Func Study'!$AB$1185</definedName>
    <definedName name="UAcct406">'[13]Func Study'!$AB$1193</definedName>
    <definedName name="UAcct406Dgp" localSheetId="0">'[11]Functional Study'!#REF!</definedName>
    <definedName name="UAcct406Dgp">'[11]Functional Study'!#REF!</definedName>
    <definedName name="UAcct406Dgu" localSheetId="0">'[11]Functional Study'!#REF!</definedName>
    <definedName name="UAcct406Dgu">'[11]Functional Study'!#REF!</definedName>
    <definedName name="UAcct407">'[13]Func Study'!$AB$1202</definedName>
    <definedName name="UAcct407Sgp" localSheetId="0">'[11]Functional Study'!#REF!</definedName>
    <definedName name="UAcct407Sgp">'[11]Functional Study'!#REF!</definedName>
    <definedName name="UAcct408">'[13]Func Study'!$AB$1221</definedName>
    <definedName name="UAcct408S">'[13]Func Study'!$AB$1213</definedName>
    <definedName name="UAcct41010">'[13]Func Study'!$AB$1294</definedName>
    <definedName name="UAcct41011">'[13]Func Study'!$AB$1309</definedName>
    <definedName name="UACCT41020" localSheetId="1">'[14]Functional Study'!#REF!</definedName>
    <definedName name="UACCT41020" localSheetId="0">'[14]Functional Study'!#REF!</definedName>
    <definedName name="UACCT41020">'[14]Functional Study'!#REF!</definedName>
    <definedName name="UACCT41020BADDEBT" localSheetId="1">'[14]Functional Study'!#REF!</definedName>
    <definedName name="UACCT41020BADDEBT" localSheetId="0">'[14]Functional Study'!#REF!</definedName>
    <definedName name="UACCT41020BADDEBT">'[14]Functional Study'!#REF!</definedName>
    <definedName name="UACCT41020DITEXP" localSheetId="1">'[14]Functional Study'!#REF!</definedName>
    <definedName name="UACCT41020DITEXP" localSheetId="0">'[14]Functional Study'!#REF!</definedName>
    <definedName name="UACCT41020DITEXP">'[14]Functional Study'!#REF!</definedName>
    <definedName name="UACCT41020DNPU" localSheetId="1">'[14]Functional Study'!#REF!</definedName>
    <definedName name="UACCT41020DNPU" localSheetId="0">'[14]Functional Study'!#REF!</definedName>
    <definedName name="UACCT41020DNPU">'[14]Functional Study'!#REF!</definedName>
    <definedName name="UACCT41020S" localSheetId="1">'[14]Functional Study'!#REF!</definedName>
    <definedName name="UACCT41020S" localSheetId="0">'[14]Functional Study'!#REF!</definedName>
    <definedName name="UACCT41020S">'[14]Functional Study'!#REF!</definedName>
    <definedName name="UACCT41020SE" localSheetId="1">'[14]Functional Study'!#REF!</definedName>
    <definedName name="UACCT41020SE" localSheetId="0">'[14]Functional Study'!#REF!</definedName>
    <definedName name="UACCT41020SE">'[14]Functional Study'!#REF!</definedName>
    <definedName name="UACCT41020SG" localSheetId="1">'[14]Functional Study'!#REF!</definedName>
    <definedName name="UACCT41020SG" localSheetId="0">'[14]Functional Study'!#REF!</definedName>
    <definedName name="UACCT41020SG">'[14]Functional Study'!#REF!</definedName>
    <definedName name="UACCT41020SGCT" localSheetId="1">'[14]Functional Study'!#REF!</definedName>
    <definedName name="UACCT41020SGCT" localSheetId="0">'[14]Functional Study'!#REF!</definedName>
    <definedName name="UACCT41020SGCT">'[14]Functional Study'!#REF!</definedName>
    <definedName name="UACCT41020SGPP" localSheetId="1">'[14]Functional Study'!#REF!</definedName>
    <definedName name="UACCT41020SGPP" localSheetId="0">'[14]Functional Study'!#REF!</definedName>
    <definedName name="UACCT41020SGPP">'[14]Functional Study'!#REF!</definedName>
    <definedName name="UACCT41020SO" localSheetId="1">'[14]Functional Study'!#REF!</definedName>
    <definedName name="UACCT41020SO" localSheetId="0">'[14]Functional Study'!#REF!</definedName>
    <definedName name="UACCT41020SO">'[14]Functional Study'!#REF!</definedName>
    <definedName name="UACCT41020TROJP" localSheetId="1">'[14]Functional Study'!#REF!</definedName>
    <definedName name="UACCT41020TROJP" localSheetId="0">'[14]Functional Study'!#REF!</definedName>
    <definedName name="UACCT41020TROJP">'[14]Functional Study'!#REF!</definedName>
    <definedName name="UACCT4102SNPD" localSheetId="1">'[14]Functional Study'!#REF!</definedName>
    <definedName name="UACCT4102SNPD" localSheetId="0">'[14]Functional Study'!#REF!</definedName>
    <definedName name="UACCT4102SNPD">'[14]Functional Study'!#REF!</definedName>
    <definedName name="UAcct41110">'[13]Func Study'!$AB$1325</definedName>
    <definedName name="uacct41110sgct" localSheetId="0">'[11]Functional Study'!#REF!</definedName>
    <definedName name="uacct41110sgct">'[11]Functional Study'!#REF!</definedName>
    <definedName name="UAcct41111" localSheetId="1">'[14]Functional Study'!#REF!</definedName>
    <definedName name="UAcct41111" localSheetId="0">'[14]Functional Study'!#REF!</definedName>
    <definedName name="UAcct41111">'[14]Functional Study'!#REF!</definedName>
    <definedName name="UAcct41111Baddebt" localSheetId="1">'[14]Functional Study'!#REF!</definedName>
    <definedName name="UAcct41111Baddebt" localSheetId="0">'[14]Functional Study'!#REF!</definedName>
    <definedName name="UAcct41111Baddebt">'[14]Functional Study'!#REF!</definedName>
    <definedName name="UAcct41111Dgp" localSheetId="1">'[14]Functional Study'!#REF!</definedName>
    <definedName name="UAcct41111Dgp" localSheetId="0">'[14]Functional Study'!#REF!</definedName>
    <definedName name="UAcct41111Dgp">'[14]Functional Study'!#REF!</definedName>
    <definedName name="UAcct41111Dgu" localSheetId="1">'[14]Functional Study'!#REF!</definedName>
    <definedName name="UAcct41111Dgu" localSheetId="0">'[14]Functional Study'!#REF!</definedName>
    <definedName name="UAcct41111Dgu">'[14]Functional Study'!#REF!</definedName>
    <definedName name="UAcct41111Ditexp" localSheetId="1">'[14]Functional Study'!#REF!</definedName>
    <definedName name="UAcct41111Ditexp" localSheetId="0">'[14]Functional Study'!#REF!</definedName>
    <definedName name="UAcct41111Ditexp">'[14]Functional Study'!#REF!</definedName>
    <definedName name="UAcct41111Dnpp" localSheetId="1">'[14]Functional Study'!#REF!</definedName>
    <definedName name="UAcct41111Dnpp" localSheetId="0">'[14]Functional Study'!#REF!</definedName>
    <definedName name="UAcct41111Dnpp">'[14]Functional Study'!#REF!</definedName>
    <definedName name="UAcct41111Dnptp" localSheetId="1">'[14]Functional Study'!#REF!</definedName>
    <definedName name="UAcct41111Dnptp" localSheetId="0">'[14]Functional Study'!#REF!</definedName>
    <definedName name="UAcct41111Dnptp">'[14]Functional Study'!#REF!</definedName>
    <definedName name="UAcct41111S" localSheetId="1">'[14]Functional Study'!#REF!</definedName>
    <definedName name="UAcct41111S" localSheetId="0">'[14]Functional Study'!#REF!</definedName>
    <definedName name="UAcct41111S">'[14]Functional Study'!#REF!</definedName>
    <definedName name="UAcct41111Se" localSheetId="1">'[14]Functional Study'!#REF!</definedName>
    <definedName name="UAcct41111Se" localSheetId="0">'[14]Functional Study'!#REF!</definedName>
    <definedName name="UAcct41111Se">'[14]Functional Study'!#REF!</definedName>
    <definedName name="UAcct41111Sg" localSheetId="1">'[14]Functional Study'!#REF!</definedName>
    <definedName name="UAcct41111Sg" localSheetId="0">'[14]Functional Study'!#REF!</definedName>
    <definedName name="UAcct41111Sg">'[14]Functional Study'!#REF!</definedName>
    <definedName name="UAcct41111Sgpp" localSheetId="1">'[14]Functional Study'!#REF!</definedName>
    <definedName name="UAcct41111Sgpp" localSheetId="0">'[14]Functional Study'!#REF!</definedName>
    <definedName name="UAcct41111Sgpp">'[14]Functional Study'!#REF!</definedName>
    <definedName name="UAcct41111So" localSheetId="1">'[14]Functional Study'!#REF!</definedName>
    <definedName name="UAcct41111So" localSheetId="0">'[14]Functional Study'!#REF!</definedName>
    <definedName name="UAcct41111So">'[14]Functional Study'!#REF!</definedName>
    <definedName name="UAcct41111Trojp" localSheetId="1">'[14]Functional Study'!#REF!</definedName>
    <definedName name="UAcct41111Trojp" localSheetId="0">'[14]Functional Study'!#REF!</definedName>
    <definedName name="UAcct41111Trojp">'[14]Functional Study'!#REF!</definedName>
    <definedName name="UAcct41140">'[13]Func Study'!$AB$1232</definedName>
    <definedName name="UAcct41141">'[13]Func Study'!$AB$1237</definedName>
    <definedName name="UAcct41160">'[13]Func Study'!$AB$369</definedName>
    <definedName name="UAcct41170">'[13]Func Study'!$AB$374</definedName>
    <definedName name="UAcct4118">'[13]Func Study'!$AB$378</definedName>
    <definedName name="UAcct41181">'[13]Func Study'!$AB$381</definedName>
    <definedName name="UAcct4194">'[13]Func Study'!$AB$385</definedName>
    <definedName name="UAcct421">'[13]Func Study'!$AB$394</definedName>
    <definedName name="UAcct4311">'[13]Func Study'!$AB$401</definedName>
    <definedName name="UAcct442Se">'[13]Func Study'!$AB$259</definedName>
    <definedName name="UAcct442Sg">'[13]Func Study'!$AB$260</definedName>
    <definedName name="UAcct447">'[13]Func Study'!$AB$281</definedName>
    <definedName name="UAcct447CAEE" localSheetId="1">'[9]Func Study'!#REF!</definedName>
    <definedName name="UAcct447CAEE" localSheetId="0">'[9]Func Study'!#REF!</definedName>
    <definedName name="UAcct447CAEE">'[9]Func Study'!#REF!</definedName>
    <definedName name="UAcct447CAGE" localSheetId="1">'[9]Func Study'!#REF!</definedName>
    <definedName name="UAcct447CAGE" localSheetId="0">'[9]Func Study'!#REF!</definedName>
    <definedName name="UAcct447CAGE">'[9]Func Study'!#REF!</definedName>
    <definedName name="UAcct447Dgu" localSheetId="1">'[12]Func Study'!#REF!</definedName>
    <definedName name="UAcct447Dgu" localSheetId="0">'[12]Func Study'!#REF!</definedName>
    <definedName name="UAcct447Dgu">'[12]Func Study'!#REF!</definedName>
    <definedName name="UACCT447NPC">'[13]Func Study'!$AB$289</definedName>
    <definedName name="UACCT447NPCCAEW">'[13]Func Study'!$AB$286</definedName>
    <definedName name="UACCT447NPCCAGW">'[13]Func Study'!$AB$287</definedName>
    <definedName name="UACCT447NPCDGP">'[13]Func Study'!$AB$288</definedName>
    <definedName name="UAcct447S">'[13]Func Study'!$AB$280</definedName>
    <definedName name="UAcct447Se">'[10]Functional Study'!$AG$287</definedName>
    <definedName name="UAcct448">'[10]Functional Study'!$AG$276</definedName>
    <definedName name="UAcct448S">'[13]Func Study'!$AB$274</definedName>
    <definedName name="UAcct448So">'[13]Func Study'!$AB$275</definedName>
    <definedName name="UAcct449">'[13]Func Study'!$AB$294</definedName>
    <definedName name="UAcct450">'[13]Func Study'!$AB$304</definedName>
    <definedName name="UAcct450S">'[13]Func Study'!$AB$302</definedName>
    <definedName name="UAcct450So">'[13]Func Study'!$AB$303</definedName>
    <definedName name="UAcct451S">'[13]Func Study'!$AB$307</definedName>
    <definedName name="UAcct451Sg">'[13]Func Study'!$AB$308</definedName>
    <definedName name="UAcct451So">'[13]Func Study'!$AB$309</definedName>
    <definedName name="UAcct453">'[13]Func Study'!$AB$315</definedName>
    <definedName name="UAcct453CAGE" localSheetId="1">'[9]Func Study'!#REF!</definedName>
    <definedName name="UAcct453CAGE" localSheetId="0">'[9]Func Study'!#REF!</definedName>
    <definedName name="UAcct453CAGE">'[9]Func Study'!#REF!</definedName>
    <definedName name="UAcct453CAGW" localSheetId="1">'[9]Func Study'!#REF!</definedName>
    <definedName name="UAcct453CAGW" localSheetId="0">'[9]Func Study'!#REF!</definedName>
    <definedName name="UAcct453CAGW">'[9]Func Study'!#REF!</definedName>
    <definedName name="UAcct454">'[13]Func Study'!$AB$322</definedName>
    <definedName name="UAcct454JBG">'[13]Func Study'!$AB$319</definedName>
    <definedName name="UAcct454S">'[13]Func Study'!$AB$318</definedName>
    <definedName name="UAcct454Sg">'[13]Func Study'!$AB$320</definedName>
    <definedName name="UAcct454So">'[13]Func Study'!$AB$321</definedName>
    <definedName name="UAcct456">'[13]Func Study'!$AB$332</definedName>
    <definedName name="UAcct456CAEW">'[13]Func Study'!$AB$331</definedName>
    <definedName name="UAcct456Cn">'[10]Functional Study'!$AG$325</definedName>
    <definedName name="UAcct456S">'[13]Func Study'!$AB$325</definedName>
    <definedName name="UAcct456Se">'[10]Functional Study'!$AG$326</definedName>
    <definedName name="UAcct456Sg">'[11]Functional Study'!$AG$328</definedName>
    <definedName name="UAcct456So">'[13]Func Study'!$AB$329</definedName>
    <definedName name="UAcct500">'[13]Func Study'!$AB$416</definedName>
    <definedName name="UAcct500Dnppsu">'[10]Functional Study'!$AG$410</definedName>
    <definedName name="UAcct500DSG">'[11]Functional Study'!$AG$400</definedName>
    <definedName name="UAcct500JBG">'[13]Func Study'!$AB$414</definedName>
    <definedName name="UACCT500SSGCH">'[10]Functional Study'!$AG$411</definedName>
    <definedName name="UAcct501">'[13]Func Study'!$AB$423</definedName>
    <definedName name="UAcct501CAEW">'[13]Func Study'!$AB$420</definedName>
    <definedName name="UAcct501JBE">'[13]Func Study'!$AB$421</definedName>
    <definedName name="UACCT501NPC">'[11]Functional Study'!$AG$409</definedName>
    <definedName name="UACCT501NPCCAEW">'[13]Func Study'!$AB$426</definedName>
    <definedName name="UACCT501nPCSE">'[11]Functional Study'!$AG$408</definedName>
    <definedName name="UACCT501NPCSE1" localSheetId="0">'[11]Functional Study'!#REF!</definedName>
    <definedName name="UACCT501NPCSE1">'[11]Functional Study'!#REF!</definedName>
    <definedName name="UAcct501Se">'[10]Functional Study'!$AG$422</definedName>
    <definedName name="UACCT501SE1" localSheetId="0">'[11]Functional Study'!#REF!</definedName>
    <definedName name="UACCT501SE1">'[11]Functional Study'!#REF!</definedName>
    <definedName name="UACCT501SE2" localSheetId="0">'[11]Functional Study'!#REF!</definedName>
    <definedName name="UACCT501SE2">'[11]Functional Study'!#REF!</definedName>
    <definedName name="UACCT501SE3" localSheetId="0">'[11]Functional Study'!#REF!</definedName>
    <definedName name="UACCT501SE3">'[11]Functional Study'!#REF!</definedName>
    <definedName name="UACCT501SSECH">'[10]Functional Study'!$AG$425</definedName>
    <definedName name="UACCT501SSECT">'[10]Functional Study'!$AG$424</definedName>
    <definedName name="UAcct502">'[13]Func Study'!$AB$433</definedName>
    <definedName name="UAcct502CAGE">'[13]Func Study'!$AB$431</definedName>
    <definedName name="UAcct502Dnppsu">'[10]Functional Study'!$AG$429</definedName>
    <definedName name="UAcct502JBG" localSheetId="1">'[9]Func Study'!#REF!</definedName>
    <definedName name="UAcct502JBG" localSheetId="0">'[9]Func Study'!#REF!</definedName>
    <definedName name="UAcct502JBG">'[9]Func Study'!#REF!</definedName>
    <definedName name="UAcct502SG">'[11]Functional Study'!$AG$412</definedName>
    <definedName name="UACCT502SSGCH">'[10]Functional Study'!$AG$430</definedName>
    <definedName name="UAcct503">'[13]Func Study'!$AB$437</definedName>
    <definedName name="UACCT503NPC">'[13]Func Study'!$AB$443</definedName>
    <definedName name="UAcct505">'[13]Func Study'!$AB$449</definedName>
    <definedName name="UAcct505CAGE">'[13]Func Study'!$AB$447</definedName>
    <definedName name="UAcct505Dnppsu">'[10]Functional Study'!$AG$441</definedName>
    <definedName name="UAcct505JBG" localSheetId="1">'[9]Func Study'!#REF!</definedName>
    <definedName name="UAcct505JBG" localSheetId="0">'[9]Func Study'!#REF!</definedName>
    <definedName name="UAcct505JBG">'[9]Func Study'!#REF!</definedName>
    <definedName name="UAcct505sg">'[11]Functional Study'!$AG$423</definedName>
    <definedName name="UACCT505SSGCH">'[10]Functional Study'!$AG$442</definedName>
    <definedName name="UAcct506">'[13]Func Study'!$AB$455</definedName>
    <definedName name="UAcct506CAGE">'[13]Func Study'!$AB$452</definedName>
    <definedName name="UAcct506JBG" localSheetId="1">'[9]Func Study'!#REF!</definedName>
    <definedName name="UAcct506JBG" localSheetId="0">'[9]Func Study'!#REF!</definedName>
    <definedName name="UAcct506JBG">'[9]Func Study'!#REF!</definedName>
    <definedName name="UAcct506Se">'[10]Functional Study'!$AG$447</definedName>
    <definedName name="UACCT506SSGCH">'[10]Functional Study'!$AG$448</definedName>
    <definedName name="UAcct507">'[13]Func Study'!$AB$464</definedName>
    <definedName name="UAcct507CAGE">'[13]Func Study'!$AB$462</definedName>
    <definedName name="UAcct507JBG" localSheetId="1">'[9]Func Study'!#REF!</definedName>
    <definedName name="UAcct507JBG" localSheetId="0">'[9]Func Study'!#REF!</definedName>
    <definedName name="UAcct507JBG">'[9]Func Study'!#REF!</definedName>
    <definedName name="UAcct507SG">'[11]Functional Study'!$AG$432</definedName>
    <definedName name="uacct507ssgch">'[10]Functional Study'!$AG$457</definedName>
    <definedName name="UAcct510">'[13]Func Study'!$AB$469</definedName>
    <definedName name="UAcct510CAGE">'[13]Func Study'!$AB$467</definedName>
    <definedName name="UAcct510JBG" localSheetId="1">'[9]Func Study'!#REF!</definedName>
    <definedName name="UAcct510JBG" localSheetId="0">'[9]Func Study'!#REF!</definedName>
    <definedName name="UAcct510JBG">'[9]Func Study'!#REF!</definedName>
    <definedName name="UAcct510sg">'[11]Functional Study'!$AG$436</definedName>
    <definedName name="uacct510ssgch">'[10]Functional Study'!$AG$462</definedName>
    <definedName name="UAcct511">'[13]Func Study'!$AB$474</definedName>
    <definedName name="UAcct511CAGE">'[13]Func Study'!$AB$472</definedName>
    <definedName name="UAcct511JBG" localSheetId="1">'[9]Func Study'!#REF!</definedName>
    <definedName name="UAcct511JBG" localSheetId="0">'[9]Func Study'!#REF!</definedName>
    <definedName name="UAcct511JBG">'[9]Func Study'!#REF!</definedName>
    <definedName name="UAcct511sg">'[11]Functional Study'!$AG$440</definedName>
    <definedName name="UACCT511SSGCH">'[10]Functional Study'!$AG$467</definedName>
    <definedName name="UAcct512">'[13]Func Study'!$AB$479</definedName>
    <definedName name="UAcct512CAGE">'[13]Func Study'!$AB$477</definedName>
    <definedName name="UAcct512JBG" localSheetId="1">'[9]Func Study'!#REF!</definedName>
    <definedName name="UAcct512JBG" localSheetId="0">'[9]Func Study'!#REF!</definedName>
    <definedName name="UAcct512JBG">'[9]Func Study'!#REF!</definedName>
    <definedName name="UAcct512sg">'[11]Functional Study'!$AG$444</definedName>
    <definedName name="UACCT512SSGCH">'[10]Functional Study'!$AG$472</definedName>
    <definedName name="UAcct513">'[13]Func Study'!$AB$484</definedName>
    <definedName name="UAcct513CAGE">'[13]Func Study'!$AB$482</definedName>
    <definedName name="UAcct513JBG" localSheetId="1">'[9]Func Study'!#REF!</definedName>
    <definedName name="UAcct513JBG" localSheetId="0">'[9]Func Study'!#REF!</definedName>
    <definedName name="UAcct513JBG">'[9]Func Study'!#REF!</definedName>
    <definedName name="UAcct513sg">'[11]Functional Study'!$AG$448</definedName>
    <definedName name="UACCT513SSGCH">'[10]Functional Study'!$AG$477</definedName>
    <definedName name="UAcct514">'[13]Func Study'!$AB$489</definedName>
    <definedName name="UAcct514CAGE">'[13]Func Study'!$AB$487</definedName>
    <definedName name="UAcct514JBG" localSheetId="1">'[9]Func Study'!#REF!</definedName>
    <definedName name="UAcct514JBG" localSheetId="0">'[9]Func Study'!#REF!</definedName>
    <definedName name="UAcct514JBG">'[9]Func Study'!#REF!</definedName>
    <definedName name="UAcct514sg">'[11]Functional Study'!$AG$452</definedName>
    <definedName name="UACCT514SSGCH">'[10]Functional Study'!$AG$482</definedName>
    <definedName name="UAcct517">'[13]Func Study'!$AB$498</definedName>
    <definedName name="UAcct518">'[13]Func Study'!$AB$502</definedName>
    <definedName name="UAcct519">'[13]Func Study'!$AB$507</definedName>
    <definedName name="UAcct520">'[13]Func Study'!$AB$511</definedName>
    <definedName name="UAcct523">'[13]Func Study'!$AB$515</definedName>
    <definedName name="UAcct524">'[13]Func Study'!$AB$519</definedName>
    <definedName name="UAcct528">'[13]Func Study'!$AB$523</definedName>
    <definedName name="UAcct529">'[13]Func Study'!$AB$527</definedName>
    <definedName name="UAcct530">'[13]Func Study'!$AB$531</definedName>
    <definedName name="UAcct531">'[13]Func Study'!$AB$535</definedName>
    <definedName name="UAcct532">'[13]Func Study'!$AB$539</definedName>
    <definedName name="UAcct535">'[13]Func Study'!$AB$551</definedName>
    <definedName name="UAcct536">'[13]Func Study'!$AB$555</definedName>
    <definedName name="UAcct537">'[13]Func Study'!$AB$559</definedName>
    <definedName name="UAcct538">'[13]Func Study'!$AB$563</definedName>
    <definedName name="UAcct539">'[13]Func Study'!$AB$568</definedName>
    <definedName name="UAcct540">'[13]Func Study'!$AB$572</definedName>
    <definedName name="UAcct541">'[13]Func Study'!$AB$576</definedName>
    <definedName name="UAcct542">'[13]Func Study'!$AB$580</definedName>
    <definedName name="UAcct543">'[13]Func Study'!$AB$584</definedName>
    <definedName name="UAcct544">'[13]Func Study'!$AB$588</definedName>
    <definedName name="UAcct545">'[13]Func Study'!$AB$592</definedName>
    <definedName name="UAcct546">'[13]Func Study'!$AB$606</definedName>
    <definedName name="UAcct546CAGE">'[13]Func Study'!$AB$605</definedName>
    <definedName name="UACCT546sg">'[11]Functional Study'!$AG$554</definedName>
    <definedName name="UAcct547">'[10]Functional Study'!$AG$608</definedName>
    <definedName name="UAcct547CAEW">'[13]Func Study'!$AB$610</definedName>
    <definedName name="UACCT547n">'[11]Functional Study'!$AG$559</definedName>
    <definedName name="UACCT547NPCCAEW">'[13]Func Study'!$AB$613</definedName>
    <definedName name="UACCT547nse">'[11]Functional Study'!$AG$558</definedName>
    <definedName name="UAcct547Se">'[13]Func Study'!$AB$609</definedName>
    <definedName name="UACCT547SSECT">'[10]Functional Study'!$AG$607</definedName>
    <definedName name="UAcct548">'[13]Func Study'!$AB$621</definedName>
    <definedName name="UACCT548CAGE">'[13]Func Study'!$AB$620</definedName>
    <definedName name="UACCT548sg">'[11]Functional Study'!$AG$565</definedName>
    <definedName name="UACCT548SSCCT">'[10]Functional Study'!$AG$612</definedName>
    <definedName name="UAcct549">'[13]Func Study'!$AB$626</definedName>
    <definedName name="Uacct549CAGE">'[13]Func Study'!$AB$625</definedName>
    <definedName name="UAcct549Dnppou">'[10]Functional Study'!$AG$616</definedName>
    <definedName name="UACCT549SGW">'[29]Functional Study'!$AG$617</definedName>
    <definedName name="UACCT549SSGCT">'[10]Functional Study'!$AG$617</definedName>
    <definedName name="UAcct5506SE" localSheetId="1">'[9]Func Study'!#REF!</definedName>
    <definedName name="UAcct5506SE" localSheetId="0">'[9]Func Study'!#REF!</definedName>
    <definedName name="UAcct5506SE">'[9]Func Study'!#REF!</definedName>
    <definedName name="uacct550sgw">'[29]Functional Study'!$AG$627</definedName>
    <definedName name="uacct550snppo">'[10]Functional Study'!$AG$626</definedName>
    <definedName name="uacct550ssgct">'[10]Functional Study'!$AG$627</definedName>
    <definedName name="UAcct551">'[10]Functional Study'!$AG$631</definedName>
    <definedName name="UAcct551CAGE">'[13]Func Study'!$AB$634</definedName>
    <definedName name="UACCT551SG">'[13]Func Study'!$AB$635</definedName>
    <definedName name="UAcct552">'[11]Functional Study'!$AG$583</definedName>
    <definedName name="UACCT552CAGE">'[13]Func Study'!$AB$640</definedName>
    <definedName name="UAcct552Dnppou">'[10]Functional Study'!$AG$634</definedName>
    <definedName name="UAcct552SG">'[13]Func Study'!$AB$639</definedName>
    <definedName name="UACCT552SSGCT">'[10]Functional Study'!$AG$635</definedName>
    <definedName name="UACCT553CAGE">'[13]Func Study'!$AB$646</definedName>
    <definedName name="UAcct553Dnppou">'[10]Functional Study'!$AG$640</definedName>
    <definedName name="UAcct553SG">'[13]Func Study'!$AB$645</definedName>
    <definedName name="UACCT553SGW">'[29]Functional Study'!$AG$641</definedName>
    <definedName name="UACCT553SSGCT">'[10]Functional Study'!$AG$641</definedName>
    <definedName name="UACCT554CAGE">'[13]Func Study'!$AB$651</definedName>
    <definedName name="UAcct554Dnppou">'[10]Functional Study'!$AG$645</definedName>
    <definedName name="UAcct554SG">'[13]Func Study'!$AB$650</definedName>
    <definedName name="UACCT554SGW">'[29]Functional Study'!$AG$646</definedName>
    <definedName name="UACCT554SSGCT">'[10]Functional Study'!$AG$646</definedName>
    <definedName name="UAcct555CAEE" localSheetId="1">'[9]Func Study'!#REF!</definedName>
    <definedName name="UAcct555CAEE" localSheetId="0">'[9]Func Study'!#REF!</definedName>
    <definedName name="UAcct555CAEE">'[9]Func Study'!#REF!</definedName>
    <definedName name="UAcct555CAEW">'[13]Func Study'!$AB$665</definedName>
    <definedName name="UAcct555CAGE" localSheetId="1">'[9]Func Study'!#REF!</definedName>
    <definedName name="UAcct555CAGE" localSheetId="0">'[9]Func Study'!#REF!</definedName>
    <definedName name="UAcct555CAGE">'[9]Func Study'!#REF!</definedName>
    <definedName name="UAcct555CAGW">'[13]Func Study'!$AB$664</definedName>
    <definedName name="UACCT555DGP">'[13]Func Study'!$AB$670</definedName>
    <definedName name="UACCT555NPCCAEW">'[13]Func Study'!$AB$669</definedName>
    <definedName name="UACCT555NPCCAGW">'[13]Func Study'!$AB$668</definedName>
    <definedName name="UAcct555S">'[13]Func Study'!$AB$663</definedName>
    <definedName name="UAcct555Se">'[13]Func Study'!$AB$665</definedName>
    <definedName name="UACCT555SG">'[13]Func Study'!$AB$664</definedName>
    <definedName name="uacct555ssgc">'[10]Functional Study'!$AG$664</definedName>
    <definedName name="UAcct556">'[13]Func Study'!$AB$676</definedName>
    <definedName name="UAcct557">'[13]Func Study'!$AB$685</definedName>
    <definedName name="UAcct557S">'[10]Functional Study'!$AG$676</definedName>
    <definedName name="uacct557se">'[10]Functional Study'!$AG$679</definedName>
    <definedName name="UAcct557Sg">'[10]Functional Study'!$AG$677</definedName>
    <definedName name="Uacct557SSGCT">'[10]Functional Study'!$AG$678</definedName>
    <definedName name="uacct557trojp">'[10]Functional Study'!$AG$680</definedName>
    <definedName name="UAcct560">'[13]Func Study'!$AB$715</definedName>
    <definedName name="UAcct561">'[13]Func Study'!$AB$720</definedName>
    <definedName name="UAcct562">'[13]Func Study'!$AB$726</definedName>
    <definedName name="UAcct563">'[13]Func Study'!$AB$731</definedName>
    <definedName name="UAcct564">'[13]Func Study'!$AB$735</definedName>
    <definedName name="UAcct565">'[13]Func Study'!$AB$739</definedName>
    <definedName name="UACCT565NPC">'[13]Func Study'!$AB$744</definedName>
    <definedName name="UACCT565NPCCAGW">'[13]Func Study'!$AB$742</definedName>
    <definedName name="UAcct565Se">'[10]Functional Study'!$AG$731</definedName>
    <definedName name="UAcct566">'[13]Func Study'!$AB$748</definedName>
    <definedName name="UAcct567">'[13]Func Study'!$AB$752</definedName>
    <definedName name="UAcct568">'[13]Func Study'!$AB$756</definedName>
    <definedName name="UAcct569">'[13]Func Study'!$AB$760</definedName>
    <definedName name="UAcct570">'[13]Func Study'!$AB$765</definedName>
    <definedName name="UAcct571">'[13]Func Study'!$AB$770</definedName>
    <definedName name="UAcct572">'[13]Func Study'!$AB$774</definedName>
    <definedName name="UAcct573">'[13]Func Study'!$AB$778</definedName>
    <definedName name="UAcct580">'[13]Func Study'!$AB$791</definedName>
    <definedName name="UAcct581">'[13]Func Study'!$AB$796</definedName>
    <definedName name="UAcct582">'[13]Func Study'!$AB$801</definedName>
    <definedName name="UAcct583">'[13]Func Study'!$AB$806</definedName>
    <definedName name="UAcct584">'[13]Func Study'!$AB$811</definedName>
    <definedName name="UAcct585">'[13]Func Study'!$AB$816</definedName>
    <definedName name="UAcct586">'[13]Func Study'!$AB$821</definedName>
    <definedName name="UAcct587">'[13]Func Study'!$AB$826</definedName>
    <definedName name="UAcct588">'[13]Func Study'!$AB$831</definedName>
    <definedName name="UAcct589">'[13]Func Study'!$AB$836</definedName>
    <definedName name="UAcct590">'[13]Func Study'!$AB$841</definedName>
    <definedName name="UAcct591">'[13]Func Study'!$AB$846</definedName>
    <definedName name="UAcct592">'[13]Func Study'!$AB$851</definedName>
    <definedName name="UAcct593">'[13]Func Study'!$AB$856</definedName>
    <definedName name="UAcct594">'[13]Func Study'!$AB$861</definedName>
    <definedName name="UAcct595">'[13]Func Study'!$AB$866</definedName>
    <definedName name="UAcct596">'[13]Func Study'!$AB$876</definedName>
    <definedName name="UAcct597">'[13]Func Study'!$AB$881</definedName>
    <definedName name="UAcct598">'[13]Func Study'!$AB$886</definedName>
    <definedName name="UAcct901">'[13]Func Study'!$AB$898</definedName>
    <definedName name="UAcct902">'[13]Func Study'!$AB$903</definedName>
    <definedName name="UAcct903">'[13]Func Study'!$AB$908</definedName>
    <definedName name="UAcct904">'[13]Func Study'!$AB$914</definedName>
    <definedName name="Uacct904SG" localSheetId="1">'[15]Functional Study'!#REF!</definedName>
    <definedName name="Uacct904SG" localSheetId="0">'[15]Functional Study'!#REF!</definedName>
    <definedName name="Uacct904SG">'[15]Functional Study'!#REF!</definedName>
    <definedName name="UAcct905">'[13]Func Study'!$AB$919</definedName>
    <definedName name="UAcct907">'[13]Func Study'!$AB$933</definedName>
    <definedName name="UAcct908">'[13]Func Study'!$AB$938</definedName>
    <definedName name="UAcct909">'[13]Func Study'!$AB$943</definedName>
    <definedName name="UAcct910">'[13]Func Study'!$AB$948</definedName>
    <definedName name="UAcct911">'[13]Func Study'!$AB$959</definedName>
    <definedName name="UAcct912">'[13]Func Study'!$AB$964</definedName>
    <definedName name="UAcct913">'[13]Func Study'!$AB$969</definedName>
    <definedName name="UAcct916">'[13]Func Study'!$AB$974</definedName>
    <definedName name="UAcct920">'[13]Func Study'!$AB$985</definedName>
    <definedName name="UAcct920Cn">'[13]Func Study'!$AB$983</definedName>
    <definedName name="UAcct921">'[13]Func Study'!$AB$991</definedName>
    <definedName name="UAcct921Cn">'[13]Func Study'!$AB$989</definedName>
    <definedName name="UAcct923">'[13]Func Study'!$AB$997</definedName>
    <definedName name="UAcct923CAGW">'[13]Func Study'!$AB$995</definedName>
    <definedName name="UAcct923Cn">'[10]Functional Study'!$AG$982</definedName>
    <definedName name="UAcct924">'[13]Func Study'!$AB$1001</definedName>
    <definedName name="UAcct925">'[13]Func Study'!$AB$1005</definedName>
    <definedName name="UAcct926">'[13]Func Study'!$AB$1011</definedName>
    <definedName name="UAcct927">'[13]Func Study'!$AB$1016</definedName>
    <definedName name="UAcct928">'[13]Func Study'!$AB$1023</definedName>
    <definedName name="UAcct929">'[13]Func Study'!$AB$1028</definedName>
    <definedName name="UAcct930">'[13]Func Study'!$AB$1034</definedName>
    <definedName name="UAcct931">'[13]Func Study'!$AB$1039</definedName>
    <definedName name="UAcct935">'[13]Func Study'!$AB$1045</definedName>
    <definedName name="UAcctAGA">'[13]Func Study'!$AB$296</definedName>
    <definedName name="UACCTCOHDGP">'[10]Functional Study'!$AG$683</definedName>
    <definedName name="UACCTCOWSG">'[10]Functional Study'!$AG$684</definedName>
    <definedName name="UAcctcwc">'[13]Func Study'!$AB$2136</definedName>
    <definedName name="UAcctd00">'[13]Func Study'!$AB$1786</definedName>
    <definedName name="UAcctdfa" localSheetId="1">'[13]Func Study'!#REF!</definedName>
    <definedName name="UAcctdfa" localSheetId="0">'[13]Func Study'!#REF!</definedName>
    <definedName name="UAcctdfa">'[13]Func Study'!#REF!</definedName>
    <definedName name="UAcctdfad" localSheetId="1">'[13]Func Study'!#REF!</definedName>
    <definedName name="UAcctdfad" localSheetId="0">'[13]Func Study'!#REF!</definedName>
    <definedName name="UAcctdfad">'[13]Func Study'!#REF!</definedName>
    <definedName name="UAcctdfap" localSheetId="1">'[13]Func Study'!#REF!</definedName>
    <definedName name="UAcctdfap" localSheetId="0">'[13]Func Study'!#REF!</definedName>
    <definedName name="UAcctdfap">'[13]Func Study'!#REF!</definedName>
    <definedName name="UAcctdfat" localSheetId="1">'[13]Func Study'!#REF!</definedName>
    <definedName name="UAcctdfat" localSheetId="0">'[13]Func Study'!#REF!</definedName>
    <definedName name="UAcctdfat">'[13]Func Study'!#REF!</definedName>
    <definedName name="UAcctds0">'[13]Func Study'!$AB$1790</definedName>
    <definedName name="UACCTECD">'[29]Functional Study'!$AG$689</definedName>
    <definedName name="UACCTECDDGP">'[13]Func Study'!$AB$687</definedName>
    <definedName name="UACCTECDMC">'[13]Func Study'!$AB$689</definedName>
    <definedName name="UACCTECDS">'[13]Func Study'!$AB$691</definedName>
    <definedName name="UACCTECDSG1">'[13]Func Study'!$AB$688</definedName>
    <definedName name="UACCTECDSG2">'[13]Func Study'!$AB$690</definedName>
    <definedName name="UACCTECDSG3">'[13]Func Study'!$AB$692</definedName>
    <definedName name="UACCTEQFCS">'[10]Functional Study'!$AG$687</definedName>
    <definedName name="UACCTEQFCSG">'[10]Functional Study'!$AG$688</definedName>
    <definedName name="UAcctfit">'[13]Func Study'!$AB$1395</definedName>
    <definedName name="UAcctg00">'[13]Func Study'!$AB$1947</definedName>
    <definedName name="UAccth00">'[13]Func Study'!$AB$1545</definedName>
    <definedName name="UAccti00">'[13]Func Study'!$AB$1993</definedName>
    <definedName name="UACCTMCCMC">'[10]Functional Study'!$AG$685</definedName>
    <definedName name="UACCTMCSG">'[10]Functional Study'!$AG$686</definedName>
    <definedName name="UAcctn00">'[13]Func Study'!$AB$1496</definedName>
    <definedName name="UAccto00">'[13]Func Study'!$AB$1606</definedName>
    <definedName name="UAcctowc">'[13]Func Study'!$AB$2149</definedName>
    <definedName name="UAcctowcdgp" localSheetId="0">'[11]Functional Study'!#REF!</definedName>
    <definedName name="UAcctowcdgp">'[11]Functional Study'!#REF!</definedName>
    <definedName name="UAcctowcse">'[11]Functional Study'!$AG$1855</definedName>
    <definedName name="UACCTOWCSSECH">'[13]Func Study'!$AB$2148</definedName>
    <definedName name="UAccts00">'[13]Func Study'!$AB$1455</definedName>
    <definedName name="UAcctsttax">'[13]Func Study'!$AB$1377</definedName>
    <definedName name="UAcctt00">'[13]Func Study'!$AB$1682</definedName>
    <definedName name="UNBILREV" localSheetId="1">#REF!</definedName>
    <definedName name="UNBILREV" localSheetId="0">#REF!</definedName>
    <definedName name="UNBILREV">#REF!</definedName>
    <definedName name="UncollectibleAccounts">[17]Variables!$D$25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[17]Variables!$D$29</definedName>
    <definedName name="ValidAccount">[16]Variables!$AK$43:$AK$369</definedName>
    <definedName name="VAR" localSheetId="1">[18]Backup!#REF!</definedName>
    <definedName name="VAR" localSheetId="0">[18]Backup!#REF!</definedName>
    <definedName name="VAR">[18]Backup!#REF!</definedName>
    <definedName name="VARIABLE" localSheetId="1">[23]Summary!#REF!</definedName>
    <definedName name="VARIABLE" localSheetId="0">[23]Summary!#REF!</definedName>
    <definedName name="VARIABLE">[23]Summary!#REF!</definedName>
    <definedName name="VOUCHER" localSheetId="1">#REF!</definedName>
    <definedName name="VOUCHER" localSheetId="0">#REF!</definedName>
    <definedName name="VOUCHER">#REF!</definedName>
    <definedName name="w" localSheetId="0" hidden="1">[35]Inputs!#REF!</definedName>
    <definedName name="w" hidden="1">[35]Inputs!#REF!</definedName>
    <definedName name="WaRevenueTax">[17]Variables!$D$27</definedName>
    <definedName name="WEATHER" localSheetId="1">#REF!</definedName>
    <definedName name="WEATHER" localSheetId="0">#REF!</definedName>
    <definedName name="WEATHER">#REF!</definedName>
    <definedName name="WEATHRNORM" localSheetId="1">#REF!</definedName>
    <definedName name="WEATHRNORM" localSheetId="0">#REF!</definedName>
    <definedName name="WEATHRNORM">#REF!</definedName>
    <definedName name="WIDTH" localSheetId="1">#REF!</definedName>
    <definedName name="WIDTH" localSheetId="0">#REF!</definedName>
    <definedName name="WIDTH">#REF!</definedName>
    <definedName name="WinterPeak">'[36]Load Data'!$D$9:$H$12,'[36]Load Data'!$D$20:$H$22</definedName>
    <definedName name="WORK1" localSheetId="1">#REF!</definedName>
    <definedName name="WORK1" localSheetId="0">#REF!</definedName>
    <definedName name="WORK1">#REF!</definedName>
    <definedName name="WORK2" localSheetId="1">#REF!</definedName>
    <definedName name="WORK2" localSheetId="0">#REF!</definedName>
    <definedName name="WORK2">#REF!</definedName>
    <definedName name="WORK3" localSheetId="1">#REF!</definedName>
    <definedName name="WORK3" localSheetId="0">#REF!</definedName>
    <definedName name="WORK3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'[37]Weather Present'!$K$7</definedName>
    <definedName name="y" localSheetId="1" hidden="1">#REF!</definedName>
    <definedName name="y" localSheetId="0" hidden="1">#REF!</definedName>
    <definedName name="y" hidden="1">'[6]DSM Output'!$B$21:$B$23</definedName>
    <definedName name="Year" localSheetId="1">#REF!</definedName>
    <definedName name="Year" localSheetId="0">#REF!</definedName>
    <definedName name="Year">#REF!</definedName>
    <definedName name="YEFactors">[16]Factors!$S$3:$AG$99</definedName>
    <definedName name="z" localSheetId="1" hidden="1">#REF!</definedName>
    <definedName name="z" localSheetId="0" hidden="1">#REF!</definedName>
    <definedName name="z" hidden="1">'[6]DSM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1">'[38] annual balance '!#REF!</definedName>
    <definedName name="ZA" localSheetId="0">'[38] annual balance '!#REF!</definedName>
    <definedName name="ZA">'[38] annual balance '!#REF!</definedName>
  </definedNames>
  <calcPr calcId="145621"/>
</workbook>
</file>

<file path=xl/calcChain.xml><?xml version="1.0" encoding="utf-8"?>
<calcChain xmlns="http://schemas.openxmlformats.org/spreadsheetml/2006/main">
  <c r="D35" i="2" l="1"/>
  <c r="D34" i="2"/>
  <c r="D33" i="2"/>
  <c r="D31" i="2"/>
  <c r="D30" i="2"/>
  <c r="D29" i="2"/>
  <c r="D28" i="2"/>
  <c r="D27" i="2"/>
  <c r="D25" i="2"/>
  <c r="D24" i="2"/>
  <c r="D23" i="2"/>
  <c r="D22" i="2"/>
  <c r="D21" i="2"/>
  <c r="D19" i="2"/>
  <c r="D18" i="2"/>
  <c r="D17" i="2"/>
  <c r="D16" i="2"/>
  <c r="D14" i="2"/>
  <c r="D13" i="2"/>
  <c r="U12" i="2"/>
  <c r="S12" i="2"/>
  <c r="D12" i="2"/>
  <c r="S11" i="2"/>
  <c r="U11" i="2" s="1"/>
  <c r="S10" i="2"/>
  <c r="AC46" i="1"/>
  <c r="AA46" i="1"/>
  <c r="W46" i="1"/>
  <c r="U46" i="1"/>
  <c r="Q42" i="1"/>
  <c r="N42" i="1"/>
  <c r="L42" i="1"/>
  <c r="O42" i="1" s="1"/>
  <c r="K42" i="1"/>
  <c r="I42" i="1"/>
  <c r="H42" i="1"/>
  <c r="W39" i="1"/>
  <c r="S39" i="1"/>
  <c r="U39" i="1" s="1"/>
  <c r="O39" i="1"/>
  <c r="W38" i="1"/>
  <c r="S38" i="1"/>
  <c r="U38" i="1" s="1"/>
  <c r="O38" i="1"/>
  <c r="W37" i="1"/>
  <c r="U37" i="1"/>
  <c r="S37" i="1"/>
  <c r="O37" i="1"/>
  <c r="W36" i="1"/>
  <c r="U36" i="1"/>
  <c r="S36" i="1"/>
  <c r="O36" i="1"/>
  <c r="W35" i="1"/>
  <c r="W42" i="1" s="1"/>
  <c r="S35" i="1"/>
  <c r="U35" i="1" s="1"/>
  <c r="U42" i="1" s="1"/>
  <c r="O35" i="1"/>
  <c r="S32" i="1"/>
  <c r="Q32" i="1"/>
  <c r="N32" i="1"/>
  <c r="L32" i="1"/>
  <c r="O32" i="1" s="1"/>
  <c r="K32" i="1"/>
  <c r="I32" i="1"/>
  <c r="H32" i="1"/>
  <c r="W29" i="1"/>
  <c r="S29" i="1"/>
  <c r="U29" i="1" s="1"/>
  <c r="O29" i="1"/>
  <c r="W28" i="1"/>
  <c r="U28" i="1"/>
  <c r="W27" i="1"/>
  <c r="S27" i="1"/>
  <c r="U27" i="1" s="1"/>
  <c r="O27" i="1"/>
  <c r="W26" i="1"/>
  <c r="U26" i="1"/>
  <c r="S26" i="1"/>
  <c r="O26" i="1"/>
  <c r="W25" i="1"/>
  <c r="U25" i="1"/>
  <c r="S25" i="1"/>
  <c r="O25" i="1"/>
  <c r="W24" i="1"/>
  <c r="S24" i="1"/>
  <c r="U24" i="1" s="1"/>
  <c r="O24" i="1"/>
  <c r="AK23" i="1"/>
  <c r="AH23" i="1"/>
  <c r="W23" i="1"/>
  <c r="U23" i="1"/>
  <c r="S23" i="1"/>
  <c r="W22" i="1"/>
  <c r="U22" i="1"/>
  <c r="S22" i="1"/>
  <c r="O22" i="1"/>
  <c r="S19" i="1"/>
  <c r="Q19" i="1"/>
  <c r="N19" i="1"/>
  <c r="L19" i="1"/>
  <c r="O19" i="1" s="1"/>
  <c r="K19" i="1"/>
  <c r="I19" i="1"/>
  <c r="H19" i="1"/>
  <c r="B19" i="1"/>
  <c r="W16" i="1"/>
  <c r="W19" i="1" s="1"/>
  <c r="S16" i="1"/>
  <c r="U16" i="1" s="1"/>
  <c r="U19" i="1" s="1"/>
  <c r="O16" i="1"/>
  <c r="F35" i="2" l="1"/>
  <c r="F34" i="2"/>
  <c r="F33" i="2"/>
  <c r="F31" i="2"/>
  <c r="F30" i="2"/>
  <c r="F29" i="2"/>
  <c r="F28" i="2"/>
  <c r="F27" i="2"/>
  <c r="F25" i="2"/>
  <c r="F24" i="2"/>
  <c r="F23" i="2"/>
  <c r="F22" i="2"/>
  <c r="F21" i="2"/>
  <c r="F19" i="2"/>
  <c r="F18" i="2"/>
  <c r="F17" i="2"/>
  <c r="F16" i="2"/>
  <c r="F14" i="2"/>
  <c r="F13" i="2"/>
  <c r="U32" i="1"/>
  <c r="H44" i="1"/>
  <c r="H48" i="1" s="1"/>
  <c r="N44" i="1"/>
  <c r="N48" i="1" s="1"/>
  <c r="B22" i="1"/>
  <c r="W32" i="1"/>
  <c r="W44" i="1" s="1"/>
  <c r="W48" i="1" s="1"/>
  <c r="I44" i="1"/>
  <c r="I48" i="1" s="1"/>
  <c r="Q44" i="1"/>
  <c r="U44" i="1"/>
  <c r="U48" i="1" s="1"/>
  <c r="B24" i="1"/>
  <c r="B23" i="1"/>
  <c r="K44" i="1"/>
  <c r="K48" i="1" s="1"/>
  <c r="S42" i="1"/>
  <c r="S44" i="1" s="1"/>
  <c r="S48" i="1" s="1"/>
  <c r="L44" i="1"/>
  <c r="F12" i="2"/>
  <c r="H19" i="2" l="1"/>
  <c r="J19" i="2"/>
  <c r="H24" i="2"/>
  <c r="J24" i="2"/>
  <c r="J12" i="2"/>
  <c r="H12" i="2"/>
  <c r="B25" i="1"/>
  <c r="B26" i="1"/>
  <c r="B28" i="1" s="1"/>
  <c r="H21" i="2"/>
  <c r="J21" i="2"/>
  <c r="H30" i="2"/>
  <c r="J30" i="2"/>
  <c r="O44" i="1"/>
  <c r="L48" i="1"/>
  <c r="H17" i="2"/>
  <c r="J17" i="2"/>
  <c r="H22" i="2"/>
  <c r="J22" i="2"/>
  <c r="H27" i="2"/>
  <c r="J27" i="2"/>
  <c r="H31" i="2"/>
  <c r="J31" i="2"/>
  <c r="Q48" i="1"/>
  <c r="AM37" i="1"/>
  <c r="AH37" i="1" s="1"/>
  <c r="AI37" i="1" s="1"/>
  <c r="AM26" i="1"/>
  <c r="AH26" i="1" s="1"/>
  <c r="AI26" i="1" s="1"/>
  <c r="AM22" i="1"/>
  <c r="AH22" i="1" s="1"/>
  <c r="AM36" i="1"/>
  <c r="AH36" i="1" s="1"/>
  <c r="AI36" i="1" s="1"/>
  <c r="AM28" i="1"/>
  <c r="AH28" i="1" s="1"/>
  <c r="AI28" i="1" s="1"/>
  <c r="AM25" i="1"/>
  <c r="AH25" i="1" s="1"/>
  <c r="AI25" i="1" s="1"/>
  <c r="AM39" i="1"/>
  <c r="AH39" i="1" s="1"/>
  <c r="AI39" i="1" s="1"/>
  <c r="AM35" i="1"/>
  <c r="AH35" i="1" s="1"/>
  <c r="AM44" i="1"/>
  <c r="AM27" i="1"/>
  <c r="AH27" i="1" s="1"/>
  <c r="AI27" i="1" s="1"/>
  <c r="AM16" i="1"/>
  <c r="AH16" i="1" s="1"/>
  <c r="AM38" i="1"/>
  <c r="AH38" i="1" s="1"/>
  <c r="AI38" i="1" s="1"/>
  <c r="AM24" i="1"/>
  <c r="AH24" i="1" s="1"/>
  <c r="AI24" i="1" s="1"/>
  <c r="AM29" i="1"/>
  <c r="AH29" i="1" s="1"/>
  <c r="AI29" i="1" s="1"/>
  <c r="H13" i="2"/>
  <c r="J13" i="2"/>
  <c r="H18" i="2"/>
  <c r="J18" i="2"/>
  <c r="H23" i="2"/>
  <c r="J23" i="2"/>
  <c r="H28" i="2"/>
  <c r="J28" i="2"/>
  <c r="H33" i="2"/>
  <c r="J33" i="2"/>
  <c r="H14" i="2"/>
  <c r="J14" i="2"/>
  <c r="H29" i="2"/>
  <c r="J29" i="2"/>
  <c r="H16" i="2"/>
  <c r="J16" i="2"/>
  <c r="H35" i="2"/>
  <c r="J35" i="2"/>
  <c r="H34" i="2"/>
  <c r="J34" i="2"/>
  <c r="H25" i="2"/>
  <c r="J25" i="2"/>
  <c r="Y27" i="1" l="1"/>
  <c r="Y28" i="1"/>
  <c r="Y22" i="1"/>
  <c r="Y29" i="1"/>
  <c r="Y25" i="1"/>
  <c r="Y16" i="1"/>
  <c r="Y24" i="1"/>
  <c r="AH32" i="1"/>
  <c r="AI32" i="1" s="1"/>
  <c r="AI22" i="1"/>
  <c r="B27" i="1"/>
  <c r="Y52" i="1"/>
  <c r="AR35" i="1" s="1"/>
  <c r="O48" i="1"/>
  <c r="B29" i="1"/>
  <c r="AI35" i="1"/>
  <c r="AH42" i="1"/>
  <c r="B32" i="1"/>
  <c r="AI16" i="1"/>
  <c r="AH19" i="1"/>
  <c r="AI19" i="1" s="1"/>
  <c r="AR16" i="1" l="1"/>
  <c r="AT16" i="1" s="1"/>
  <c r="AC16" i="1"/>
  <c r="AC19" i="1" s="1"/>
  <c r="AA16" i="1"/>
  <c r="AA19" i="1" s="1"/>
  <c r="AE16" i="1"/>
  <c r="Y19" i="1"/>
  <c r="AA28" i="1"/>
  <c r="AC28" i="1"/>
  <c r="AE28" i="1"/>
  <c r="AJ28" i="1" s="1"/>
  <c r="AK28" i="1" s="1"/>
  <c r="AR36" i="1"/>
  <c r="AT35" i="1"/>
  <c r="AR39" i="1"/>
  <c r="AR38" i="1"/>
  <c r="AR37" i="1"/>
  <c r="Y35" i="1"/>
  <c r="AE29" i="1"/>
  <c r="AR29" i="1"/>
  <c r="AT29" i="1" s="1"/>
  <c r="AC29" i="1"/>
  <c r="AA29" i="1"/>
  <c r="B35" i="1"/>
  <c r="B37" i="1" s="1"/>
  <c r="B36" i="1"/>
  <c r="AE24" i="1"/>
  <c r="AR24" i="1"/>
  <c r="AC24" i="1"/>
  <c r="AA24" i="1"/>
  <c r="AA22" i="1"/>
  <c r="AR22" i="1"/>
  <c r="AT22" i="1" s="1"/>
  <c r="AC22" i="1"/>
  <c r="AE22" i="1"/>
  <c r="AI42" i="1"/>
  <c r="AH44" i="1"/>
  <c r="AR25" i="1"/>
  <c r="AT25" i="1" s="1"/>
  <c r="AC25" i="1"/>
  <c r="AA25" i="1"/>
  <c r="AE25" i="1"/>
  <c r="AE27" i="1"/>
  <c r="AA27" i="1"/>
  <c r="AR27" i="1"/>
  <c r="AC27" i="1"/>
  <c r="AG27" i="1" l="1"/>
  <c r="AJ27" i="1"/>
  <c r="AK27" i="1" s="1"/>
  <c r="AJ25" i="1"/>
  <c r="AK25" i="1" s="1"/>
  <c r="AG25" i="1"/>
  <c r="AT27" i="1"/>
  <c r="AR26" i="1"/>
  <c r="AT24" i="1"/>
  <c r="AR23" i="1"/>
  <c r="AT39" i="1"/>
  <c r="Y39" i="1"/>
  <c r="AJ24" i="1"/>
  <c r="AK24" i="1" s="1"/>
  <c r="AG24" i="1"/>
  <c r="Y42" i="1"/>
  <c r="AE35" i="1"/>
  <c r="AC35" i="1"/>
  <c r="AA35" i="1"/>
  <c r="AI44" i="1"/>
  <c r="AH48" i="1"/>
  <c r="AI48" i="1" s="1"/>
  <c r="Y37" i="1"/>
  <c r="AT37" i="1"/>
  <c r="Y36" i="1"/>
  <c r="AT36" i="1"/>
  <c r="AG22" i="1"/>
  <c r="AJ22" i="1"/>
  <c r="AK22" i="1" s="1"/>
  <c r="AJ29" i="1"/>
  <c r="AK29" i="1" s="1"/>
  <c r="AG29" i="1"/>
  <c r="Y38" i="1"/>
  <c r="AT38" i="1"/>
  <c r="AE19" i="1"/>
  <c r="AJ16" i="1"/>
  <c r="AK16" i="1" s="1"/>
  <c r="AG16" i="1"/>
  <c r="B38" i="1"/>
  <c r="B39" i="1" s="1"/>
  <c r="B42" i="1" s="1"/>
  <c r="B44" i="1" s="1"/>
  <c r="AE38" i="1" l="1"/>
  <c r="AC38" i="1"/>
  <c r="AA38" i="1"/>
  <c r="AC36" i="1"/>
  <c r="AA36" i="1"/>
  <c r="AE36" i="1"/>
  <c r="AJ35" i="1"/>
  <c r="AK35" i="1" s="1"/>
  <c r="AG35" i="1"/>
  <c r="AE39" i="1"/>
  <c r="AC39" i="1"/>
  <c r="AC42" i="1" s="1"/>
  <c r="AA39" i="1"/>
  <c r="Y26" i="1"/>
  <c r="AT26" i="1"/>
  <c r="AJ19" i="1"/>
  <c r="AK19" i="1" s="1"/>
  <c r="AG19" i="1"/>
  <c r="AA37" i="1"/>
  <c r="AA42" i="1" s="1"/>
  <c r="AE37" i="1"/>
  <c r="AC37" i="1"/>
  <c r="AT23" i="1"/>
  <c r="AT48" i="1" s="1"/>
  <c r="Y23" i="1"/>
  <c r="AA26" i="1" l="1"/>
  <c r="AE26" i="1"/>
  <c r="AC26" i="1"/>
  <c r="AJ39" i="1"/>
  <c r="AK39" i="1" s="1"/>
  <c r="AG39" i="1"/>
  <c r="AG36" i="1"/>
  <c r="AJ36" i="1"/>
  <c r="AK36" i="1" s="1"/>
  <c r="AG38" i="1"/>
  <c r="AJ38" i="1"/>
  <c r="AK38" i="1" s="1"/>
  <c r="AA23" i="1"/>
  <c r="AE23" i="1"/>
  <c r="AC23" i="1"/>
  <c r="AC32" i="1" s="1"/>
  <c r="AC44" i="1" s="1"/>
  <c r="AC48" i="1" s="1"/>
  <c r="Y32" i="1"/>
  <c r="Y44" i="1" s="1"/>
  <c r="Y48" i="1" s="1"/>
  <c r="AG37" i="1"/>
  <c r="AJ37" i="1"/>
  <c r="AK37" i="1" s="1"/>
  <c r="AE42" i="1"/>
  <c r="AG42" i="1" l="1"/>
  <c r="AJ42" i="1"/>
  <c r="AK42" i="1" s="1"/>
  <c r="AJ23" i="1"/>
  <c r="AE32" i="1"/>
  <c r="AE44" i="1" s="1"/>
  <c r="AA32" i="1"/>
  <c r="AA44" i="1" s="1"/>
  <c r="AA48" i="1" s="1"/>
  <c r="AG26" i="1"/>
  <c r="AJ26" i="1"/>
  <c r="AK26" i="1" s="1"/>
  <c r="AG44" i="1" l="1"/>
  <c r="AE48" i="1"/>
  <c r="AG48" i="1" s="1"/>
  <c r="AJ44" i="1"/>
  <c r="AK44" i="1" s="1"/>
  <c r="AG32" i="1"/>
  <c r="AJ32" i="1"/>
</calcChain>
</file>

<file path=xl/sharedStrings.xml><?xml version="1.0" encoding="utf-8"?>
<sst xmlns="http://schemas.openxmlformats.org/spreadsheetml/2006/main" count="174" uniqueCount="102">
  <si>
    <t xml:space="preserve"> </t>
  </si>
  <si>
    <t>TABLE A. PRESENT AND PROPOSED RATES</t>
  </si>
  <si>
    <t>PACIFIC POWER &amp; LIGHT COMPANY</t>
  </si>
  <si>
    <t>ESTIMATED EFFECT OF PROPOSED SYSTEM BENEFITS CHARGE CHANGE</t>
  </si>
  <si>
    <t>ON REVENUES FROM ELECTRIC SALES TO ULTIMATE CONSUMERS</t>
  </si>
  <si>
    <t>IN WASHINGTON</t>
  </si>
  <si>
    <t>12 MONTHS ENDED JUNE 2012</t>
  </si>
  <si>
    <t>Hydro Deferral</t>
  </si>
  <si>
    <t>Actual</t>
  </si>
  <si>
    <t>Use</t>
  </si>
  <si>
    <t>Present</t>
  </si>
  <si>
    <t>Proposed</t>
  </si>
  <si>
    <t>Surcharge</t>
  </si>
  <si>
    <t>Curr.</t>
  </si>
  <si>
    <t>Avg.</t>
  </si>
  <si>
    <t>Base</t>
  </si>
  <si>
    <t>per Customer</t>
  </si>
  <si>
    <t>SBC</t>
  </si>
  <si>
    <t>Net</t>
  </si>
  <si>
    <t>Net Change</t>
  </si>
  <si>
    <t>Line</t>
  </si>
  <si>
    <t>Sch.</t>
  </si>
  <si>
    <t>Cust.</t>
  </si>
  <si>
    <t>MWH</t>
  </si>
  <si>
    <t>Revenues</t>
  </si>
  <si>
    <t>per Month</t>
  </si>
  <si>
    <t xml:space="preserve">Current </t>
  </si>
  <si>
    <t>No.</t>
  </si>
  <si>
    <t>Description</t>
  </si>
  <si>
    <t>($000)</t>
  </si>
  <si>
    <t>(kWh)</t>
  </si>
  <si>
    <t>%</t>
  </si>
  <si>
    <t>(cents/kWh)</t>
  </si>
  <si>
    <t>Rate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</si>
  <si>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</si>
  <si>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</si>
  <si>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</si>
  <si>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</si>
  <si>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</si>
  <si>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</si>
  <si>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</si>
  <si>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</si>
  <si>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</si>
  <si>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</si>
  <si>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</si>
  <si>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</si>
  <si>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</si>
  <si>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</si>
  <si>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</si>
  <si>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(10)-(7)</t>
  </si>
  <si>
    <t>(12)/(8)</t>
  </si>
  <si>
    <t>(7)/(5)</t>
  </si>
  <si>
    <t>Residential</t>
  </si>
  <si>
    <t>Residential Service</t>
  </si>
  <si>
    <t>16/18</t>
  </si>
  <si>
    <t>Unbilled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</si>
  <si>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</si>
  <si>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</si>
  <si>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</si>
  <si>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</si>
  <si>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</si>
  <si>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</si>
  <si>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</si>
  <si>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</si>
  <si>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</si>
  <si>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</si>
  <si>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</si>
  <si>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</si>
  <si>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</si>
  <si>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</si>
  <si>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</si>
  <si>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</si>
  <si>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</si>
  <si>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</si>
  <si>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</si>
  <si>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</si>
  <si>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</si>
  <si>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</si>
  <si>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</si>
  <si>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</si>
  <si>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</si>
  <si>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</si>
  <si>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1,2</t>
    </r>
  </si>
  <si>
    <t>Change</t>
  </si>
  <si>
    <t>Present Price</t>
  </si>
  <si>
    <t>Proposed Price</t>
  </si>
  <si>
    <t>kWh</t>
  </si>
  <si>
    <t>$</t>
  </si>
  <si>
    <t>Basic</t>
  </si>
  <si>
    <t>Energy - 1st 600</t>
  </si>
  <si>
    <t>Energy</t>
  </si>
  <si>
    <t>SBC-current</t>
  </si>
  <si>
    <t>SBC-proposed</t>
  </si>
  <si>
    <t>BPA Credit</t>
  </si>
  <si>
    <t>Low Income-Current</t>
  </si>
  <si>
    <t>Low Income-Proposed</t>
  </si>
  <si>
    <t>REC Adjust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</si>
  <si>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</si>
  <si>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</si>
  <si>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</si>
  <si>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REC Credit, Low Income Charge and BPA Credit.</t>
    </r>
  </si>
  <si>
    <r>
      <t xml:space="preserve">       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Includes no change to the Low Income Charge.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</si>
</sst>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0.000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0000000000%"/>
    <numFmt numFmtId="170" formatCode="0.00_)"/>
    <numFmt numFmtId="171" formatCode="_-* #,##0\ &quot;F&quot;_-;\-* #,##0\ &quot;F&quot;_-;_-* &quot;-&quot;\ &quot;F&quot;_-;_-@_-"/>
    <numFmt numFmtId="172" formatCode="_(* #,##0.00_);[Red]_(* \(#,##0.00\);_(* &quot;-&quot;??_);_(@_)"/>
    <numFmt numFmtId="173" formatCode="&quot;$&quot;###0;[Red]\(&quot;$&quot;###0\)"/>
    <numFmt numFmtId="174" formatCode="&quot;$&quot;#,##0\ ;\(&quot;$&quot;#,##0\)"/>
    <numFmt numFmtId="175" formatCode="mmmm\ d\,\ yyyy"/>
    <numFmt numFmtId="176" formatCode="0.000%"/>
    <numFmt numFmtId="177" formatCode="########\-###\-###"/>
    <numFmt numFmtId="178" formatCode="0.0"/>
    <numFmt numFmtId="179" formatCode="#,##0.000;[Red]\-#,##0.000"/>
    <numFmt numFmtId="180" formatCode="_(* #,##0_);[Red]_(* \(#,##0\);_(* &quot;-&quot;_);_(@_)"/>
    <numFmt numFmtId="181" formatCode="#,##0.0_);\(#,##0.0\);\-\ ;"/>
    <numFmt numFmtId="182" formatCode="#,##0.0000"/>
    <numFmt numFmtId="183" formatCode="mmm\ dd\,\ yyyy"/>
    <numFmt numFmtId="184" formatCode="General_)"/>
  </numFmts>
  <fonts count="66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name val="Helv"/>
    </font>
    <font>
      <sz val="10"/>
      <name val="MS Sans Serif"/>
      <family val="2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8"/>
      <name val="Arial"/>
      <family val="2"/>
    </font>
    <font>
      <sz val="11"/>
      <color indexed="60"/>
      <name val="Calibri"/>
      <family val="2"/>
    </font>
    <font>
      <sz val="10"/>
      <name val="SWISS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8"/>
      <color indexed="56"/>
      <name val="Cambria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0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1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11" applyNumberFormat="0" applyAlignment="0" applyProtection="0"/>
    <xf numFmtId="0" fontId="25" fillId="22" borderId="11" applyNumberFormat="0" applyAlignment="0" applyProtection="0"/>
    <xf numFmtId="0" fontId="25" fillId="22" borderId="11" applyNumberFormat="0" applyAlignment="0" applyProtection="0"/>
    <xf numFmtId="0" fontId="25" fillId="22" borderId="11" applyNumberFormat="0" applyAlignment="0" applyProtection="0"/>
    <xf numFmtId="0" fontId="25" fillId="22" borderId="11" applyNumberFormat="0" applyAlignment="0" applyProtection="0"/>
    <xf numFmtId="0" fontId="26" fillId="23" borderId="12" applyNumberFormat="0" applyAlignment="0" applyProtection="0"/>
    <xf numFmtId="0" fontId="26" fillId="23" borderId="12" applyNumberFormat="0" applyAlignment="0" applyProtection="0"/>
    <xf numFmtId="0" fontId="26" fillId="23" borderId="12" applyNumberFormat="0" applyAlignment="0" applyProtection="0"/>
    <xf numFmtId="0" fontId="26" fillId="23" borderId="12" applyNumberFormat="0" applyAlignment="0" applyProtection="0"/>
    <xf numFmtId="0" fontId="26" fillId="23" borderId="12" applyNumberFormat="0" applyAlignment="0" applyProtection="0"/>
    <xf numFmtId="0" fontId="2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" fontId="28" fillId="0" borderId="0"/>
    <xf numFmtId="41" fontId="7" fillId="0" borderId="0" applyFont="0" applyFill="0" applyBorder="0" applyAlignment="0" applyProtection="0"/>
    <xf numFmtId="4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37" fontId="7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34" fillId="0" borderId="0" applyFont="0" applyFill="0" applyBorder="0" applyProtection="0">
      <alignment horizontal="right"/>
    </xf>
    <xf numFmtId="5" fontId="32" fillId="0" borderId="0"/>
    <xf numFmtId="17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/>
    <xf numFmtId="0" fontId="32" fillId="0" borderId="0"/>
    <xf numFmtId="175" fontId="7" fillId="0" borderId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32" fillId="0" borderId="0"/>
    <xf numFmtId="0" fontId="36" fillId="0" borderId="0" applyFont="0" applyFill="0" applyBorder="0" applyAlignment="0" applyProtection="0">
      <alignment horizontal="left"/>
    </xf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38" fontId="38" fillId="24" borderId="0" applyNumberFormat="0" applyBorder="0" applyAlignment="0" applyProtection="0"/>
    <xf numFmtId="38" fontId="38" fillId="24" borderId="0" applyNumberFormat="0" applyBorder="0" applyAlignment="0" applyProtection="0"/>
    <xf numFmtId="38" fontId="38" fillId="24" borderId="0" applyNumberFormat="0" applyBorder="0" applyAlignment="0" applyProtection="0"/>
    <xf numFmtId="0" fontId="39" fillId="0" borderId="0"/>
    <xf numFmtId="0" fontId="40" fillId="0" borderId="13" applyNumberFormat="0" applyAlignment="0" applyProtection="0">
      <alignment horizontal="left" vertical="center"/>
    </xf>
    <xf numFmtId="0" fontId="40" fillId="0" borderId="14">
      <alignment horizontal="left" vertical="center"/>
    </xf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7" fillId="0" borderId="0">
      <protection locked="0"/>
    </xf>
    <xf numFmtId="176" fontId="7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38" fillId="25" borderId="10" applyNumberFormat="0" applyBorder="0" applyAlignment="0" applyProtection="0"/>
    <xf numFmtId="10" fontId="38" fillId="25" borderId="10" applyNumberFormat="0" applyBorder="0" applyAlignment="0" applyProtection="0"/>
    <xf numFmtId="10" fontId="38" fillId="25" borderId="10" applyNumberFormat="0" applyBorder="0" applyAlignment="0" applyProtection="0"/>
    <xf numFmtId="38" fontId="43" fillId="0" borderId="0">
      <alignment horizontal="left" wrapText="1"/>
    </xf>
    <xf numFmtId="38" fontId="44" fillId="0" borderId="0">
      <alignment horizontal="left" wrapText="1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26" borderId="0"/>
    <xf numFmtId="0" fontId="46" fillId="27" borderId="0"/>
    <xf numFmtId="0" fontId="24" fillId="28" borderId="17" applyBorder="0"/>
    <xf numFmtId="0" fontId="7" fillId="29" borderId="18" applyNumberFormat="0" applyFont="0" applyBorder="0" applyAlignment="0" applyProtection="0"/>
    <xf numFmtId="177" fontId="7" fillId="0" borderId="0"/>
    <xf numFmtId="178" fontId="47" fillId="0" borderId="0" applyNumberFormat="0" applyFill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167" fontId="12" fillId="0" borderId="0" applyFont="0" applyAlignment="0" applyProtection="0"/>
    <xf numFmtId="0" fontId="38" fillId="0" borderId="19" applyNumberFormat="0" applyBorder="0" applyAlignment="0"/>
    <xf numFmtId="0" fontId="38" fillId="0" borderId="19" applyNumberFormat="0" applyBorder="0" applyAlignment="0"/>
    <xf numFmtId="0" fontId="38" fillId="0" borderId="19" applyNumberFormat="0" applyBorder="0" applyAlignment="0"/>
    <xf numFmtId="179" fontId="7" fillId="0" borderId="0"/>
    <xf numFmtId="179" fontId="7" fillId="0" borderId="0"/>
    <xf numFmtId="179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8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41" fontId="49" fillId="0" borderId="0" applyFont="0" applyFill="0" applyBorder="0" applyAlignment="0" applyProtection="0"/>
    <xf numFmtId="0" fontId="7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0" fontId="7" fillId="0" borderId="0"/>
    <xf numFmtId="41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180" fontId="7" fillId="0" borderId="0"/>
    <xf numFmtId="0" fontId="1" fillId="0" borderId="0"/>
    <xf numFmtId="0" fontId="2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41" fontId="7" fillId="0" borderId="0"/>
    <xf numFmtId="0" fontId="7" fillId="0" borderId="0"/>
    <xf numFmtId="0" fontId="1" fillId="0" borderId="0"/>
    <xf numFmtId="37" fontId="32" fillId="0" borderId="0"/>
    <xf numFmtId="0" fontId="7" fillId="31" borderId="20" applyNumberFormat="0" applyFont="0" applyAlignment="0" applyProtection="0"/>
    <xf numFmtId="0" fontId="7" fillId="31" borderId="20" applyNumberFormat="0" applyFont="0" applyAlignment="0" applyProtection="0"/>
    <xf numFmtId="0" fontId="7" fillId="31" borderId="20" applyNumberFormat="0" applyFont="0" applyAlignment="0" applyProtection="0"/>
    <xf numFmtId="0" fontId="7" fillId="31" borderId="20" applyNumberFormat="0" applyFont="0" applyAlignment="0" applyProtection="0"/>
    <xf numFmtId="0" fontId="7" fillId="31" borderId="20" applyNumberFormat="0" applyFont="0" applyAlignment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0" fontId="50" fillId="22" borderId="21" applyNumberFormat="0" applyAlignment="0" applyProtection="0"/>
    <xf numFmtId="0" fontId="50" fillId="22" borderId="21" applyNumberFormat="0" applyAlignment="0" applyProtection="0"/>
    <xf numFmtId="0" fontId="50" fillId="22" borderId="21" applyNumberFormat="0" applyAlignment="0" applyProtection="0"/>
    <xf numFmtId="0" fontId="50" fillId="22" borderId="21" applyNumberFormat="0" applyAlignment="0" applyProtection="0"/>
    <xf numFmtId="0" fontId="50" fillId="22" borderId="21" applyNumberFormat="0" applyAlignment="0" applyProtection="0"/>
    <xf numFmtId="12" fontId="40" fillId="32" borderId="22">
      <alignment horizontal="left"/>
    </xf>
    <xf numFmtId="0" fontId="32" fillId="0" borderId="0"/>
    <xf numFmtId="0" fontId="32" fillId="0" borderId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1" fillId="0" borderId="0"/>
    <xf numFmtId="4" fontId="52" fillId="30" borderId="23" applyNumberFormat="0" applyProtection="0">
      <alignment vertical="center"/>
    </xf>
    <xf numFmtId="4" fontId="53" fillId="33" borderId="23" applyNumberFormat="0" applyProtection="0">
      <alignment vertical="center"/>
    </xf>
    <xf numFmtId="4" fontId="52" fillId="33" borderId="23" applyNumberFormat="0" applyProtection="0">
      <alignment horizontal="left" vertical="center" indent="1"/>
    </xf>
    <xf numFmtId="0" fontId="52" fillId="33" borderId="23" applyNumberFormat="0" applyProtection="0">
      <alignment horizontal="left" vertical="top" indent="1"/>
    </xf>
    <xf numFmtId="4" fontId="52" fillId="34" borderId="23" applyNumberFormat="0" applyProtection="0"/>
    <xf numFmtId="4" fontId="54" fillId="3" borderId="23" applyNumberFormat="0" applyProtection="0">
      <alignment horizontal="right" vertical="center"/>
    </xf>
    <xf numFmtId="4" fontId="54" fillId="9" borderId="23" applyNumberFormat="0" applyProtection="0">
      <alignment horizontal="right" vertical="center"/>
    </xf>
    <xf numFmtId="4" fontId="54" fillId="17" borderId="23" applyNumberFormat="0" applyProtection="0">
      <alignment horizontal="right" vertical="center"/>
    </xf>
    <xf numFmtId="4" fontId="54" fillId="11" borderId="23" applyNumberFormat="0" applyProtection="0">
      <alignment horizontal="right" vertical="center"/>
    </xf>
    <xf numFmtId="4" fontId="54" fillId="15" borderId="23" applyNumberFormat="0" applyProtection="0">
      <alignment horizontal="right" vertical="center"/>
    </xf>
    <xf numFmtId="4" fontId="54" fillId="19" borderId="23" applyNumberFormat="0" applyProtection="0">
      <alignment horizontal="right" vertical="center"/>
    </xf>
    <xf numFmtId="4" fontId="54" fillId="18" borderId="23" applyNumberFormat="0" applyProtection="0">
      <alignment horizontal="right" vertical="center"/>
    </xf>
    <xf numFmtId="4" fontId="54" fillId="35" borderId="23" applyNumberFormat="0" applyProtection="0">
      <alignment horizontal="right" vertical="center"/>
    </xf>
    <xf numFmtId="4" fontId="54" fillId="10" borderId="23" applyNumberFormat="0" applyProtection="0">
      <alignment horizontal="right" vertical="center"/>
    </xf>
    <xf numFmtId="4" fontId="52" fillId="36" borderId="24" applyNumberFormat="0" applyProtection="0">
      <alignment horizontal="left" vertical="center" indent="1"/>
    </xf>
    <xf numFmtId="4" fontId="54" fillId="37" borderId="0" applyNumberFormat="0" applyProtection="0">
      <alignment horizontal="left" indent="1"/>
    </xf>
    <xf numFmtId="4" fontId="55" fillId="38" borderId="0" applyNumberFormat="0" applyProtection="0">
      <alignment horizontal="left" vertical="center" indent="1"/>
    </xf>
    <xf numFmtId="4" fontId="55" fillId="38" borderId="0" applyNumberFormat="0" applyProtection="0">
      <alignment horizontal="left" vertical="center" indent="1"/>
    </xf>
    <xf numFmtId="4" fontId="55" fillId="38" borderId="0" applyNumberFormat="0" applyProtection="0">
      <alignment horizontal="left" vertical="center" indent="1"/>
    </xf>
    <xf numFmtId="4" fontId="54" fillId="39" borderId="23" applyNumberFormat="0" applyProtection="0">
      <alignment horizontal="right" vertical="center"/>
    </xf>
    <xf numFmtId="4" fontId="56" fillId="40" borderId="0" applyNumberFormat="0" applyProtection="0">
      <alignment horizontal="left" indent="1"/>
    </xf>
    <xf numFmtId="4" fontId="56" fillId="40" borderId="0" applyNumberFormat="0" applyProtection="0">
      <alignment horizontal="left" indent="1"/>
    </xf>
    <xf numFmtId="4" fontId="56" fillId="40" borderId="0" applyNumberFormat="0" applyProtection="0">
      <alignment horizontal="left" indent="1"/>
    </xf>
    <xf numFmtId="4" fontId="56" fillId="40" borderId="0" applyNumberFormat="0" applyProtection="0">
      <alignment horizontal="left" indent="1"/>
    </xf>
    <xf numFmtId="4" fontId="57" fillId="41" borderId="0" applyNumberFormat="0" applyProtection="0"/>
    <xf numFmtId="4" fontId="57" fillId="41" borderId="0" applyNumberFormat="0" applyProtection="0"/>
    <xf numFmtId="4" fontId="57" fillId="41" borderId="0" applyNumberFormat="0" applyProtection="0"/>
    <xf numFmtId="4" fontId="57" fillId="41" borderId="0" applyNumberFormat="0" applyProtection="0"/>
    <xf numFmtId="0" fontId="7" fillId="38" borderId="23" applyNumberFormat="0" applyProtection="0">
      <alignment horizontal="left" vertical="center" indent="1"/>
    </xf>
    <xf numFmtId="0" fontId="7" fillId="38" borderId="23" applyNumberFormat="0" applyProtection="0">
      <alignment horizontal="left" vertical="center" indent="1"/>
    </xf>
    <xf numFmtId="0" fontId="7" fillId="38" borderId="23" applyNumberFormat="0" applyProtection="0">
      <alignment horizontal="left" vertical="center" indent="1"/>
    </xf>
    <xf numFmtId="0" fontId="7" fillId="38" borderId="23" applyNumberFormat="0" applyProtection="0">
      <alignment horizontal="left" vertical="center" indent="1"/>
    </xf>
    <xf numFmtId="0" fontId="7" fillId="38" borderId="23" applyNumberFormat="0" applyProtection="0">
      <alignment horizontal="left" vertical="center" indent="1"/>
    </xf>
    <xf numFmtId="0" fontId="7" fillId="38" borderId="23" applyNumberFormat="0" applyProtection="0">
      <alignment horizontal="left" vertical="center" indent="1"/>
    </xf>
    <xf numFmtId="0" fontId="7" fillId="38" borderId="23" applyNumberFormat="0" applyProtection="0">
      <alignment horizontal="left" vertical="top" indent="1"/>
    </xf>
    <xf numFmtId="0" fontId="7" fillId="38" borderId="23" applyNumberFormat="0" applyProtection="0">
      <alignment horizontal="left" vertical="top" indent="1"/>
    </xf>
    <xf numFmtId="0" fontId="7" fillId="38" borderId="23" applyNumberFormat="0" applyProtection="0">
      <alignment horizontal="left" vertical="top" indent="1"/>
    </xf>
    <xf numFmtId="0" fontId="7" fillId="38" borderId="23" applyNumberFormat="0" applyProtection="0">
      <alignment horizontal="left" vertical="top" indent="1"/>
    </xf>
    <xf numFmtId="0" fontId="7" fillId="38" borderId="23" applyNumberFormat="0" applyProtection="0">
      <alignment horizontal="left" vertical="top" indent="1"/>
    </xf>
    <xf numFmtId="0" fontId="7" fillId="38" borderId="23" applyNumberFormat="0" applyProtection="0">
      <alignment horizontal="left" vertical="top" indent="1"/>
    </xf>
    <xf numFmtId="0" fontId="7" fillId="34" borderId="23" applyNumberFormat="0" applyProtection="0">
      <alignment horizontal="left" vertical="center" indent="1"/>
    </xf>
    <xf numFmtId="0" fontId="7" fillId="34" borderId="23" applyNumberFormat="0" applyProtection="0">
      <alignment horizontal="left" vertical="center" indent="1"/>
    </xf>
    <xf numFmtId="0" fontId="7" fillId="34" borderId="23" applyNumberFormat="0" applyProtection="0">
      <alignment horizontal="left" vertical="center" indent="1"/>
    </xf>
    <xf numFmtId="0" fontId="7" fillId="34" borderId="23" applyNumberFormat="0" applyProtection="0">
      <alignment horizontal="left" vertical="center" indent="1"/>
    </xf>
    <xf numFmtId="0" fontId="7" fillId="34" borderId="23" applyNumberFormat="0" applyProtection="0">
      <alignment horizontal="left" vertical="center" indent="1"/>
    </xf>
    <xf numFmtId="0" fontId="7" fillId="34" borderId="23" applyNumberFormat="0" applyProtection="0">
      <alignment horizontal="left" vertical="center" indent="1"/>
    </xf>
    <xf numFmtId="0" fontId="7" fillId="34" borderId="23" applyNumberFormat="0" applyProtection="0">
      <alignment horizontal="left" vertical="top" indent="1"/>
    </xf>
    <xf numFmtId="0" fontId="7" fillId="34" borderId="23" applyNumberFormat="0" applyProtection="0">
      <alignment horizontal="left" vertical="top" indent="1"/>
    </xf>
    <xf numFmtId="0" fontId="7" fillId="34" borderId="23" applyNumberFormat="0" applyProtection="0">
      <alignment horizontal="left" vertical="top" indent="1"/>
    </xf>
    <xf numFmtId="0" fontId="7" fillId="34" borderId="23" applyNumberFormat="0" applyProtection="0">
      <alignment horizontal="left" vertical="top" indent="1"/>
    </xf>
    <xf numFmtId="0" fontId="7" fillId="34" borderId="23" applyNumberFormat="0" applyProtection="0">
      <alignment horizontal="left" vertical="top" indent="1"/>
    </xf>
    <xf numFmtId="0" fontId="7" fillId="34" borderId="23" applyNumberFormat="0" applyProtection="0">
      <alignment horizontal="left" vertical="top" indent="1"/>
    </xf>
    <xf numFmtId="0" fontId="7" fillId="42" borderId="23" applyNumberFormat="0" applyProtection="0">
      <alignment horizontal="left" vertical="center" indent="1"/>
    </xf>
    <xf numFmtId="0" fontId="7" fillId="42" borderId="23" applyNumberFormat="0" applyProtection="0">
      <alignment horizontal="left" vertical="center" indent="1"/>
    </xf>
    <xf numFmtId="0" fontId="7" fillId="42" borderId="23" applyNumberFormat="0" applyProtection="0">
      <alignment horizontal="left" vertical="center" indent="1"/>
    </xf>
    <xf numFmtId="0" fontId="7" fillId="42" borderId="23" applyNumberFormat="0" applyProtection="0">
      <alignment horizontal="left" vertical="center" indent="1"/>
    </xf>
    <xf numFmtId="0" fontId="7" fillId="42" borderId="23" applyNumberFormat="0" applyProtection="0">
      <alignment horizontal="left" vertical="center" indent="1"/>
    </xf>
    <xf numFmtId="0" fontId="7" fillId="42" borderId="23" applyNumberFormat="0" applyProtection="0">
      <alignment horizontal="left" vertical="center" indent="1"/>
    </xf>
    <xf numFmtId="0" fontId="7" fillId="42" borderId="23" applyNumberFormat="0" applyProtection="0">
      <alignment horizontal="left" vertical="top" indent="1"/>
    </xf>
    <xf numFmtId="0" fontId="7" fillId="42" borderId="23" applyNumberFormat="0" applyProtection="0">
      <alignment horizontal="left" vertical="top" indent="1"/>
    </xf>
    <xf numFmtId="0" fontId="7" fillId="42" borderId="23" applyNumberFormat="0" applyProtection="0">
      <alignment horizontal="left" vertical="top" indent="1"/>
    </xf>
    <xf numFmtId="0" fontId="7" fillId="42" borderId="23" applyNumberFormat="0" applyProtection="0">
      <alignment horizontal="left" vertical="top" indent="1"/>
    </xf>
    <xf numFmtId="0" fontId="7" fillId="42" borderId="23" applyNumberFormat="0" applyProtection="0">
      <alignment horizontal="left" vertical="top" indent="1"/>
    </xf>
    <xf numFmtId="0" fontId="7" fillId="42" borderId="23" applyNumberFormat="0" applyProtection="0">
      <alignment horizontal="left" vertical="top" indent="1"/>
    </xf>
    <xf numFmtId="0" fontId="7" fillId="43" borderId="23" applyNumberFormat="0" applyProtection="0">
      <alignment horizontal="left" vertical="center" indent="1"/>
    </xf>
    <xf numFmtId="0" fontId="7" fillId="43" borderId="23" applyNumberFormat="0" applyProtection="0">
      <alignment horizontal="left" vertical="center" indent="1"/>
    </xf>
    <xf numFmtId="0" fontId="7" fillId="43" borderId="23" applyNumberFormat="0" applyProtection="0">
      <alignment horizontal="left" vertical="center" indent="1"/>
    </xf>
    <xf numFmtId="0" fontId="7" fillId="43" borderId="23" applyNumberFormat="0" applyProtection="0">
      <alignment horizontal="left" vertical="center" indent="1"/>
    </xf>
    <xf numFmtId="0" fontId="7" fillId="43" borderId="23" applyNumberFormat="0" applyProtection="0">
      <alignment horizontal="left" vertical="center" indent="1"/>
    </xf>
    <xf numFmtId="0" fontId="7" fillId="43" borderId="23" applyNumberFormat="0" applyProtection="0">
      <alignment horizontal="left" vertical="center" indent="1"/>
    </xf>
    <xf numFmtId="0" fontId="7" fillId="43" borderId="23" applyNumberFormat="0" applyProtection="0">
      <alignment horizontal="left" vertical="top" indent="1"/>
    </xf>
    <xf numFmtId="0" fontId="7" fillId="43" borderId="23" applyNumberFormat="0" applyProtection="0">
      <alignment horizontal="left" vertical="top" indent="1"/>
    </xf>
    <xf numFmtId="0" fontId="7" fillId="43" borderId="23" applyNumberFormat="0" applyProtection="0">
      <alignment horizontal="left" vertical="top" indent="1"/>
    </xf>
    <xf numFmtId="0" fontId="7" fillId="43" borderId="23" applyNumberFormat="0" applyProtection="0">
      <alignment horizontal="left" vertical="top" indent="1"/>
    </xf>
    <xf numFmtId="0" fontId="7" fillId="43" borderId="23" applyNumberFormat="0" applyProtection="0">
      <alignment horizontal="left" vertical="top" indent="1"/>
    </xf>
    <xf numFmtId="0" fontId="7" fillId="43" borderId="23" applyNumberFormat="0" applyProtection="0">
      <alignment horizontal="left" vertical="top" indent="1"/>
    </xf>
    <xf numFmtId="4" fontId="54" fillId="25" borderId="23" applyNumberFormat="0" applyProtection="0">
      <alignment vertical="center"/>
    </xf>
    <xf numFmtId="4" fontId="58" fillId="25" borderId="23" applyNumberFormat="0" applyProtection="0">
      <alignment vertical="center"/>
    </xf>
    <xf numFmtId="4" fontId="54" fillId="25" borderId="23" applyNumberFormat="0" applyProtection="0">
      <alignment horizontal="left" vertical="center" indent="1"/>
    </xf>
    <xf numFmtId="0" fontId="54" fillId="25" borderId="23" applyNumberFormat="0" applyProtection="0">
      <alignment horizontal="left" vertical="top" indent="1"/>
    </xf>
    <xf numFmtId="4" fontId="54" fillId="0" borderId="23" applyNumberFormat="0" applyProtection="0">
      <alignment horizontal="right" vertical="center"/>
    </xf>
    <xf numFmtId="4" fontId="58" fillId="37" borderId="23" applyNumberFormat="0" applyProtection="0">
      <alignment horizontal="right" vertical="center"/>
    </xf>
    <xf numFmtId="4" fontId="54" fillId="0" borderId="23" applyNumberFormat="0" applyProtection="0">
      <alignment horizontal="left" vertical="center" indent="1"/>
    </xf>
    <xf numFmtId="0" fontId="54" fillId="34" borderId="23" applyNumberFormat="0" applyProtection="0">
      <alignment horizontal="left" vertical="top"/>
    </xf>
    <xf numFmtId="4" fontId="59" fillId="44" borderId="0" applyNumberFormat="0" applyProtection="0">
      <alignment horizontal="left"/>
    </xf>
    <xf numFmtId="4" fontId="59" fillId="44" borderId="0" applyNumberFormat="0" applyProtection="0">
      <alignment horizontal="left"/>
    </xf>
    <xf numFmtId="4" fontId="59" fillId="44" borderId="0" applyNumberFormat="0" applyProtection="0">
      <alignment horizontal="left"/>
    </xf>
    <xf numFmtId="4" fontId="59" fillId="44" borderId="0" applyNumberFormat="0" applyProtection="0">
      <alignment horizontal="left"/>
    </xf>
    <xf numFmtId="4" fontId="60" fillId="37" borderId="23" applyNumberFormat="0" applyProtection="0">
      <alignment horizontal="right" vertical="center"/>
    </xf>
    <xf numFmtId="37" fontId="61" fillId="45" borderId="0" applyNumberFormat="0" applyFont="0" applyBorder="0" applyAlignment="0" applyProtection="0"/>
    <xf numFmtId="182" fontId="7" fillId="0" borderId="25">
      <alignment horizontal="justify" vertical="top" wrapText="1"/>
    </xf>
    <xf numFmtId="182" fontId="7" fillId="0" borderId="25">
      <alignment horizontal="justify" vertical="top" wrapText="1"/>
    </xf>
    <xf numFmtId="182" fontId="7" fillId="0" borderId="25">
      <alignment horizontal="justify" vertical="top" wrapText="1"/>
    </xf>
    <xf numFmtId="0" fontId="7" fillId="0" borderId="0">
      <alignment horizontal="left" wrapText="1"/>
    </xf>
    <xf numFmtId="183" fontId="7" fillId="0" borderId="0" applyFill="0" applyBorder="0" applyAlignment="0" applyProtection="0">
      <alignment wrapText="1"/>
    </xf>
    <xf numFmtId="0" fontId="24" fillId="0" borderId="0" applyNumberFormat="0" applyFill="0" applyBorder="0">
      <alignment horizontal="center" wrapText="1"/>
    </xf>
    <xf numFmtId="0" fontId="24" fillId="0" borderId="0" applyNumberFormat="0" applyFill="0" applyBorder="0">
      <alignment horizontal="center" wrapText="1"/>
    </xf>
    <xf numFmtId="38" fontId="7" fillId="0" borderId="0">
      <alignment horizontal="left" wrapText="1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10">
      <alignment horizontal="center" vertical="center" wrapText="1"/>
    </xf>
    <xf numFmtId="0" fontId="32" fillId="0" borderId="26"/>
    <xf numFmtId="184" fontId="63" fillId="0" borderId="0">
      <alignment horizontal="left"/>
    </xf>
    <xf numFmtId="0" fontId="32" fillId="0" borderId="2"/>
    <xf numFmtId="38" fontId="54" fillId="0" borderId="27" applyFill="0" applyBorder="0" applyAlignment="0" applyProtection="0">
      <protection locked="0"/>
    </xf>
    <xf numFmtId="37" fontId="38" fillId="33" borderId="0" applyNumberFormat="0" applyBorder="0" applyAlignment="0" applyProtection="0"/>
    <xf numFmtId="37" fontId="38" fillId="33" borderId="0" applyNumberFormat="0" applyBorder="0" applyAlignment="0" applyProtection="0"/>
    <xf numFmtId="37" fontId="38" fillId="33" borderId="0" applyNumberFormat="0" applyBorder="0" applyAlignment="0" applyProtection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33" borderId="0" applyNumberFormat="0" applyBorder="0" applyAlignment="0" applyProtection="0"/>
    <xf numFmtId="3" fontId="64" fillId="46" borderId="28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4" applyFill="1"/>
    <xf numFmtId="0" fontId="3" fillId="0" borderId="0" xfId="4" applyFont="1" applyFill="1"/>
    <xf numFmtId="0" fontId="2" fillId="0" borderId="0" xfId="4" applyFont="1" applyFill="1"/>
    <xf numFmtId="0" fontId="4" fillId="0" borderId="0" xfId="4" quotePrefix="1" applyFont="1" applyFill="1" applyAlignment="1">
      <alignment horizontal="center"/>
    </xf>
    <xf numFmtId="0" fontId="4" fillId="0" borderId="0" xfId="4" applyFont="1" applyFill="1" applyAlignment="1">
      <alignment horizontal="center"/>
    </xf>
    <xf numFmtId="0" fontId="4" fillId="0" borderId="0" xfId="4" quotePrefix="1" applyFont="1" applyAlignment="1">
      <alignment horizontal="center"/>
    </xf>
    <xf numFmtId="0" fontId="2" fillId="0" borderId="0" xfId="4" applyFill="1" applyBorder="1"/>
    <xf numFmtId="0" fontId="4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0" xfId="4" applyFont="1" applyFill="1" applyBorder="1" applyAlignment="1"/>
    <xf numFmtId="0" fontId="2" fillId="0" borderId="0" xfId="4" applyFont="1" applyFill="1" applyBorder="1" applyAlignment="1">
      <alignment horizontal="left"/>
    </xf>
    <xf numFmtId="0" fontId="2" fillId="0" borderId="1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2" fillId="0" borderId="0" xfId="4" quotePrefix="1" applyFont="1" applyFill="1" applyBorder="1" applyAlignment="1">
      <alignment horizontal="center"/>
    </xf>
    <xf numFmtId="0" fontId="2" fillId="0" borderId="0" xfId="4" applyFill="1" applyAlignment="1">
      <alignment horizontal="center"/>
    </xf>
    <xf numFmtId="6" fontId="2" fillId="0" borderId="0" xfId="4" applyNumberFormat="1" applyFont="1" applyFill="1" applyBorder="1" applyAlignment="1">
      <alignment horizontal="center"/>
    </xf>
    <xf numFmtId="0" fontId="2" fillId="0" borderId="0" xfId="4" applyFill="1" applyBorder="1" applyAlignment="1">
      <alignment horizontal="center"/>
    </xf>
    <xf numFmtId="0" fontId="2" fillId="0" borderId="2" xfId="4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6" fontId="2" fillId="0" borderId="2" xfId="4" quotePrefix="1" applyNumberFormat="1" applyFont="1" applyFill="1" applyBorder="1" applyAlignment="1">
      <alignment horizontal="center"/>
    </xf>
    <xf numFmtId="0" fontId="2" fillId="0" borderId="1" xfId="4" quotePrefix="1" applyFill="1" applyBorder="1" applyAlignment="1">
      <alignment horizontal="center"/>
    </xf>
    <xf numFmtId="6" fontId="2" fillId="0" borderId="0" xfId="4" quotePrefix="1" applyNumberFormat="1" applyFont="1" applyFill="1" applyBorder="1" applyAlignment="1">
      <alignment horizontal="center"/>
    </xf>
    <xf numFmtId="0" fontId="2" fillId="0" borderId="1" xfId="4" quotePrefix="1" applyFont="1" applyFill="1" applyBorder="1" applyAlignment="1">
      <alignment horizontal="center"/>
    </xf>
    <xf numFmtId="6" fontId="2" fillId="0" borderId="1" xfId="4" quotePrefix="1" applyNumberFormat="1" applyFont="1" applyFill="1" applyBorder="1" applyAlignment="1">
      <alignment horizontal="center"/>
    </xf>
    <xf numFmtId="0" fontId="2" fillId="0" borderId="1" xfId="4" applyFill="1" applyBorder="1" applyAlignment="1">
      <alignment horizontal="center"/>
    </xf>
    <xf numFmtId="0" fontId="2" fillId="0" borderId="1" xfId="4" applyFill="1" applyBorder="1"/>
    <xf numFmtId="0" fontId="2" fillId="0" borderId="0" xfId="4" quotePrefix="1" applyFont="1" applyFill="1"/>
    <xf numFmtId="0" fontId="2" fillId="0" borderId="0" xfId="4" quotePrefix="1" applyFont="1" applyFill="1" applyAlignment="1">
      <alignment horizontal="center"/>
    </xf>
    <xf numFmtId="0" fontId="2" fillId="0" borderId="0" xfId="4" quotePrefix="1" applyFill="1" applyAlignment="1">
      <alignment horizontal="center"/>
    </xf>
    <xf numFmtId="0" fontId="2" fillId="0" borderId="0" xfId="4" quotePrefix="1" applyFill="1"/>
    <xf numFmtId="0" fontId="6" fillId="0" borderId="0" xfId="4" applyFont="1" applyFill="1"/>
    <xf numFmtId="0" fontId="3" fillId="0" borderId="0" xfId="4" quotePrefix="1" applyFont="1" applyFill="1" applyAlignment="1">
      <alignment horizontal="center"/>
    </xf>
    <xf numFmtId="37" fontId="2" fillId="0" borderId="0" xfId="4" applyNumberFormat="1" applyFont="1" applyFill="1" applyProtection="1"/>
    <xf numFmtId="5" fontId="3" fillId="0" borderId="0" xfId="4" applyNumberFormat="1" applyFont="1" applyFill="1" applyProtection="1">
      <protection locked="0"/>
    </xf>
    <xf numFmtId="10" fontId="3" fillId="0" borderId="0" xfId="3" applyNumberFormat="1" applyFont="1" applyFill="1" applyProtection="1">
      <protection locked="0"/>
    </xf>
    <xf numFmtId="5" fontId="3" fillId="0" borderId="0" xfId="3" applyNumberFormat="1" applyFont="1" applyFill="1" applyProtection="1">
      <protection locked="0"/>
    </xf>
    <xf numFmtId="5" fontId="3" fillId="0" borderId="0" xfId="4" applyNumberFormat="1" applyFont="1" applyProtection="1">
      <protection locked="0"/>
    </xf>
    <xf numFmtId="164" fontId="3" fillId="0" borderId="0" xfId="3" applyNumberFormat="1" applyFont="1" applyFill="1" applyProtection="1">
      <protection locked="0"/>
    </xf>
    <xf numFmtId="165" fontId="3" fillId="0" borderId="0" xfId="1" applyNumberFormat="1" applyFont="1" applyFill="1" applyProtection="1">
      <protection locked="0"/>
    </xf>
    <xf numFmtId="166" fontId="2" fillId="0" borderId="0" xfId="4" applyNumberFormat="1" applyFont="1" applyFill="1" applyBorder="1"/>
    <xf numFmtId="10" fontId="3" fillId="0" borderId="0" xfId="3" applyNumberFormat="1" applyFont="1" applyFill="1" applyBorder="1" applyProtection="1">
      <protection locked="0"/>
    </xf>
    <xf numFmtId="2" fontId="2" fillId="0" borderId="0" xfId="4" applyNumberFormat="1" applyFont="1" applyFill="1"/>
    <xf numFmtId="166" fontId="2" fillId="0" borderId="0" xfId="4" applyNumberFormat="1" applyFont="1"/>
    <xf numFmtId="0" fontId="2" fillId="0" borderId="2" xfId="4" applyFill="1" applyBorder="1"/>
    <xf numFmtId="37" fontId="2" fillId="0" borderId="2" xfId="4" applyNumberFormat="1" applyFill="1" applyBorder="1"/>
    <xf numFmtId="5" fontId="2" fillId="0" borderId="2" xfId="4" applyNumberFormat="1" applyFill="1" applyBorder="1"/>
    <xf numFmtId="5" fontId="3" fillId="0" borderId="1" xfId="4" applyNumberFormat="1" applyFont="1" applyFill="1" applyBorder="1" applyProtection="1">
      <protection locked="0"/>
    </xf>
    <xf numFmtId="164" fontId="2" fillId="0" borderId="1" xfId="3" applyNumberFormat="1" applyFont="1" applyFill="1" applyBorder="1"/>
    <xf numFmtId="164" fontId="2" fillId="0" borderId="1" xfId="4" applyNumberFormat="1" applyFill="1" applyBorder="1"/>
    <xf numFmtId="165" fontId="2" fillId="0" borderId="1" xfId="4" applyNumberFormat="1" applyFill="1" applyBorder="1"/>
    <xf numFmtId="0" fontId="0" fillId="0" borderId="1" xfId="0" applyFill="1" applyBorder="1"/>
    <xf numFmtId="0" fontId="2" fillId="0" borderId="1" xfId="4" applyFont="1" applyBorder="1"/>
    <xf numFmtId="164" fontId="2" fillId="0" borderId="0" xfId="4" applyNumberFormat="1" applyFill="1"/>
    <xf numFmtId="165" fontId="2" fillId="0" borderId="0" xfId="4" applyNumberFormat="1" applyFill="1"/>
    <xf numFmtId="0" fontId="0" fillId="0" borderId="0" xfId="0" applyFill="1" applyBorder="1"/>
    <xf numFmtId="0" fontId="2" fillId="0" borderId="0" xfId="4" applyFont="1"/>
    <xf numFmtId="0" fontId="8" fillId="0" borderId="0" xfId="5" applyFont="1" applyFill="1" applyAlignment="1">
      <alignment horizontal="center"/>
    </xf>
    <xf numFmtId="37" fontId="2" fillId="0" borderId="0" xfId="4" applyNumberFormat="1" applyFill="1" applyProtection="1"/>
    <xf numFmtId="5" fontId="2" fillId="0" borderId="0" xfId="4" applyNumberFormat="1" applyFill="1" applyProtection="1"/>
    <xf numFmtId="165" fontId="3" fillId="0" borderId="0" xfId="3" applyNumberFormat="1" applyFont="1" applyFill="1" applyProtection="1">
      <protection locked="0"/>
    </xf>
    <xf numFmtId="0" fontId="0" fillId="0" borderId="0" xfId="0" applyFill="1" applyBorder="1" applyProtection="1"/>
    <xf numFmtId="37" fontId="2" fillId="0" borderId="0" xfId="4" applyNumberFormat="1" applyFill="1"/>
    <xf numFmtId="164" fontId="2" fillId="0" borderId="0" xfId="3" applyNumberFormat="1" applyFont="1" applyFill="1"/>
    <xf numFmtId="0" fontId="8" fillId="0" borderId="0" xfId="5" applyFont="1" applyFill="1"/>
    <xf numFmtId="0" fontId="2" fillId="0" borderId="1" xfId="4" applyFont="1" applyFill="1" applyBorder="1"/>
    <xf numFmtId="0" fontId="2" fillId="0" borderId="0" xfId="4" applyFont="1" applyFill="1" applyBorder="1"/>
    <xf numFmtId="166" fontId="0" fillId="0" borderId="0" xfId="4" applyNumberFormat="1" applyFont="1"/>
    <xf numFmtId="37" fontId="2" fillId="0" borderId="2" xfId="4" applyNumberFormat="1" applyFill="1" applyBorder="1" applyProtection="1"/>
    <xf numFmtId="5" fontId="2" fillId="0" borderId="2" xfId="4" applyNumberFormat="1" applyFill="1" applyBorder="1" applyProtection="1"/>
    <xf numFmtId="37" fontId="2" fillId="0" borderId="1" xfId="4" applyNumberFormat="1" applyFont="1" applyFill="1" applyBorder="1" applyProtection="1"/>
    <xf numFmtId="5" fontId="2" fillId="0" borderId="0" xfId="4" applyNumberFormat="1" applyFill="1" applyBorder="1" applyProtection="1"/>
    <xf numFmtId="164" fontId="3" fillId="0" borderId="1" xfId="3" applyNumberFormat="1" applyFont="1" applyFill="1" applyBorder="1" applyProtection="1">
      <protection locked="0"/>
    </xf>
    <xf numFmtId="37" fontId="2" fillId="0" borderId="0" xfId="4" applyNumberFormat="1" applyFill="1" applyBorder="1" applyProtection="1"/>
    <xf numFmtId="164" fontId="2" fillId="0" borderId="0" xfId="4" applyNumberFormat="1" applyFill="1" applyBorder="1" applyProtection="1"/>
    <xf numFmtId="10" fontId="2" fillId="0" borderId="0" xfId="4" applyNumberFormat="1" applyFill="1" applyBorder="1" applyProtection="1"/>
    <xf numFmtId="165" fontId="2" fillId="0" borderId="0" xfId="4" applyNumberFormat="1" applyFill="1" applyBorder="1" applyProtection="1"/>
    <xf numFmtId="0" fontId="9" fillId="0" borderId="0" xfId="4" applyFont="1" applyFill="1"/>
    <xf numFmtId="37" fontId="2" fillId="0" borderId="3" xfId="4" applyNumberFormat="1" applyFill="1" applyBorder="1"/>
    <xf numFmtId="5" fontId="2" fillId="0" borderId="3" xfId="4" applyNumberFormat="1" applyFill="1" applyBorder="1"/>
    <xf numFmtId="37" fontId="2" fillId="0" borderId="3" xfId="4" applyNumberFormat="1" applyFont="1" applyFill="1" applyBorder="1" applyProtection="1"/>
    <xf numFmtId="5" fontId="2" fillId="0" borderId="0" xfId="4" applyNumberFormat="1" applyFill="1" applyBorder="1"/>
    <xf numFmtId="164" fontId="3" fillId="0" borderId="3" xfId="3" applyNumberFormat="1" applyFont="1" applyFill="1" applyBorder="1" applyProtection="1">
      <protection locked="0"/>
    </xf>
    <xf numFmtId="165" fontId="3" fillId="0" borderId="3" xfId="1" applyNumberFormat="1" applyFont="1" applyFill="1" applyBorder="1" applyProtection="1">
      <protection locked="0"/>
    </xf>
    <xf numFmtId="0" fontId="2" fillId="0" borderId="3" xfId="4" applyFont="1" applyFill="1" applyBorder="1"/>
    <xf numFmtId="0" fontId="2" fillId="0" borderId="3" xfId="4" applyFill="1" applyBorder="1"/>
    <xf numFmtId="0" fontId="2" fillId="0" borderId="0" xfId="4" applyFont="1" applyFill="1" applyAlignment="1">
      <alignment horizontal="left"/>
    </xf>
    <xf numFmtId="0" fontId="2" fillId="0" borderId="0" xfId="4" quotePrefix="1" applyFont="1" applyFill="1" applyAlignment="1">
      <alignment horizontal="left"/>
    </xf>
    <xf numFmtId="37" fontId="2" fillId="0" borderId="0" xfId="4" applyNumberFormat="1" applyFill="1" applyBorder="1"/>
    <xf numFmtId="10" fontId="3" fillId="0" borderId="0" xfId="3" quotePrefix="1" applyNumberFormat="1" applyFont="1" applyFill="1" applyBorder="1" applyProtection="1">
      <protection locked="0"/>
    </xf>
    <xf numFmtId="5" fontId="3" fillId="0" borderId="0" xfId="3" quotePrefix="1" applyNumberFormat="1" applyFont="1" applyFill="1" applyBorder="1" applyProtection="1">
      <protection locked="0"/>
    </xf>
    <xf numFmtId="5" fontId="2" fillId="0" borderId="0" xfId="4" applyNumberFormat="1" applyFill="1"/>
    <xf numFmtId="0" fontId="10" fillId="0" borderId="0" xfId="5" applyFont="1" applyFill="1"/>
    <xf numFmtId="5" fontId="3" fillId="0" borderId="3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2" fillId="0" borderId="0" xfId="4" applyNumberFormat="1" applyFont="1" applyFill="1"/>
    <xf numFmtId="167" fontId="2" fillId="0" borderId="0" xfId="1" applyNumberFormat="1" applyFont="1" applyFill="1"/>
    <xf numFmtId="0" fontId="2" fillId="0" borderId="0" xfId="4" applyFont="1" applyFill="1" applyAlignment="1">
      <alignment horizontal="right"/>
    </xf>
    <xf numFmtId="43" fontId="2" fillId="0" borderId="0" xfId="1" applyFont="1" applyFill="1"/>
    <xf numFmtId="10" fontId="2" fillId="0" borderId="0" xfId="3" applyNumberFormat="1" applyFont="1" applyFill="1"/>
    <xf numFmtId="168" fontId="11" fillId="0" borderId="0" xfId="2" applyNumberFormat="1" applyFont="1" applyFill="1"/>
    <xf numFmtId="164" fontId="11" fillId="0" borderId="0" xfId="3" applyNumberFormat="1" applyFont="1" applyFill="1" applyBorder="1" applyProtection="1">
      <protection locked="0"/>
    </xf>
    <xf numFmtId="1" fontId="2" fillId="0" borderId="0" xfId="4" applyNumberFormat="1" applyFill="1"/>
    <xf numFmtId="164" fontId="2" fillId="0" borderId="0" xfId="3" applyNumberFormat="1" applyFont="1" applyFill="1" applyBorder="1"/>
    <xf numFmtId="1" fontId="11" fillId="0" borderId="0" xfId="4" applyNumberFormat="1" applyFont="1" applyFill="1"/>
    <xf numFmtId="164" fontId="11" fillId="0" borderId="0" xfId="3" applyNumberFormat="1" applyFont="1" applyFill="1"/>
    <xf numFmtId="169" fontId="2" fillId="0" borderId="0" xfId="4" applyNumberFormat="1" applyFill="1"/>
    <xf numFmtId="164" fontId="12" fillId="0" borderId="0" xfId="3" applyNumberFormat="1" applyFont="1" applyFill="1"/>
    <xf numFmtId="0" fontId="8" fillId="0" borderId="0" xfId="6" applyFont="1" applyFill="1"/>
    <xf numFmtId="0" fontId="10" fillId="0" borderId="0" xfId="6" applyFont="1" applyFill="1"/>
    <xf numFmtId="0" fontId="10" fillId="0" borderId="0" xfId="6" applyFont="1" applyFill="1" applyAlignment="1">
      <alignment horizontal="centerContinuous"/>
    </xf>
    <xf numFmtId="0" fontId="13" fillId="0" borderId="0" xfId="6" applyFont="1" applyFill="1" applyBorder="1" applyAlignment="1">
      <alignment horizontal="centerContinuous"/>
    </xf>
    <xf numFmtId="0" fontId="13" fillId="0" borderId="0" xfId="6" applyFont="1" applyFill="1" applyAlignment="1">
      <alignment horizontal="center"/>
    </xf>
    <xf numFmtId="0" fontId="13" fillId="0" borderId="0" xfId="6" applyFont="1" applyFill="1" applyAlignment="1">
      <alignment horizontal="centerContinuous"/>
    </xf>
    <xf numFmtId="0" fontId="8" fillId="0" borderId="0" xfId="6" applyFont="1" applyFill="1" applyAlignment="1">
      <alignment horizontal="centerContinuous"/>
    </xf>
    <xf numFmtId="0" fontId="8" fillId="0" borderId="1" xfId="6" applyFont="1" applyFill="1" applyBorder="1" applyAlignment="1">
      <alignment horizontal="center"/>
    </xf>
    <xf numFmtId="0" fontId="8" fillId="0" borderId="0" xfId="6" applyFill="1"/>
    <xf numFmtId="0" fontId="8" fillId="0" borderId="0" xfId="6" applyFont="1" applyFill="1" applyBorder="1" applyAlignment="1">
      <alignment horizontal="center"/>
    </xf>
    <xf numFmtId="0" fontId="8" fillId="0" borderId="0" xfId="6" applyFont="1" applyFill="1" applyBorder="1" applyAlignment="1">
      <alignment horizontal="centerContinuous"/>
    </xf>
    <xf numFmtId="0" fontId="15" fillId="0" borderId="4" xfId="6" applyFont="1" applyFill="1" applyBorder="1"/>
    <xf numFmtId="0" fontId="15" fillId="0" borderId="5" xfId="6" applyFont="1" applyFill="1" applyBorder="1"/>
    <xf numFmtId="0" fontId="8" fillId="0" borderId="1" xfId="6" applyFont="1" applyFill="1" applyBorder="1" applyAlignment="1">
      <alignment horizontal="center"/>
    </xf>
    <xf numFmtId="0" fontId="8" fillId="0" borderId="2" xfId="6" applyFont="1" applyFill="1" applyBorder="1" applyAlignment="1">
      <alignment horizontal="centerContinuous"/>
    </xf>
    <xf numFmtId="0" fontId="14" fillId="0" borderId="0" xfId="6" applyFont="1" applyFill="1"/>
    <xf numFmtId="0" fontId="15" fillId="0" borderId="6" xfId="6" applyFont="1" applyFill="1" applyBorder="1"/>
    <xf numFmtId="7" fontId="16" fillId="0" borderId="7" xfId="6" applyNumberFormat="1" applyFont="1" applyFill="1" applyBorder="1"/>
    <xf numFmtId="0" fontId="17" fillId="0" borderId="0" xfId="6" applyFont="1" applyFill="1"/>
    <xf numFmtId="166" fontId="16" fillId="0" borderId="7" xfId="6" applyNumberFormat="1" applyFont="1" applyFill="1" applyBorder="1"/>
    <xf numFmtId="165" fontId="16" fillId="0" borderId="7" xfId="1" applyNumberFormat="1" applyFont="1" applyFill="1" applyBorder="1" applyAlignment="1">
      <alignment horizontal="right"/>
    </xf>
    <xf numFmtId="43" fontId="8" fillId="0" borderId="0" xfId="6" applyNumberFormat="1" applyFont="1" applyFill="1"/>
    <xf numFmtId="164" fontId="8" fillId="0" borderId="0" xfId="3" applyNumberFormat="1" applyFont="1" applyFill="1"/>
    <xf numFmtId="37" fontId="8" fillId="0" borderId="0" xfId="6" applyNumberFormat="1" applyFont="1" applyFill="1" applyProtection="1"/>
    <xf numFmtId="7" fontId="8" fillId="0" borderId="0" xfId="6" applyNumberFormat="1" applyFill="1"/>
    <xf numFmtId="7" fontId="8" fillId="0" borderId="0" xfId="6" applyNumberFormat="1" applyFont="1" applyFill="1"/>
    <xf numFmtId="10" fontId="8" fillId="0" borderId="0" xfId="6" applyNumberFormat="1" applyFont="1" applyFill="1" applyProtection="1"/>
    <xf numFmtId="0" fontId="15" fillId="0" borderId="8" xfId="6" applyFont="1" applyFill="1" applyBorder="1"/>
    <xf numFmtId="166" fontId="16" fillId="0" borderId="9" xfId="6" applyNumberFormat="1" applyFont="1" applyFill="1" applyBorder="1"/>
    <xf numFmtId="0" fontId="15" fillId="0" borderId="0" xfId="6" applyFont="1" applyFill="1"/>
    <xf numFmtId="166" fontId="15" fillId="0" borderId="0" xfId="6" applyNumberFormat="1" applyFont="1" applyFill="1"/>
    <xf numFmtId="0" fontId="8" fillId="0" borderId="0" xfId="6" applyFont="1" applyFill="1" applyBorder="1"/>
    <xf numFmtId="7" fontId="8" fillId="0" borderId="0" xfId="6" applyNumberFormat="1" applyFont="1" applyFill="1" applyProtection="1"/>
    <xf numFmtId="164" fontId="15" fillId="0" borderId="0" xfId="6" applyNumberFormat="1" applyFont="1" applyFill="1"/>
    <xf numFmtId="0" fontId="8" fillId="0" borderId="0" xfId="6" applyFont="1" applyFill="1" applyAlignment="1">
      <alignment horizontal="right"/>
    </xf>
    <xf numFmtId="10" fontId="8" fillId="0" borderId="0" xfId="3" applyNumberFormat="1" applyFont="1" applyFill="1" applyAlignment="1">
      <alignment horizontal="center"/>
    </xf>
    <xf numFmtId="170" fontId="8" fillId="0" borderId="0" xfId="6" applyNumberFormat="1" applyFont="1" applyFill="1" applyProtection="1"/>
    <xf numFmtId="37" fontId="8" fillId="0" borderId="1" xfId="6" applyNumberFormat="1" applyFont="1" applyFill="1" applyBorder="1" applyProtection="1"/>
    <xf numFmtId="0" fontId="8" fillId="0" borderId="1" xfId="6" applyFont="1" applyFill="1" applyBorder="1"/>
    <xf numFmtId="7" fontId="8" fillId="0" borderId="1" xfId="6" applyNumberFormat="1" applyFont="1" applyFill="1" applyBorder="1" applyProtection="1"/>
    <xf numFmtId="170" fontId="8" fillId="0" borderId="1" xfId="6" applyNumberFormat="1" applyFont="1" applyFill="1" applyBorder="1" applyProtection="1"/>
    <xf numFmtId="0" fontId="18" fillId="0" borderId="0" xfId="6" applyFont="1" applyFill="1"/>
    <xf numFmtId="0" fontId="18" fillId="0" borderId="0" xfId="6" quotePrefix="1" applyFont="1" applyFill="1" applyBorder="1" applyAlignment="1">
      <alignment horizontal="left"/>
    </xf>
    <xf numFmtId="5" fontId="8" fillId="0" borderId="0" xfId="6" applyNumberFormat="1" applyFont="1" applyFill="1"/>
  </cellXfs>
  <cellStyles count="505">
    <cellStyle name="20% - Accent1 2" xfId="7"/>
    <cellStyle name="20% - Accent1 3" xfId="8"/>
    <cellStyle name="20% - Accent1 4" xfId="9"/>
    <cellStyle name="20% - Accent1 5" xfId="10"/>
    <cellStyle name="20% - Accent1 6" xfId="11"/>
    <cellStyle name="20% - Accent2 2" xfId="12"/>
    <cellStyle name="20% - Accent2 3" xfId="13"/>
    <cellStyle name="20% - Accent2 4" xfId="14"/>
    <cellStyle name="20% - Accent2 5" xfId="15"/>
    <cellStyle name="20% - Accent2 6" xfId="16"/>
    <cellStyle name="20% - Accent3 2" xfId="17"/>
    <cellStyle name="20% - Accent3 3" xfId="18"/>
    <cellStyle name="20% - Accent3 4" xfId="19"/>
    <cellStyle name="20% - Accent3 5" xfId="20"/>
    <cellStyle name="20% - Accent3 6" xfId="21"/>
    <cellStyle name="20% - Accent4 2" xfId="22"/>
    <cellStyle name="20% - Accent4 3" xfId="23"/>
    <cellStyle name="20% - Accent4 4" xfId="24"/>
    <cellStyle name="20% - Accent4 5" xfId="25"/>
    <cellStyle name="20% - Accent4 6" xfId="26"/>
    <cellStyle name="20% - Accent5 2" xfId="27"/>
    <cellStyle name="20% - Accent5 3" xfId="28"/>
    <cellStyle name="20% - Accent5 4" xfId="29"/>
    <cellStyle name="20% - Accent5 5" xfId="30"/>
    <cellStyle name="20% - Accent5 6" xfId="31"/>
    <cellStyle name="20% - Accent6 2" xfId="32"/>
    <cellStyle name="20% - Accent6 3" xfId="33"/>
    <cellStyle name="20% - Accent6 4" xfId="34"/>
    <cellStyle name="20% - Accent6 5" xfId="35"/>
    <cellStyle name="20% - Accent6 6" xfId="36"/>
    <cellStyle name="40% - Accent1 2" xfId="37"/>
    <cellStyle name="40% - Accent1 3" xfId="38"/>
    <cellStyle name="40% - Accent1 4" xfId="39"/>
    <cellStyle name="40% - Accent1 5" xfId="40"/>
    <cellStyle name="40% - Accent1 6" xfId="41"/>
    <cellStyle name="40% - Accent2 2" xfId="42"/>
    <cellStyle name="40% - Accent2 3" xfId="43"/>
    <cellStyle name="40% - Accent2 4" xfId="44"/>
    <cellStyle name="40% - Accent2 5" xfId="45"/>
    <cellStyle name="40% - Accent2 6" xfId="46"/>
    <cellStyle name="40% - Accent3 2" xfId="47"/>
    <cellStyle name="40% - Accent3 3" xfId="48"/>
    <cellStyle name="40% - Accent3 4" xfId="49"/>
    <cellStyle name="40% - Accent3 5" xfId="50"/>
    <cellStyle name="40% - Accent3 6" xfId="51"/>
    <cellStyle name="40% - Accent4 2" xfId="52"/>
    <cellStyle name="40% - Accent4 3" xfId="53"/>
    <cellStyle name="40% - Accent4 4" xfId="54"/>
    <cellStyle name="40% - Accent4 5" xfId="55"/>
    <cellStyle name="40% - Accent4 6" xfId="56"/>
    <cellStyle name="40% - Accent5 2" xfId="57"/>
    <cellStyle name="40% - Accent5 3" xfId="58"/>
    <cellStyle name="40% - Accent5 4" xfId="59"/>
    <cellStyle name="40% - Accent5 5" xfId="60"/>
    <cellStyle name="40% - Accent5 6" xfId="61"/>
    <cellStyle name="40% - Accent6 2" xfId="62"/>
    <cellStyle name="40% - Accent6 3" xfId="63"/>
    <cellStyle name="40% - Accent6 4" xfId="64"/>
    <cellStyle name="40% - Accent6 5" xfId="65"/>
    <cellStyle name="40% - Accent6 6" xfId="66"/>
    <cellStyle name="60% - Accent1 2" xfId="67"/>
    <cellStyle name="60% - Accent1 3" xfId="68"/>
    <cellStyle name="60% - Accent1 4" xfId="69"/>
    <cellStyle name="60% - Accent1 5" xfId="70"/>
    <cellStyle name="60% - Accent1 6" xfId="71"/>
    <cellStyle name="60% - Accent2 2" xfId="72"/>
    <cellStyle name="60% - Accent2 3" xfId="73"/>
    <cellStyle name="60% - Accent2 4" xfId="74"/>
    <cellStyle name="60% - Accent2 5" xfId="75"/>
    <cellStyle name="60% - Accent2 6" xfId="76"/>
    <cellStyle name="60% - Accent3 2" xfId="77"/>
    <cellStyle name="60% - Accent3 3" xfId="78"/>
    <cellStyle name="60% - Accent3 4" xfId="79"/>
    <cellStyle name="60% - Accent3 5" xfId="80"/>
    <cellStyle name="60% - Accent3 6" xfId="81"/>
    <cellStyle name="60% - Accent4 2" xfId="82"/>
    <cellStyle name="60% - Accent4 3" xfId="83"/>
    <cellStyle name="60% - Accent4 4" xfId="84"/>
    <cellStyle name="60% - Accent4 5" xfId="85"/>
    <cellStyle name="60% - Accent4 6" xfId="86"/>
    <cellStyle name="60% - Accent5 2" xfId="87"/>
    <cellStyle name="60% - Accent5 3" xfId="88"/>
    <cellStyle name="60% - Accent5 4" xfId="89"/>
    <cellStyle name="60% - Accent5 5" xfId="90"/>
    <cellStyle name="60% - Accent5 6" xfId="91"/>
    <cellStyle name="60% - Accent6 2" xfId="92"/>
    <cellStyle name="60% - Accent6 3" xfId="93"/>
    <cellStyle name="60% - Accent6 4" xfId="94"/>
    <cellStyle name="60% - Accent6 5" xfId="95"/>
    <cellStyle name="60% - Accent6 6" xfId="96"/>
    <cellStyle name="Accent1 2" xfId="97"/>
    <cellStyle name="Accent1 3" xfId="98"/>
    <cellStyle name="Accent1 4" xfId="99"/>
    <cellStyle name="Accent1 5" xfId="100"/>
    <cellStyle name="Accent1 6" xfId="101"/>
    <cellStyle name="Accent2 2" xfId="102"/>
    <cellStyle name="Accent2 3" xfId="103"/>
    <cellStyle name="Accent2 4" xfId="104"/>
    <cellStyle name="Accent2 5" xfId="105"/>
    <cellStyle name="Accent2 6" xfId="106"/>
    <cellStyle name="Accent3 2" xfId="107"/>
    <cellStyle name="Accent3 3" xfId="108"/>
    <cellStyle name="Accent3 4" xfId="109"/>
    <cellStyle name="Accent3 5" xfId="110"/>
    <cellStyle name="Accent3 6" xfId="111"/>
    <cellStyle name="Accent4 2" xfId="112"/>
    <cellStyle name="Accent4 3" xfId="113"/>
    <cellStyle name="Accent4 4" xfId="114"/>
    <cellStyle name="Accent4 5" xfId="115"/>
    <cellStyle name="Accent4 6" xfId="116"/>
    <cellStyle name="Accent5 2" xfId="117"/>
    <cellStyle name="Accent5 3" xfId="118"/>
    <cellStyle name="Accent5 4" xfId="119"/>
    <cellStyle name="Accent5 5" xfId="120"/>
    <cellStyle name="Accent5 6" xfId="121"/>
    <cellStyle name="Accent6 2" xfId="122"/>
    <cellStyle name="Accent6 3" xfId="123"/>
    <cellStyle name="Accent6 4" xfId="124"/>
    <cellStyle name="Accent6 5" xfId="125"/>
    <cellStyle name="Accent6 6" xfId="126"/>
    <cellStyle name="ArrayHeading" xfId="127"/>
    <cellStyle name="Bad 2" xfId="128"/>
    <cellStyle name="Bad 3" xfId="129"/>
    <cellStyle name="Bad 4" xfId="130"/>
    <cellStyle name="Bad 5" xfId="131"/>
    <cellStyle name="Bad 6" xfId="132"/>
    <cellStyle name="BetweenMacros" xfId="133"/>
    <cellStyle name="Calculation 2" xfId="134"/>
    <cellStyle name="Calculation 3" xfId="135"/>
    <cellStyle name="Calculation 4" xfId="136"/>
    <cellStyle name="Calculation 5" xfId="137"/>
    <cellStyle name="Calculation 6" xfId="138"/>
    <cellStyle name="Check Cell 2" xfId="139"/>
    <cellStyle name="Check Cell 3" xfId="140"/>
    <cellStyle name="Check Cell 4" xfId="141"/>
    <cellStyle name="Check Cell 5" xfId="142"/>
    <cellStyle name="Check Cell 6" xfId="143"/>
    <cellStyle name="Column total in dollars" xfId="144"/>
    <cellStyle name="Comma" xfId="1" builtinId="3"/>
    <cellStyle name="Comma  - Style1" xfId="145"/>
    <cellStyle name="Comma  - Style1 2" xfId="146"/>
    <cellStyle name="Comma  - Style1 3" xfId="147"/>
    <cellStyle name="Comma  - Style2" xfId="148"/>
    <cellStyle name="Comma  - Style2 2" xfId="149"/>
    <cellStyle name="Comma  - Style2 3" xfId="150"/>
    <cellStyle name="Comma  - Style3" xfId="151"/>
    <cellStyle name="Comma  - Style3 2" xfId="152"/>
    <cellStyle name="Comma  - Style3 3" xfId="153"/>
    <cellStyle name="Comma  - Style4" xfId="154"/>
    <cellStyle name="Comma  - Style4 2" xfId="155"/>
    <cellStyle name="Comma  - Style4 3" xfId="156"/>
    <cellStyle name="Comma  - Style5" xfId="157"/>
    <cellStyle name="Comma  - Style5 2" xfId="158"/>
    <cellStyle name="Comma  - Style5 3" xfId="159"/>
    <cellStyle name="Comma  - Style6" xfId="160"/>
    <cellStyle name="Comma  - Style6 2" xfId="161"/>
    <cellStyle name="Comma  - Style6 3" xfId="162"/>
    <cellStyle name="Comma  - Style7" xfId="163"/>
    <cellStyle name="Comma  - Style7 2" xfId="164"/>
    <cellStyle name="Comma  - Style7 3" xfId="165"/>
    <cellStyle name="Comma  - Style8" xfId="166"/>
    <cellStyle name="Comma  - Style8 2" xfId="167"/>
    <cellStyle name="Comma  - Style8 3" xfId="168"/>
    <cellStyle name="Comma (0)" xfId="169"/>
    <cellStyle name="Comma [0] 2" xfId="170"/>
    <cellStyle name="Comma 10" xfId="171"/>
    <cellStyle name="Comma 2" xfId="172"/>
    <cellStyle name="Comma 2 2" xfId="173"/>
    <cellStyle name="Comma 2 2 2" xfId="174"/>
    <cellStyle name="Comma 2 3" xfId="175"/>
    <cellStyle name="Comma 2 4" xfId="176"/>
    <cellStyle name="Comma 2 5" xfId="177"/>
    <cellStyle name="Comma 2 6" xfId="178"/>
    <cellStyle name="Comma 3" xfId="179"/>
    <cellStyle name="Comma 3 2" xfId="180"/>
    <cellStyle name="Comma 4" xfId="181"/>
    <cellStyle name="Comma 4 2" xfId="182"/>
    <cellStyle name="Comma 5" xfId="183"/>
    <cellStyle name="Comma 6" xfId="184"/>
    <cellStyle name="Comma 6 2" xfId="185"/>
    <cellStyle name="Comma 7" xfId="186"/>
    <cellStyle name="Comma 8" xfId="187"/>
    <cellStyle name="Comma 9" xfId="188"/>
    <cellStyle name="Comma0" xfId="189"/>
    <cellStyle name="Comma0 - Style1" xfId="190"/>
    <cellStyle name="Comma0 - Style2" xfId="191"/>
    <cellStyle name="Comma0 - Style3" xfId="192"/>
    <cellStyle name="Comma0 - Style4" xfId="193"/>
    <cellStyle name="Comma0_1st Qtr 2009 Global Insight Factors" xfId="194"/>
    <cellStyle name="Comma1 - Style1" xfId="195"/>
    <cellStyle name="Curren - Style2" xfId="196"/>
    <cellStyle name="Curren - Style3" xfId="197"/>
    <cellStyle name="Currency" xfId="2" builtinId="4"/>
    <cellStyle name="Currency 2" xfId="198"/>
    <cellStyle name="Currency 2 2" xfId="199"/>
    <cellStyle name="Currency 2 2 2" xfId="200"/>
    <cellStyle name="Currency 3" xfId="201"/>
    <cellStyle name="Currency 3 2" xfId="202"/>
    <cellStyle name="Currency 4" xfId="203"/>
    <cellStyle name="Currency 5" xfId="204"/>
    <cellStyle name="Currency 6" xfId="205"/>
    <cellStyle name="Currency 7" xfId="206"/>
    <cellStyle name="Currency 8" xfId="207"/>
    <cellStyle name="Currency No Comma" xfId="208"/>
    <cellStyle name="Currency(0)" xfId="209"/>
    <cellStyle name="Currency0" xfId="210"/>
    <cellStyle name="Date" xfId="211"/>
    <cellStyle name="Date - Style1" xfId="212"/>
    <cellStyle name="Date - Style3" xfId="213"/>
    <cellStyle name="Date_1st Qtr 2009 Global Insight Factors" xfId="214"/>
    <cellStyle name="Explanatory Text 2" xfId="215"/>
    <cellStyle name="Explanatory Text 3" xfId="216"/>
    <cellStyle name="Explanatory Text 4" xfId="217"/>
    <cellStyle name="Explanatory Text 5" xfId="218"/>
    <cellStyle name="Explanatory Text 6" xfId="219"/>
    <cellStyle name="Fixed" xfId="220"/>
    <cellStyle name="Fixed2 - Style2" xfId="221"/>
    <cellStyle name="General" xfId="222"/>
    <cellStyle name="Good 2" xfId="223"/>
    <cellStyle name="Good 3" xfId="224"/>
    <cellStyle name="Good 4" xfId="225"/>
    <cellStyle name="Good 5" xfId="226"/>
    <cellStyle name="Good 6" xfId="227"/>
    <cellStyle name="Grey" xfId="228"/>
    <cellStyle name="Grey 2" xfId="229"/>
    <cellStyle name="Grey 3" xfId="230"/>
    <cellStyle name="header" xfId="231"/>
    <cellStyle name="Header1" xfId="232"/>
    <cellStyle name="Header2" xfId="233"/>
    <cellStyle name="Heading 3 2" xfId="234"/>
    <cellStyle name="Heading 3 3" xfId="235"/>
    <cellStyle name="Heading 3 4" xfId="236"/>
    <cellStyle name="Heading 3 5" xfId="237"/>
    <cellStyle name="Heading 3 6" xfId="238"/>
    <cellStyle name="Heading 4 2" xfId="239"/>
    <cellStyle name="Heading 4 3" xfId="240"/>
    <cellStyle name="Heading 4 4" xfId="241"/>
    <cellStyle name="Heading 4 5" xfId="242"/>
    <cellStyle name="Heading 4 6" xfId="243"/>
    <cellStyle name="Heading1" xfId="244"/>
    <cellStyle name="Heading2" xfId="245"/>
    <cellStyle name="Hyperlink 2" xfId="246"/>
    <cellStyle name="Hyperlink 2 2" xfId="247"/>
    <cellStyle name="Hyperlink 2 3" xfId="248"/>
    <cellStyle name="Hyperlink 3" xfId="249"/>
    <cellStyle name="Hyperlink 4" xfId="250"/>
    <cellStyle name="Input [yellow]" xfId="251"/>
    <cellStyle name="Input [yellow] 2" xfId="252"/>
    <cellStyle name="Input [yellow] 3" xfId="253"/>
    <cellStyle name="Inst. Sections" xfId="254"/>
    <cellStyle name="Inst. Subheading" xfId="255"/>
    <cellStyle name="Linked Cell 2" xfId="256"/>
    <cellStyle name="Linked Cell 3" xfId="257"/>
    <cellStyle name="Linked Cell 4" xfId="258"/>
    <cellStyle name="Linked Cell 5" xfId="259"/>
    <cellStyle name="Linked Cell 6" xfId="260"/>
    <cellStyle name="Macro" xfId="261"/>
    <cellStyle name="macro descr" xfId="262"/>
    <cellStyle name="Macro_Comments" xfId="263"/>
    <cellStyle name="MacroText" xfId="264"/>
    <cellStyle name="Marathon" xfId="265"/>
    <cellStyle name="MCP" xfId="266"/>
    <cellStyle name="Neutral 2" xfId="267"/>
    <cellStyle name="Neutral 3" xfId="268"/>
    <cellStyle name="Neutral 4" xfId="269"/>
    <cellStyle name="Neutral 5" xfId="270"/>
    <cellStyle name="Neutral 6" xfId="271"/>
    <cellStyle name="nONE" xfId="272"/>
    <cellStyle name="noninput" xfId="273"/>
    <cellStyle name="noninput 2" xfId="274"/>
    <cellStyle name="noninput 3" xfId="275"/>
    <cellStyle name="Normal" xfId="0" builtinId="0"/>
    <cellStyle name="Normal - Style1" xfId="276"/>
    <cellStyle name="Normal - Style1 2" xfId="277"/>
    <cellStyle name="Normal - Style1 3" xfId="278"/>
    <cellStyle name="Normal 10" xfId="279"/>
    <cellStyle name="Normal 11" xfId="280"/>
    <cellStyle name="Normal 117" xfId="281"/>
    <cellStyle name="Normal 12" xfId="282"/>
    <cellStyle name="Normal 122" xfId="283"/>
    <cellStyle name="Normal 13" xfId="284"/>
    <cellStyle name="Normal 14" xfId="285"/>
    <cellStyle name="Normal 15" xfId="286"/>
    <cellStyle name="Normal 16" xfId="287"/>
    <cellStyle name="Normal 2" xfId="288"/>
    <cellStyle name="Normal 2 2" xfId="289"/>
    <cellStyle name="Normal 2 2 2" xfId="290"/>
    <cellStyle name="Normal 2 2 2 10" xfId="291"/>
    <cellStyle name="Normal 2 3" xfId="292"/>
    <cellStyle name="Normal 2 3 2" xfId="293"/>
    <cellStyle name="Normal 2 3 2 2" xfId="294"/>
    <cellStyle name="Normal 2 3 3" xfId="295"/>
    <cellStyle name="Normal 2 3 4" xfId="296"/>
    <cellStyle name="Normal 2 3 5" xfId="297"/>
    <cellStyle name="Normal 2 3 6" xfId="298"/>
    <cellStyle name="Normal 2 4" xfId="299"/>
    <cellStyle name="Normal 2 5" xfId="300"/>
    <cellStyle name="Normal 2 5 2" xfId="301"/>
    <cellStyle name="Normal 2 6" xfId="302"/>
    <cellStyle name="Normal 2 7" xfId="303"/>
    <cellStyle name="Normal 2 8" xfId="304"/>
    <cellStyle name="Normal 3" xfId="305"/>
    <cellStyle name="Normal 3 2" xfId="306"/>
    <cellStyle name="Normal 3 2 2" xfId="307"/>
    <cellStyle name="Normal 3 2 2 2" xfId="308"/>
    <cellStyle name="Normal 3 2 3" xfId="309"/>
    <cellStyle name="Normal 3 2 4" xfId="310"/>
    <cellStyle name="Normal 3 2 5" xfId="311"/>
    <cellStyle name="Normal 3 2 6" xfId="312"/>
    <cellStyle name="Normal 3 3" xfId="313"/>
    <cellStyle name="Normal 3 4" xfId="314"/>
    <cellStyle name="Normal 3 5" xfId="315"/>
    <cellStyle name="Normal 3 5 2" xfId="316"/>
    <cellStyle name="Normal 3 6" xfId="317"/>
    <cellStyle name="Normal 3 7" xfId="318"/>
    <cellStyle name="Normal 3 8" xfId="319"/>
    <cellStyle name="Normal 4" xfId="320"/>
    <cellStyle name="Normal 4 2" xfId="321"/>
    <cellStyle name="Normal 4 3" xfId="322"/>
    <cellStyle name="Normal 4 4" xfId="323"/>
    <cellStyle name="Normal 4 5" xfId="324"/>
    <cellStyle name="Normal 4 6" xfId="325"/>
    <cellStyle name="Normal 4 7" xfId="326"/>
    <cellStyle name="Normal 5" xfId="327"/>
    <cellStyle name="Normal 5 2" xfId="328"/>
    <cellStyle name="Normal 6" xfId="329"/>
    <cellStyle name="Normal 6 2" xfId="330"/>
    <cellStyle name="Normal 6 3" xfId="331"/>
    <cellStyle name="Normal 7" xfId="332"/>
    <cellStyle name="Normal 7 2" xfId="333"/>
    <cellStyle name="Normal 7 2 2" xfId="334"/>
    <cellStyle name="Normal 8" xfId="335"/>
    <cellStyle name="Normal 8 2" xfId="336"/>
    <cellStyle name="Normal 8 3" xfId="337"/>
    <cellStyle name="Normal 9" xfId="338"/>
    <cellStyle name="Normal(0)" xfId="339"/>
    <cellStyle name="Normal_OR Blocking 04" xfId="5"/>
    <cellStyle name="Normal_OR Blocking 98 No Forecast" xfId="6"/>
    <cellStyle name="Normal_WA98" xfId="4"/>
    <cellStyle name="Note 2" xfId="340"/>
    <cellStyle name="Note 3" xfId="341"/>
    <cellStyle name="Note 4" xfId="342"/>
    <cellStyle name="Note 5" xfId="343"/>
    <cellStyle name="Note 6" xfId="344"/>
    <cellStyle name="Number" xfId="345"/>
    <cellStyle name="Number 10" xfId="346"/>
    <cellStyle name="Number 11" xfId="347"/>
    <cellStyle name="Number 12" xfId="348"/>
    <cellStyle name="Number 13" xfId="349"/>
    <cellStyle name="Number 14" xfId="350"/>
    <cellStyle name="Number 2" xfId="351"/>
    <cellStyle name="Number 3" xfId="352"/>
    <cellStyle name="Number 4" xfId="353"/>
    <cellStyle name="Number 5" xfId="354"/>
    <cellStyle name="Number 6" xfId="355"/>
    <cellStyle name="Number 7" xfId="356"/>
    <cellStyle name="Number 8" xfId="357"/>
    <cellStyle name="Number 9" xfId="358"/>
    <cellStyle name="Output 2" xfId="359"/>
    <cellStyle name="Output 3" xfId="360"/>
    <cellStyle name="Output 4" xfId="361"/>
    <cellStyle name="Output 5" xfId="362"/>
    <cellStyle name="Output 6" xfId="363"/>
    <cellStyle name="Password" xfId="364"/>
    <cellStyle name="Percen - Style1" xfId="365"/>
    <cellStyle name="Percen - Style2" xfId="366"/>
    <cellStyle name="Percent" xfId="3" builtinId="5"/>
    <cellStyle name="Percent [2]" xfId="367"/>
    <cellStyle name="Percent [2] 2" xfId="368"/>
    <cellStyle name="Percent [2] 3" xfId="369"/>
    <cellStyle name="Percent 2" xfId="370"/>
    <cellStyle name="Percent 2 2" xfId="371"/>
    <cellStyle name="Percent 2 2 2" xfId="372"/>
    <cellStyle name="Percent 2 3" xfId="373"/>
    <cellStyle name="Percent 3" xfId="374"/>
    <cellStyle name="Percent 3 2" xfId="375"/>
    <cellStyle name="Percent 4" xfId="376"/>
    <cellStyle name="Percent 4 2" xfId="377"/>
    <cellStyle name="Percent 5" xfId="378"/>
    <cellStyle name="Percent 6" xfId="379"/>
    <cellStyle name="Percent 7" xfId="380"/>
    <cellStyle name="Percent 8" xfId="381"/>
    <cellStyle name="Percent(0)" xfId="382"/>
    <cellStyle name="SAPBEXaggData" xfId="383"/>
    <cellStyle name="SAPBEXaggDataEmph" xfId="384"/>
    <cellStyle name="SAPBEXaggItem" xfId="385"/>
    <cellStyle name="SAPBEXaggItemX" xfId="386"/>
    <cellStyle name="SAPBEXchaText" xfId="387"/>
    <cellStyle name="SAPBEXexcBad7" xfId="388"/>
    <cellStyle name="SAPBEXexcBad8" xfId="389"/>
    <cellStyle name="SAPBEXexcBad9" xfId="390"/>
    <cellStyle name="SAPBEXexcCritical4" xfId="391"/>
    <cellStyle name="SAPBEXexcCritical5" xfId="392"/>
    <cellStyle name="SAPBEXexcCritical6" xfId="393"/>
    <cellStyle name="SAPBEXexcGood1" xfId="394"/>
    <cellStyle name="SAPBEXexcGood2" xfId="395"/>
    <cellStyle name="SAPBEXexcGood3" xfId="396"/>
    <cellStyle name="SAPBEXfilterDrill" xfId="397"/>
    <cellStyle name="SAPBEXfilterItem" xfId="398"/>
    <cellStyle name="SAPBEXfilterText" xfId="399"/>
    <cellStyle name="SAPBEXfilterText 2" xfId="400"/>
    <cellStyle name="SAPBEXfilterText 3" xfId="401"/>
    <cellStyle name="SAPBEXformats" xfId="402"/>
    <cellStyle name="SAPBEXheaderItem" xfId="403"/>
    <cellStyle name="SAPBEXheaderItem 2" xfId="404"/>
    <cellStyle name="SAPBEXheaderItem 3" xfId="405"/>
    <cellStyle name="SAPBEXheaderItem 4" xfId="406"/>
    <cellStyle name="SAPBEXheaderText" xfId="407"/>
    <cellStyle name="SAPBEXheaderText 2" xfId="408"/>
    <cellStyle name="SAPBEXheaderText 3" xfId="409"/>
    <cellStyle name="SAPBEXheaderText 4" xfId="410"/>
    <cellStyle name="SAPBEXHLevel0" xfId="411"/>
    <cellStyle name="SAPBEXHLevel0 2" xfId="412"/>
    <cellStyle name="SAPBEXHLevel0 3" xfId="413"/>
    <cellStyle name="SAPBEXHLevel0 4" xfId="414"/>
    <cellStyle name="SAPBEXHLevel0 5" xfId="415"/>
    <cellStyle name="SAPBEXHLevel0 6" xfId="416"/>
    <cellStyle name="SAPBEXHLevel0X" xfId="417"/>
    <cellStyle name="SAPBEXHLevel0X 2" xfId="418"/>
    <cellStyle name="SAPBEXHLevel0X 3" xfId="419"/>
    <cellStyle name="SAPBEXHLevel0X 4" xfId="420"/>
    <cellStyle name="SAPBEXHLevel0X 5" xfId="421"/>
    <cellStyle name="SAPBEXHLevel0X 6" xfId="422"/>
    <cellStyle name="SAPBEXHLevel1" xfId="423"/>
    <cellStyle name="SAPBEXHLevel1 2" xfId="424"/>
    <cellStyle name="SAPBEXHLevel1 3" xfId="425"/>
    <cellStyle name="SAPBEXHLevel1 4" xfId="426"/>
    <cellStyle name="SAPBEXHLevel1 5" xfId="427"/>
    <cellStyle name="SAPBEXHLevel1 6" xfId="428"/>
    <cellStyle name="SAPBEXHLevel1X" xfId="429"/>
    <cellStyle name="SAPBEXHLevel1X 2" xfId="430"/>
    <cellStyle name="SAPBEXHLevel1X 3" xfId="431"/>
    <cellStyle name="SAPBEXHLevel1X 4" xfId="432"/>
    <cellStyle name="SAPBEXHLevel1X 5" xfId="433"/>
    <cellStyle name="SAPBEXHLevel1X 6" xfId="434"/>
    <cellStyle name="SAPBEXHLevel2" xfId="435"/>
    <cellStyle name="SAPBEXHLevel2 2" xfId="436"/>
    <cellStyle name="SAPBEXHLevel2 3" xfId="437"/>
    <cellStyle name="SAPBEXHLevel2 4" xfId="438"/>
    <cellStyle name="SAPBEXHLevel2 5" xfId="439"/>
    <cellStyle name="SAPBEXHLevel2 6" xfId="440"/>
    <cellStyle name="SAPBEXHLevel2X" xfId="441"/>
    <cellStyle name="SAPBEXHLevel2X 2" xfId="442"/>
    <cellStyle name="SAPBEXHLevel2X 3" xfId="443"/>
    <cellStyle name="SAPBEXHLevel2X 4" xfId="444"/>
    <cellStyle name="SAPBEXHLevel2X 5" xfId="445"/>
    <cellStyle name="SAPBEXHLevel2X 6" xfId="446"/>
    <cellStyle name="SAPBEXHLevel3" xfId="447"/>
    <cellStyle name="SAPBEXHLevel3 2" xfId="448"/>
    <cellStyle name="SAPBEXHLevel3 3" xfId="449"/>
    <cellStyle name="SAPBEXHLevel3 4" xfId="450"/>
    <cellStyle name="SAPBEXHLevel3 5" xfId="451"/>
    <cellStyle name="SAPBEXHLevel3 6" xfId="452"/>
    <cellStyle name="SAPBEXHLevel3X" xfId="453"/>
    <cellStyle name="SAPBEXHLevel3X 2" xfId="454"/>
    <cellStyle name="SAPBEXHLevel3X 3" xfId="455"/>
    <cellStyle name="SAPBEXHLevel3X 4" xfId="456"/>
    <cellStyle name="SAPBEXHLevel3X 5" xfId="457"/>
    <cellStyle name="SAPBEXHLevel3X 6" xfId="458"/>
    <cellStyle name="SAPBEXresData" xfId="459"/>
    <cellStyle name="SAPBEXresDataEmph" xfId="460"/>
    <cellStyle name="SAPBEXresItem" xfId="461"/>
    <cellStyle name="SAPBEXresItemX" xfId="462"/>
    <cellStyle name="SAPBEXstdData" xfId="463"/>
    <cellStyle name="SAPBEXstdDataEmph" xfId="464"/>
    <cellStyle name="SAPBEXstdItem" xfId="465"/>
    <cellStyle name="SAPBEXstdItemX" xfId="466"/>
    <cellStyle name="SAPBEXtitle" xfId="467"/>
    <cellStyle name="SAPBEXtitle 2" xfId="468"/>
    <cellStyle name="SAPBEXtitle 3" xfId="469"/>
    <cellStyle name="SAPBEXtitle 4" xfId="470"/>
    <cellStyle name="SAPBEXundefined" xfId="471"/>
    <cellStyle name="Shade" xfId="472"/>
    <cellStyle name="Special" xfId="473"/>
    <cellStyle name="Special 2" xfId="474"/>
    <cellStyle name="Special 3" xfId="475"/>
    <cellStyle name="Style 1" xfId="476"/>
    <cellStyle name="Style 27" xfId="477"/>
    <cellStyle name="Style 35" xfId="478"/>
    <cellStyle name="Style 36" xfId="479"/>
    <cellStyle name="Text" xfId="480"/>
    <cellStyle name="Title 2" xfId="481"/>
    <cellStyle name="Title 3" xfId="482"/>
    <cellStyle name="Title 4" xfId="483"/>
    <cellStyle name="Title 5" xfId="484"/>
    <cellStyle name="Title 6" xfId="485"/>
    <cellStyle name="Titles" xfId="486"/>
    <cellStyle name="Total2 - Style2" xfId="487"/>
    <cellStyle name="TRANSMISSION RELIABILITY PORTION OF PROJECT" xfId="488"/>
    <cellStyle name="Underl - Style4" xfId="489"/>
    <cellStyle name="UNLocked" xfId="490"/>
    <cellStyle name="Unprot" xfId="491"/>
    <cellStyle name="Unprot 2" xfId="492"/>
    <cellStyle name="Unprot 3" xfId="493"/>
    <cellStyle name="Unprot$" xfId="494"/>
    <cellStyle name="Unprot$ 2" xfId="495"/>
    <cellStyle name="Unprot$ 3" xfId="496"/>
    <cellStyle name="Unprot$ 4" xfId="497"/>
    <cellStyle name="Unprot_CA PTAM New Wind Sept-09 - Estimated Preview" xfId="498"/>
    <cellStyle name="Unprotect" xfId="499"/>
    <cellStyle name="Warning Text 2" xfId="500"/>
    <cellStyle name="Warning Text 3" xfId="501"/>
    <cellStyle name="Warning Text 4" xfId="502"/>
    <cellStyle name="Warning Text 5" xfId="503"/>
    <cellStyle name="Warning Text 6" xfId="5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8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10%20(2009%20GRC)\COS\WY%20COS%20FTY%20Dec%202010_0826HYBRID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03-31-2013%20(2011%20GRC)\COS\WY%20COS%20FTY%20March%202013_NS_run%20for%20mike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A%20SBC%20Revision%20filing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Rebuttal\WY%20COS%20FTY%20June%202009%20Rebuttal%20Filin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Content.Outlook\1VOS77IL\Attachment%20WIEC%2035.1_no%20sit%20fix_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COS\WY%20COS%20FTY%20Dec%202009%20Draft%2006-17-0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Application%20Data\Microsoft\Excel\Rate%20Spread%20-%20RMM\WY%20COS%20FTY%20Dec%202011%20Rebuttal%20-%20RMM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4">
          <cell r="C4" t="str">
            <v>State of Wyoming</v>
          </cell>
        </row>
        <row r="5">
          <cell r="C5" t="str">
            <v>12 Months Ending December 31, 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1724573805.7033823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0.74495515661281908</v>
          </cell>
        </row>
      </sheetData>
      <sheetData sheetId="23"/>
      <sheetData sheetId="24">
        <row r="251">
          <cell r="AG251" t="str">
            <v>DIS</v>
          </cell>
        </row>
        <row r="275">
          <cell r="H275">
            <v>0</v>
          </cell>
        </row>
        <row r="276">
          <cell r="H276">
            <v>0</v>
          </cell>
          <cell r="AG276">
            <v>0</v>
          </cell>
        </row>
        <row r="287">
          <cell r="AG287">
            <v>0</v>
          </cell>
        </row>
        <row r="288">
          <cell r="H288">
            <v>115938437.37436633</v>
          </cell>
        </row>
        <row r="325">
          <cell r="AG325">
            <v>0</v>
          </cell>
        </row>
        <row r="326">
          <cell r="AG326">
            <v>0</v>
          </cell>
        </row>
        <row r="608">
          <cell r="AG608">
            <v>0</v>
          </cell>
        </row>
        <row r="631">
          <cell r="AG631">
            <v>0</v>
          </cell>
        </row>
        <row r="732">
          <cell r="H732">
            <v>25091221.66910474</v>
          </cell>
        </row>
        <row r="827">
          <cell r="H827">
            <v>98238.50889699017</v>
          </cell>
        </row>
        <row r="828">
          <cell r="H828">
            <v>652910.76721132139</v>
          </cell>
        </row>
        <row r="982">
          <cell r="AG982">
            <v>0</v>
          </cell>
        </row>
        <row r="1076">
          <cell r="AG1076">
            <v>0</v>
          </cell>
        </row>
        <row r="1091">
          <cell r="AG1091">
            <v>0</v>
          </cell>
        </row>
        <row r="1092">
          <cell r="AG1092">
            <v>0</v>
          </cell>
        </row>
        <row r="1093">
          <cell r="AG1093">
            <v>0</v>
          </cell>
        </row>
        <row r="1097">
          <cell r="AG1097">
            <v>0</v>
          </cell>
        </row>
        <row r="1098">
          <cell r="AG1098">
            <v>0</v>
          </cell>
        </row>
        <row r="1123">
          <cell r="AG1123">
            <v>872.16970535431574</v>
          </cell>
        </row>
        <row r="1125">
          <cell r="AG1125">
            <v>0</v>
          </cell>
        </row>
        <row r="1127">
          <cell r="AG1127">
            <v>10294.054225680906</v>
          </cell>
        </row>
        <row r="1132">
          <cell r="AG1132">
            <v>0</v>
          </cell>
        </row>
        <row r="1141">
          <cell r="AG1141">
            <v>0</v>
          </cell>
        </row>
        <row r="1142">
          <cell r="AG1142">
            <v>0</v>
          </cell>
        </row>
        <row r="1143">
          <cell r="AG1143">
            <v>0</v>
          </cell>
        </row>
        <row r="1779">
          <cell r="AG1779">
            <v>0</v>
          </cell>
        </row>
        <row r="1782">
          <cell r="AG1782">
            <v>0</v>
          </cell>
        </row>
        <row r="1794">
          <cell r="AG1794">
            <v>0</v>
          </cell>
        </row>
        <row r="1814">
          <cell r="AG1814">
            <v>0</v>
          </cell>
        </row>
        <row r="1825">
          <cell r="AG1825">
            <v>0</v>
          </cell>
        </row>
        <row r="1850">
          <cell r="AG1850">
            <v>1676.148392889191</v>
          </cell>
        </row>
        <row r="1851">
          <cell r="AG1851">
            <v>-26.194269122424597</v>
          </cell>
        </row>
        <row r="1937">
          <cell r="AG1937">
            <v>0</v>
          </cell>
        </row>
        <row r="2000">
          <cell r="AG2000">
            <v>0</v>
          </cell>
        </row>
        <row r="2002">
          <cell r="AG2002">
            <v>0</v>
          </cell>
        </row>
        <row r="2034">
          <cell r="H2034">
            <v>128921.22893744383</v>
          </cell>
        </row>
        <row r="2035">
          <cell r="AG2035">
            <v>0</v>
          </cell>
        </row>
        <row r="2067">
          <cell r="AG2067">
            <v>0</v>
          </cell>
        </row>
        <row r="2151">
          <cell r="H2151">
            <v>-3.4157553211878022E-2</v>
          </cell>
        </row>
        <row r="2152">
          <cell r="AG2152">
            <v>-2.3196400239771436E-4</v>
          </cell>
        </row>
        <row r="2155">
          <cell r="H2155">
            <v>0</v>
          </cell>
        </row>
        <row r="2156">
          <cell r="AG2156">
            <v>0</v>
          </cell>
        </row>
        <row r="2171">
          <cell r="AG2171">
            <v>0</v>
          </cell>
        </row>
        <row r="2183">
          <cell r="AG2183">
            <v>0</v>
          </cell>
        </row>
        <row r="2219">
          <cell r="AG2219">
            <v>864.02560103648705</v>
          </cell>
        </row>
        <row r="2389">
          <cell r="AG2389">
            <v>0</v>
          </cell>
        </row>
        <row r="2390">
          <cell r="AG2390">
            <v>0</v>
          </cell>
        </row>
        <row r="2403">
          <cell r="AG2403">
            <v>0</v>
          </cell>
        </row>
        <row r="2410">
          <cell r="AG2410">
            <v>0</v>
          </cell>
        </row>
        <row r="2411">
          <cell r="AG2411">
            <v>0</v>
          </cell>
        </row>
        <row r="2471">
          <cell r="AG2471">
            <v>-8728.8933272206759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Rocky Mountain Power</v>
          </cell>
        </row>
        <row r="19">
          <cell r="K19">
            <v>67875230.453694463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1935861328.0220451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0.81307706711145988</v>
          </cell>
        </row>
      </sheetData>
      <sheetData sheetId="23"/>
      <sheetData sheetId="24">
        <row r="251">
          <cell r="AG251" t="str">
            <v>DIS</v>
          </cell>
        </row>
        <row r="328">
          <cell r="AG328">
            <v>0</v>
          </cell>
        </row>
        <row r="409">
          <cell r="AG409">
            <v>0</v>
          </cell>
        </row>
        <row r="559">
          <cell r="AG559">
            <v>0</v>
          </cell>
        </row>
        <row r="583">
          <cell r="AG583">
            <v>0</v>
          </cell>
        </row>
        <row r="991">
          <cell r="AG991">
            <v>0</v>
          </cell>
        </row>
        <row r="1354">
          <cell r="AG1354">
            <v>0</v>
          </cell>
        </row>
        <row r="1359">
          <cell r="AG1359">
            <v>0</v>
          </cell>
        </row>
        <row r="1518">
          <cell r="I1518">
            <v>970663.84981162648</v>
          </cell>
        </row>
        <row r="1795">
          <cell r="AG1795">
            <v>6925.8930178870532</v>
          </cell>
        </row>
        <row r="1855">
          <cell r="AG1855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 for SBC 2014"/>
      <sheetName val="Bill Comparison"/>
      <sheetName val="Table A for SBC old"/>
      <sheetName val="Exhibit No._(JRS-3)"/>
      <sheetName val="Forecast 2013 kWh"/>
      <sheetName val="Forecast 2014 kWh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Page3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8">
          <cell r="G8">
            <v>0.61779709495561286</v>
          </cell>
        </row>
        <row r="24">
          <cell r="N2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1814329680.1926062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0.81318732477822031</v>
          </cell>
        </row>
      </sheetData>
      <sheetData sheetId="23"/>
      <sheetData sheetId="24">
        <row r="251">
          <cell r="AG251" t="str">
            <v>DIS</v>
          </cell>
        </row>
        <row r="689">
          <cell r="AG689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29">
          <cell r="N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30">
          <cell r="G30">
            <v>8.2617300454857379E-2</v>
          </cell>
        </row>
      </sheetData>
      <sheetData sheetId="1" refreshError="1"/>
      <sheetData sheetId="2" refreshError="1"/>
      <sheetData sheetId="3" refreshError="1"/>
      <sheetData sheetId="4">
        <row r="16">
          <cell r="D16">
            <v>7696713.2449887665</v>
          </cell>
        </row>
      </sheetData>
      <sheetData sheetId="5" refreshError="1"/>
      <sheetData sheetId="6" refreshError="1"/>
      <sheetData sheetId="7" refreshError="1"/>
      <sheetData sheetId="8">
        <row r="71">
          <cell r="E71">
            <v>-489685.98169817787</v>
          </cell>
        </row>
      </sheetData>
      <sheetData sheetId="9">
        <row r="136">
          <cell r="E136">
            <v>57715011.020101152</v>
          </cell>
        </row>
      </sheetData>
      <sheetData sheetId="10">
        <row r="136">
          <cell r="E136">
            <v>14389918.281402655</v>
          </cell>
        </row>
      </sheetData>
      <sheetData sheetId="11">
        <row r="68">
          <cell r="E68">
            <v>7664070.6445309613</v>
          </cell>
        </row>
      </sheetData>
      <sheetData sheetId="12">
        <row r="68">
          <cell r="E68">
            <v>3802158.1253485414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T59"/>
  <sheetViews>
    <sheetView tabSelected="1" view="pageBreakPreview" topLeftCell="B1" zoomScale="60" zoomScaleNormal="55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75" style="1" bestFit="1" customWidth="1"/>
    <col min="10" max="10" width="2" style="1" customWidth="1"/>
    <col min="11" max="11" width="11" style="1" hidden="1" customWidth="1"/>
    <col min="12" max="12" width="12" style="1" bestFit="1" customWidth="1"/>
    <col min="13" max="13" width="2.125" style="1" customWidth="1"/>
    <col min="14" max="14" width="10.25" style="1" hidden="1" customWidth="1"/>
    <col min="15" max="15" width="12.5" style="1" customWidth="1"/>
    <col min="16" max="16" width="3" style="1" customWidth="1"/>
    <col min="17" max="17" width="11.375" style="1" bestFit="1" customWidth="1"/>
    <col min="18" max="18" width="2.75" style="1" customWidth="1"/>
    <col min="19" max="19" width="11.125" style="1" bestFit="1" customWidth="1"/>
    <col min="20" max="20" width="2.75" style="1" customWidth="1"/>
    <col min="21" max="21" width="11.125" style="1" bestFit="1" customWidth="1"/>
    <col min="22" max="22" width="2.375" style="1" customWidth="1"/>
    <col min="23" max="23" width="11.375" style="1" customWidth="1"/>
    <col min="24" max="24" width="2.75" style="1" customWidth="1"/>
    <col min="25" max="25" width="9.875" style="1" customWidth="1"/>
    <col min="26" max="26" width="2" style="1" hidden="1" customWidth="1"/>
    <col min="27" max="27" width="20.25" style="1" hidden="1" customWidth="1"/>
    <col min="28" max="28" width="3" style="1" customWidth="1"/>
    <col min="29" max="29" width="11.125" style="1" bestFit="1" customWidth="1"/>
    <col min="30" max="30" width="3.625" style="1" customWidth="1"/>
    <col min="31" max="31" width="8.625" style="1" bestFit="1" customWidth="1"/>
    <col min="32" max="32" width="2" style="1" customWidth="1"/>
    <col min="33" max="33" width="8.5" style="1" bestFit="1" customWidth="1"/>
    <col min="34" max="34" width="14.125" style="1" hidden="1" customWidth="1"/>
    <col min="35" max="35" width="12.25" style="1" hidden="1" customWidth="1"/>
    <col min="36" max="36" width="14.5" style="1" hidden="1" customWidth="1"/>
    <col min="37" max="37" width="15.25" style="1" hidden="1" customWidth="1"/>
    <col min="38" max="38" width="6.75" style="1" hidden="1" customWidth="1"/>
    <col min="39" max="39" width="20.75" style="1" hidden="1" customWidth="1"/>
    <col min="40" max="40" width="3.125" style="1" customWidth="1"/>
    <col min="41" max="41" width="8.25" style="1" customWidth="1"/>
    <col min="42" max="42" width="0.125" style="1" customWidth="1"/>
    <col min="43" max="43" width="2.375" style="1" customWidth="1"/>
    <col min="44" max="44" width="10.125" style="1" bestFit="1" customWidth="1"/>
    <col min="45" max="16384" width="10.25" style="1"/>
  </cols>
  <sheetData>
    <row r="1" spans="2:46">
      <c r="Y1" s="3" t="s">
        <v>0</v>
      </c>
    </row>
    <row r="2" spans="2:46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2:46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2:46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2:46"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2:46">
      <c r="B6" s="5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2:46">
      <c r="B7" s="4" t="s">
        <v>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2:46">
      <c r="M8" s="7"/>
      <c r="N8" s="8"/>
      <c r="O8" s="8"/>
      <c r="P8" s="8"/>
      <c r="Q8" s="8"/>
      <c r="R8" s="9"/>
      <c r="S8" s="9"/>
      <c r="T8" s="9"/>
      <c r="U8" s="9"/>
      <c r="V8" s="9"/>
      <c r="W8" s="9"/>
      <c r="X8" s="9"/>
      <c r="Y8" s="9"/>
      <c r="Z8" s="8"/>
      <c r="AA8" s="8"/>
      <c r="AB8" s="8"/>
      <c r="AC8" s="8"/>
      <c r="AD8" s="8"/>
      <c r="AE8" s="9"/>
      <c r="AF8" s="9"/>
      <c r="AG8" s="9"/>
      <c r="AH8" s="9"/>
      <c r="AI8" s="9"/>
      <c r="AJ8" s="9"/>
      <c r="AK8" s="9"/>
      <c r="AL8" s="9"/>
      <c r="AM8" s="10" t="s">
        <v>7</v>
      </c>
      <c r="AN8" s="9"/>
      <c r="AO8" s="9"/>
      <c r="AP8" s="9"/>
      <c r="AQ8" s="7"/>
      <c r="AR8" s="7"/>
      <c r="AS8" s="7"/>
    </row>
    <row r="9" spans="2:46">
      <c r="N9" s="11" t="s">
        <v>8</v>
      </c>
      <c r="O9" s="10" t="s">
        <v>9</v>
      </c>
      <c r="P9" s="11"/>
      <c r="Q9" s="12" t="s">
        <v>10</v>
      </c>
      <c r="R9" s="12"/>
      <c r="S9" s="12"/>
      <c r="T9" s="12"/>
      <c r="U9" s="12"/>
      <c r="V9" s="11"/>
      <c r="W9" s="12" t="s">
        <v>11</v>
      </c>
      <c r="X9" s="12"/>
      <c r="Y9" s="12"/>
      <c r="Z9" s="12"/>
      <c r="AA9" s="12"/>
      <c r="AB9" s="12"/>
      <c r="AC9" s="12"/>
      <c r="AD9" s="13"/>
      <c r="AE9" s="7"/>
      <c r="AF9" s="7"/>
      <c r="AG9" s="7"/>
      <c r="AL9" s="14"/>
      <c r="AM9" s="15" t="s">
        <v>12</v>
      </c>
      <c r="AN9" s="14"/>
      <c r="AO9" s="14"/>
      <c r="AP9" s="14"/>
    </row>
    <row r="10" spans="2:46">
      <c r="F10" s="16" t="s">
        <v>13</v>
      </c>
      <c r="G10" s="16"/>
      <c r="H10" s="11" t="s">
        <v>14</v>
      </c>
      <c r="N10" s="10" t="s">
        <v>15</v>
      </c>
      <c r="O10" s="11" t="s">
        <v>16</v>
      </c>
      <c r="P10" s="10"/>
      <c r="Q10" s="10" t="s">
        <v>15</v>
      </c>
      <c r="R10" s="17"/>
      <c r="S10" s="10" t="s">
        <v>17</v>
      </c>
      <c r="T10" s="17"/>
      <c r="U10" s="10" t="s">
        <v>18</v>
      </c>
      <c r="V10" s="10"/>
      <c r="W10" s="10" t="s">
        <v>15</v>
      </c>
      <c r="X10" s="17"/>
      <c r="Y10" s="10" t="s">
        <v>17</v>
      </c>
      <c r="Z10" s="10"/>
      <c r="AA10" s="10" t="s">
        <v>18</v>
      </c>
      <c r="AB10" s="10"/>
      <c r="AC10" s="10" t="s">
        <v>18</v>
      </c>
      <c r="AD10" s="10"/>
      <c r="AE10" s="12" t="s">
        <v>19</v>
      </c>
      <c r="AF10" s="12"/>
      <c r="AG10" s="12"/>
      <c r="AH10" s="12"/>
      <c r="AI10" s="12"/>
      <c r="AJ10" s="12"/>
      <c r="AK10" s="12"/>
      <c r="AL10" s="13"/>
      <c r="AM10" s="13"/>
      <c r="AN10" s="18"/>
      <c r="AO10" s="13"/>
      <c r="AP10" s="18"/>
    </row>
    <row r="11" spans="2:46">
      <c r="B11" s="18" t="s">
        <v>20</v>
      </c>
      <c r="F11" s="16" t="s">
        <v>21</v>
      </c>
      <c r="G11" s="16"/>
      <c r="H11" s="11" t="s">
        <v>22</v>
      </c>
      <c r="I11" s="11" t="s">
        <v>14</v>
      </c>
      <c r="K11" s="11" t="s">
        <v>23</v>
      </c>
      <c r="N11" s="11" t="s">
        <v>24</v>
      </c>
      <c r="O11" s="19" t="s">
        <v>25</v>
      </c>
      <c r="P11" s="11"/>
      <c r="Q11" s="11" t="s">
        <v>24</v>
      </c>
      <c r="R11" s="18"/>
      <c r="S11" s="18" t="s">
        <v>24</v>
      </c>
      <c r="T11" s="18"/>
      <c r="U11" s="11" t="s">
        <v>24</v>
      </c>
      <c r="V11" s="11"/>
      <c r="W11" s="11" t="s">
        <v>24</v>
      </c>
      <c r="X11" s="18"/>
      <c r="Y11" s="11" t="s">
        <v>24</v>
      </c>
      <c r="Z11" s="11"/>
      <c r="AA11" s="11" t="s">
        <v>24</v>
      </c>
      <c r="AB11" s="11"/>
      <c r="AC11" s="11" t="s">
        <v>24</v>
      </c>
      <c r="AD11" s="11"/>
      <c r="AL11" s="18"/>
      <c r="AM11" s="18"/>
      <c r="AN11" s="18"/>
      <c r="AO11" s="10" t="s">
        <v>26</v>
      </c>
      <c r="AP11" s="20"/>
      <c r="AQ11" s="7"/>
      <c r="AR11" s="18" t="s">
        <v>11</v>
      </c>
    </row>
    <row r="12" spans="2:46">
      <c r="B12" s="21" t="s">
        <v>27</v>
      </c>
      <c r="D12" s="22" t="s">
        <v>28</v>
      </c>
      <c r="F12" s="22" t="s">
        <v>27</v>
      </c>
      <c r="G12" s="23"/>
      <c r="H12" s="24" t="s">
        <v>8</v>
      </c>
      <c r="I12" s="15" t="s">
        <v>22</v>
      </c>
      <c r="K12" s="24" t="s">
        <v>8</v>
      </c>
      <c r="L12" s="15" t="s">
        <v>23</v>
      </c>
      <c r="N12" s="25" t="s">
        <v>29</v>
      </c>
      <c r="O12" s="26" t="s">
        <v>30</v>
      </c>
      <c r="P12" s="27"/>
      <c r="Q12" s="25" t="s">
        <v>29</v>
      </c>
      <c r="R12" s="10"/>
      <c r="S12" s="25" t="s">
        <v>29</v>
      </c>
      <c r="T12" s="10"/>
      <c r="U12" s="25" t="s">
        <v>29</v>
      </c>
      <c r="V12" s="27"/>
      <c r="W12" s="25" t="s">
        <v>29</v>
      </c>
      <c r="X12" s="10"/>
      <c r="Y12" s="25" t="s">
        <v>29</v>
      </c>
      <c r="Z12" s="27"/>
      <c r="AA12" s="25" t="s">
        <v>29</v>
      </c>
      <c r="AB12" s="27"/>
      <c r="AC12" s="25" t="s">
        <v>29</v>
      </c>
      <c r="AD12" s="27"/>
      <c r="AE12" s="28" t="s">
        <v>29</v>
      </c>
      <c r="AF12" s="28"/>
      <c r="AG12" s="15" t="s">
        <v>31</v>
      </c>
      <c r="AH12" s="28" t="s">
        <v>29</v>
      </c>
      <c r="AI12" s="15" t="s">
        <v>31</v>
      </c>
      <c r="AJ12" s="28" t="s">
        <v>29</v>
      </c>
      <c r="AK12" s="15" t="s">
        <v>31</v>
      </c>
      <c r="AL12" s="20"/>
      <c r="AM12" s="29" t="s">
        <v>32</v>
      </c>
      <c r="AN12" s="20"/>
      <c r="AO12" s="15" t="s">
        <v>33</v>
      </c>
      <c r="AP12" s="30"/>
      <c r="AQ12" s="31"/>
      <c r="AR12" s="30" t="s">
        <v>33</v>
      </c>
    </row>
    <row r="13" spans="2:46">
      <c r="B13" s="32"/>
      <c r="D13" s="33" t="s">
        <v>34</v>
      </c>
      <c r="F13" s="33" t="s">
        <v>35</v>
      </c>
      <c r="G13" s="16"/>
      <c r="H13" s="33"/>
      <c r="I13" s="33" t="s">
        <v>36</v>
      </c>
      <c r="K13" s="33"/>
      <c r="L13" s="33" t="s">
        <v>37</v>
      </c>
      <c r="N13" s="33"/>
      <c r="O13" s="33" t="s">
        <v>38</v>
      </c>
      <c r="P13" s="33"/>
      <c r="Q13" s="33" t="s">
        <v>39</v>
      </c>
      <c r="R13" s="33"/>
      <c r="S13" s="33" t="s">
        <v>40</v>
      </c>
      <c r="T13" s="33"/>
      <c r="U13" s="33" t="s">
        <v>41</v>
      </c>
      <c r="V13" s="33"/>
      <c r="W13" s="33" t="s">
        <v>42</v>
      </c>
      <c r="X13" s="33"/>
      <c r="Y13" s="33" t="s">
        <v>43</v>
      </c>
      <c r="Z13" s="33"/>
      <c r="AA13" s="33"/>
      <c r="AB13" s="33"/>
      <c r="AC13" s="33" t="s">
        <v>44</v>
      </c>
      <c r="AD13" s="33"/>
      <c r="AE13" s="33" t="s">
        <v>45</v>
      </c>
      <c r="AF13" s="33"/>
      <c r="AG13" s="33" t="s">
        <v>46</v>
      </c>
      <c r="AH13" s="33" t="s">
        <v>41</v>
      </c>
      <c r="AI13" s="33" t="s">
        <v>41</v>
      </c>
      <c r="AJ13" s="33"/>
      <c r="AK13" s="33"/>
      <c r="AL13" s="33"/>
      <c r="AM13" s="33"/>
      <c r="AN13" s="33"/>
      <c r="AO13" s="17" t="s">
        <v>47</v>
      </c>
      <c r="AP13" s="17"/>
      <c r="AQ13" s="7"/>
      <c r="AR13" s="34" t="s">
        <v>48</v>
      </c>
    </row>
    <row r="14" spans="2:46">
      <c r="R14" s="33"/>
      <c r="S14" s="33"/>
      <c r="T14" s="33"/>
      <c r="U14" s="33"/>
      <c r="V14" s="33"/>
      <c r="W14" s="33"/>
      <c r="X14" s="33"/>
      <c r="Y14" s="11" t="s">
        <v>0</v>
      </c>
      <c r="AE14" s="35" t="s">
        <v>49</v>
      </c>
      <c r="AF14" s="35"/>
      <c r="AG14" s="33" t="s">
        <v>50</v>
      </c>
      <c r="AI14" s="33" t="s">
        <v>51</v>
      </c>
      <c r="AK14" s="33"/>
      <c r="AO14" s="7"/>
      <c r="AP14" s="7"/>
      <c r="AQ14" s="7"/>
    </row>
    <row r="15" spans="2:46">
      <c r="D15" s="36" t="s">
        <v>52</v>
      </c>
      <c r="AO15" s="7"/>
      <c r="AP15" s="7"/>
      <c r="AQ15" s="7"/>
    </row>
    <row r="16" spans="2:46">
      <c r="B16" s="18">
        <v>1</v>
      </c>
      <c r="D16" s="2" t="s">
        <v>53</v>
      </c>
      <c r="F16" s="37" t="s">
        <v>54</v>
      </c>
      <c r="G16" s="37"/>
      <c r="H16" s="38">
        <v>101336.91666666667</v>
      </c>
      <c r="I16" s="38">
        <v>104296.97777777778</v>
      </c>
      <c r="J16" s="3"/>
      <c r="K16" s="38">
        <v>1569938.6044392167</v>
      </c>
      <c r="L16" s="38">
        <v>1601807.788900645</v>
      </c>
      <c r="N16" s="39">
        <v>102672.94442530281</v>
      </c>
      <c r="O16" s="38">
        <f>L16*1000/I16/12</f>
        <v>1279.8451618875968</v>
      </c>
      <c r="P16" s="39"/>
      <c r="Q16" s="39">
        <v>134571.28710393453</v>
      </c>
      <c r="R16" s="40"/>
      <c r="S16" s="39">
        <f>L16*AO16/100</f>
        <v>4533.1160425888247</v>
      </c>
      <c r="T16" s="40"/>
      <c r="U16" s="41">
        <f>Q16+S16</f>
        <v>139104.40314652337</v>
      </c>
      <c r="V16" s="41"/>
      <c r="W16" s="41">
        <f>Q16</f>
        <v>134571.28710393453</v>
      </c>
      <c r="X16" s="40"/>
      <c r="Y16" s="42">
        <f>Q16/$Q$48*$Y$51</f>
        <v>4555.8844067382834</v>
      </c>
      <c r="Z16" s="39"/>
      <c r="AA16" s="41">
        <f>Y16+AH16</f>
        <v>5443.285921789241</v>
      </c>
      <c r="AB16" s="41"/>
      <c r="AC16" s="41">
        <f>Y16+W16</f>
        <v>139127.17151067281</v>
      </c>
      <c r="AD16" s="39"/>
      <c r="AE16" s="39">
        <f>Y16-S16</f>
        <v>22.768364149458648</v>
      </c>
      <c r="AF16" s="39"/>
      <c r="AG16" s="43">
        <f>AE16/U16</f>
        <v>1.6367824191356446E-4</v>
      </c>
      <c r="AH16" s="39">
        <f>(AM16/100)*L16</f>
        <v>887.4015150509573</v>
      </c>
      <c r="AI16" s="43">
        <f>AH16/Q16</f>
        <v>6.5942857064715688E-3</v>
      </c>
      <c r="AJ16" s="39">
        <f>AE16+AH16</f>
        <v>910.16987920041595</v>
      </c>
      <c r="AK16" s="43">
        <f>AJ16/Q16</f>
        <v>6.7634775499877406E-3</v>
      </c>
      <c r="AL16" s="40"/>
      <c r="AM16" s="44">
        <f>ROUND((((Q16/$Q$44)*$AH$51)/L16)*100,4)</f>
        <v>5.5399999999999998E-2</v>
      </c>
      <c r="AN16" s="40"/>
      <c r="AO16" s="45">
        <v>0.28299999999999997</v>
      </c>
      <c r="AP16" s="46"/>
      <c r="AQ16" s="47" t="s">
        <v>0</v>
      </c>
      <c r="AR16" s="48">
        <f>ROUND(Y16/L16*100,3)</f>
        <v>0.28399999999999997</v>
      </c>
      <c r="AT16" s="42">
        <f>AR16*L16/100</f>
        <v>4549.1341204778319</v>
      </c>
    </row>
    <row r="17" spans="2:46">
      <c r="D17" s="2" t="s">
        <v>55</v>
      </c>
      <c r="H17" s="49"/>
      <c r="I17" s="49"/>
      <c r="K17" s="49"/>
      <c r="L17" s="50" t="s">
        <v>0</v>
      </c>
      <c r="N17" s="49"/>
      <c r="O17" s="49"/>
      <c r="P17" s="27"/>
      <c r="Q17" s="51" t="s">
        <v>0</v>
      </c>
      <c r="R17" s="7"/>
      <c r="S17" s="52"/>
      <c r="T17" s="7"/>
      <c r="U17" s="31"/>
      <c r="V17" s="7"/>
      <c r="W17" s="31"/>
      <c r="X17" s="7"/>
      <c r="Y17" s="31"/>
      <c r="Z17" s="7"/>
      <c r="AA17" s="31"/>
      <c r="AB17" s="7"/>
      <c r="AC17" s="31"/>
      <c r="AD17" s="7"/>
      <c r="AE17" s="49"/>
      <c r="AF17" s="7"/>
      <c r="AG17" s="53"/>
      <c r="AH17" s="49"/>
      <c r="AI17" s="54"/>
      <c r="AJ17" s="49"/>
      <c r="AK17" s="54"/>
      <c r="AL17" s="7"/>
      <c r="AM17" s="55"/>
      <c r="AN17" s="7"/>
      <c r="AO17" s="56"/>
      <c r="AP17" s="7"/>
      <c r="AQ17" s="7"/>
      <c r="AR17" s="57"/>
    </row>
    <row r="18" spans="2:46">
      <c r="S18" s="39"/>
      <c r="AG18" s="58"/>
      <c r="AI18" s="58"/>
      <c r="AK18" s="58"/>
      <c r="AM18" s="59"/>
      <c r="AO18" s="60"/>
      <c r="AP18" s="7"/>
      <c r="AQ18" s="7"/>
      <c r="AR18" s="61"/>
    </row>
    <row r="19" spans="2:46">
      <c r="B19" s="62">
        <f>MAX(B$13:B18)+1</f>
        <v>2</v>
      </c>
      <c r="D19" s="36" t="s">
        <v>56</v>
      </c>
      <c r="H19" s="63">
        <f>SUM(H16:H16)</f>
        <v>101336.91666666667</v>
      </c>
      <c r="I19" s="63">
        <f>SUM(I16:I16)</f>
        <v>104296.97777777778</v>
      </c>
      <c r="K19" s="63">
        <f>SUM(K16:K16)</f>
        <v>1569938.6044392167</v>
      </c>
      <c r="L19" s="63">
        <f>SUM(L16:L17)</f>
        <v>1601807.788900645</v>
      </c>
      <c r="M19" s="63"/>
      <c r="N19" s="64">
        <f>SUM(N16:N16)</f>
        <v>102672.94442530281</v>
      </c>
      <c r="O19" s="38">
        <f>L19*1000/I19/12</f>
        <v>1279.8451618875968</v>
      </c>
      <c r="P19" s="64"/>
      <c r="Q19" s="64">
        <f>SUM(Q16:Q17)</f>
        <v>134571.28710393453</v>
      </c>
      <c r="R19" s="40"/>
      <c r="S19" s="64">
        <f>SUM(S16:S16)</f>
        <v>4533.1160425888247</v>
      </c>
      <c r="T19" s="40"/>
      <c r="U19" s="64">
        <f>SUM(U16:U16)</f>
        <v>139104.40314652337</v>
      </c>
      <c r="V19" s="64"/>
      <c r="W19" s="64">
        <f>SUM(W16:W16)</f>
        <v>134571.28710393453</v>
      </c>
      <c r="X19" s="40"/>
      <c r="Y19" s="64">
        <f>SUM(Y16:Y16)</f>
        <v>4555.8844067382834</v>
      </c>
      <c r="Z19" s="64"/>
      <c r="AA19" s="64">
        <f>SUM(AA16:AA16)</f>
        <v>5443.285921789241</v>
      </c>
      <c r="AB19" s="64"/>
      <c r="AC19" s="64">
        <f>SUM(AC16:AC16)</f>
        <v>139127.17151067281</v>
      </c>
      <c r="AD19" s="64"/>
      <c r="AE19" s="39">
        <f>SUM(AE16)</f>
        <v>22.768364149458648</v>
      </c>
      <c r="AF19" s="39"/>
      <c r="AG19" s="43">
        <f>AE19/U19</f>
        <v>1.6367824191356446E-4</v>
      </c>
      <c r="AH19" s="39">
        <f>SUM(AH16)</f>
        <v>887.4015150509573</v>
      </c>
      <c r="AI19" s="43">
        <f>AH19/Q19</f>
        <v>6.5942857064715688E-3</v>
      </c>
      <c r="AJ19" s="39">
        <f>AE19+AH19</f>
        <v>910.16987920041595</v>
      </c>
      <c r="AK19" s="43">
        <f>AJ19/Q19</f>
        <v>6.7634775499877406E-3</v>
      </c>
      <c r="AL19" s="40"/>
      <c r="AM19" s="65"/>
      <c r="AN19" s="40"/>
      <c r="AO19" s="66"/>
      <c r="AP19" s="46"/>
      <c r="AQ19" s="7"/>
      <c r="AR19" s="61"/>
    </row>
    <row r="20" spans="2:46">
      <c r="S20" s="39"/>
      <c r="AG20" s="58"/>
      <c r="AI20" s="58"/>
      <c r="AK20" s="58"/>
      <c r="AM20" s="59"/>
      <c r="AO20" s="60"/>
      <c r="AP20" s="7"/>
      <c r="AQ20" s="7"/>
      <c r="AR20" s="61"/>
    </row>
    <row r="21" spans="2:46">
      <c r="D21" s="36" t="s">
        <v>57</v>
      </c>
      <c r="H21" s="67"/>
      <c r="I21" s="67"/>
      <c r="S21" s="39"/>
      <c r="AG21" s="58"/>
      <c r="AI21" s="58"/>
      <c r="AK21" s="58"/>
      <c r="AM21" s="59"/>
      <c r="AO21" s="60"/>
      <c r="AP21" s="7"/>
      <c r="AQ21" s="7"/>
      <c r="AR21" s="61"/>
    </row>
    <row r="22" spans="2:46">
      <c r="B22" s="62">
        <f>MAX(B$13:B21)+1</f>
        <v>3</v>
      </c>
      <c r="D22" s="2" t="s">
        <v>58</v>
      </c>
      <c r="F22" s="16">
        <v>24</v>
      </c>
      <c r="G22" s="16"/>
      <c r="H22" s="38">
        <v>17306.416666666664</v>
      </c>
      <c r="I22" s="38">
        <v>18646.79166666606</v>
      </c>
      <c r="K22" s="38">
        <v>513041.74113523914</v>
      </c>
      <c r="L22" s="38">
        <v>537395.79148303834</v>
      </c>
      <c r="N22" s="64">
        <v>33647.646251191611</v>
      </c>
      <c r="O22" s="38">
        <f t="shared" ref="O22:O29" si="0">L22*1000/I22/12</f>
        <v>2401.6454639562917</v>
      </c>
      <c r="P22" s="64"/>
      <c r="Q22" s="64">
        <v>45261.337330470167</v>
      </c>
      <c r="R22" s="40"/>
      <c r="S22" s="39">
        <f t="shared" ref="S22:S29" si="1">L22*AO22/100</f>
        <v>1520.8300898969983</v>
      </c>
      <c r="T22" s="40"/>
      <c r="U22" s="41">
        <f t="shared" ref="U22:U29" si="2">Q22+S22</f>
        <v>46782.167420367165</v>
      </c>
      <c r="V22" s="41"/>
      <c r="W22" s="41">
        <f t="shared" ref="W22:W29" si="3">Q22</f>
        <v>45261.337330470167</v>
      </c>
      <c r="X22" s="40"/>
      <c r="Y22" s="42">
        <f>Q22/$Q$48*$Y$51</f>
        <v>1532.3136562760976</v>
      </c>
      <c r="Z22" s="39"/>
      <c r="AA22" s="41">
        <f t="shared" ref="AA22:AA29" si="4">Y22+AH22</f>
        <v>1830.5683205491839</v>
      </c>
      <c r="AB22" s="41"/>
      <c r="AC22" s="41">
        <f t="shared" ref="AC22:AC29" si="5">Y22+W22</f>
        <v>46793.650986746266</v>
      </c>
      <c r="AD22" s="39"/>
      <c r="AE22" s="39">
        <f t="shared" ref="AE22:AE29" si="6">Y22-S22</f>
        <v>11.483566379099329</v>
      </c>
      <c r="AF22" s="39"/>
      <c r="AG22" s="43">
        <f>AE22/U22</f>
        <v>2.4546888295944632E-4</v>
      </c>
      <c r="AH22" s="39">
        <f t="shared" ref="AH22:AH29" si="7">(AM22/100)*L22</f>
        <v>298.25466427308629</v>
      </c>
      <c r="AI22" s="43">
        <f>AH22/Q22</f>
        <v>6.5896122798011032E-3</v>
      </c>
      <c r="AJ22" s="39">
        <f t="shared" ref="AJ22:AJ29" si="8">AE22+AH22</f>
        <v>309.73823065218562</v>
      </c>
      <c r="AK22" s="43">
        <f>AJ22/Q22</f>
        <v>6.8433291838168519E-3</v>
      </c>
      <c r="AL22" s="40"/>
      <c r="AM22" s="44">
        <f>ROUND((((Q22/$Q$44)*$AH$51)/L22)*100,4)</f>
        <v>5.5500000000000001E-2</v>
      </c>
      <c r="AN22" s="40"/>
      <c r="AO22" s="45">
        <v>0.28299999999999997</v>
      </c>
      <c r="AP22" s="46"/>
      <c r="AQ22" s="7"/>
      <c r="AR22" s="48">
        <f>ROUND(Y22/L22*100,3)</f>
        <v>0.28499999999999998</v>
      </c>
      <c r="AS22" s="68"/>
      <c r="AT22" s="42">
        <f t="shared" ref="AT22:AT27" si="9">AR22*L22/100</f>
        <v>1531.5780057266591</v>
      </c>
    </row>
    <row r="23" spans="2:46">
      <c r="B23" s="62">
        <f>MAX(B$13:B22)+1</f>
        <v>4</v>
      </c>
      <c r="D23" s="69" t="s">
        <v>59</v>
      </c>
      <c r="E23" s="69"/>
      <c r="F23" s="62">
        <v>33</v>
      </c>
      <c r="G23" s="16"/>
      <c r="H23" s="38">
        <v>0</v>
      </c>
      <c r="I23" s="38">
        <v>0</v>
      </c>
      <c r="K23" s="38">
        <v>0</v>
      </c>
      <c r="L23" s="38">
        <v>0</v>
      </c>
      <c r="N23" s="39">
        <v>0</v>
      </c>
      <c r="O23" s="38">
        <v>0</v>
      </c>
      <c r="P23" s="39"/>
      <c r="Q23" s="39">
        <v>0</v>
      </c>
      <c r="R23" s="40"/>
      <c r="S23" s="39">
        <f t="shared" si="1"/>
        <v>0</v>
      </c>
      <c r="T23" s="40"/>
      <c r="U23" s="41">
        <f t="shared" si="2"/>
        <v>0</v>
      </c>
      <c r="V23" s="41"/>
      <c r="W23" s="41">
        <f t="shared" si="3"/>
        <v>0</v>
      </c>
      <c r="X23" s="40"/>
      <c r="Y23" s="42">
        <f>AR23*L23</f>
        <v>0</v>
      </c>
      <c r="Z23" s="39"/>
      <c r="AA23" s="41">
        <f t="shared" si="4"/>
        <v>0</v>
      </c>
      <c r="AB23" s="41"/>
      <c r="AC23" s="41">
        <f t="shared" si="5"/>
        <v>0</v>
      </c>
      <c r="AD23" s="39"/>
      <c r="AE23" s="39">
        <f t="shared" si="6"/>
        <v>0</v>
      </c>
      <c r="AF23" s="39"/>
      <c r="AG23" s="43">
        <v>0</v>
      </c>
      <c r="AH23" s="39">
        <f t="shared" si="7"/>
        <v>0</v>
      </c>
      <c r="AI23" s="43">
        <v>0</v>
      </c>
      <c r="AJ23" s="39">
        <f t="shared" si="8"/>
        <v>0</v>
      </c>
      <c r="AK23" s="43">
        <f>AG23+AI23</f>
        <v>0</v>
      </c>
      <c r="AL23" s="40"/>
      <c r="AM23" s="44">
        <v>0</v>
      </c>
      <c r="AN23" s="40"/>
      <c r="AO23" s="45">
        <v>0.24</v>
      </c>
      <c r="AP23" s="46"/>
      <c r="AQ23" s="7"/>
      <c r="AR23" s="48">
        <f>AR24</f>
        <v>0.24099999999999999</v>
      </c>
      <c r="AS23" s="68"/>
      <c r="AT23" s="42">
        <f t="shared" si="9"/>
        <v>0</v>
      </c>
    </row>
    <row r="24" spans="2:46">
      <c r="B24" s="62">
        <f>MAX(B$13:B23)+1</f>
        <v>5</v>
      </c>
      <c r="D24" s="2" t="s">
        <v>60</v>
      </c>
      <c r="F24" s="16">
        <v>36</v>
      </c>
      <c r="G24" s="16"/>
      <c r="H24" s="38">
        <v>1058.6666666666667</v>
      </c>
      <c r="I24" s="38">
        <v>1044.4944444444445</v>
      </c>
      <c r="K24" s="38">
        <v>901191.51506367233</v>
      </c>
      <c r="L24" s="38">
        <v>860704.39038612752</v>
      </c>
      <c r="N24" s="64">
        <v>49005.26783999426</v>
      </c>
      <c r="O24" s="38">
        <f t="shared" si="0"/>
        <v>68669.935246673893</v>
      </c>
      <c r="P24" s="64"/>
      <c r="Q24" s="64">
        <v>61297.41050347397</v>
      </c>
      <c r="R24" s="40"/>
      <c r="S24" s="39">
        <f t="shared" si="1"/>
        <v>2065.690536926706</v>
      </c>
      <c r="T24" s="40"/>
      <c r="U24" s="41">
        <f t="shared" si="2"/>
        <v>63363.101040400674</v>
      </c>
      <c r="V24" s="41"/>
      <c r="W24" s="41">
        <f t="shared" si="3"/>
        <v>61297.41050347397</v>
      </c>
      <c r="X24" s="40"/>
      <c r="Y24" s="42">
        <f>Q24/$Q$48*$Y$51</f>
        <v>2075.2117535334737</v>
      </c>
      <c r="Z24" s="39"/>
      <c r="AA24" s="41">
        <f t="shared" si="4"/>
        <v>2478.8821126245675</v>
      </c>
      <c r="AB24" s="41"/>
      <c r="AC24" s="41">
        <f t="shared" si="5"/>
        <v>63372.622257007446</v>
      </c>
      <c r="AD24" s="39"/>
      <c r="AE24" s="39">
        <f t="shared" si="6"/>
        <v>9.5212166067676662</v>
      </c>
      <c r="AF24" s="39"/>
      <c r="AG24" s="43">
        <f t="shared" ref="AG24:AG29" si="10">AE24/U24</f>
        <v>1.5026437233078103E-4</v>
      </c>
      <c r="AH24" s="39">
        <f t="shared" si="7"/>
        <v>403.67035909109376</v>
      </c>
      <c r="AI24" s="43">
        <f t="shared" ref="AI24:AI29" si="11">AH24/Q24</f>
        <v>6.5854390222278014E-3</v>
      </c>
      <c r="AJ24" s="39">
        <f t="shared" si="8"/>
        <v>413.19157569786142</v>
      </c>
      <c r="AK24" s="43">
        <f t="shared" ref="AK24:AK29" si="12">AJ24/Q24</f>
        <v>6.7407672249783571E-3</v>
      </c>
      <c r="AL24" s="40"/>
      <c r="AM24" s="44">
        <f t="shared" ref="AM24:AM29" si="13">ROUND((((Q24/$Q$44)*$AH$51)/L24)*100,4)</f>
        <v>4.6899999999999997E-2</v>
      </c>
      <c r="AN24" s="40"/>
      <c r="AO24" s="45">
        <v>0.24</v>
      </c>
      <c r="AP24" s="46"/>
      <c r="AQ24" s="7"/>
      <c r="AR24" s="48">
        <f>ROUND(Y24/L24*100,3)</f>
        <v>0.24099999999999999</v>
      </c>
      <c r="AS24" s="68"/>
      <c r="AT24" s="42">
        <f t="shared" si="9"/>
        <v>2074.2975808305673</v>
      </c>
    </row>
    <row r="25" spans="2:46">
      <c r="B25" s="62">
        <f>MAX(B$13:B24)+1</f>
        <v>6</v>
      </c>
      <c r="D25" s="2" t="s">
        <v>61</v>
      </c>
      <c r="F25" s="16" t="s">
        <v>62</v>
      </c>
      <c r="G25" s="16"/>
      <c r="H25" s="38">
        <v>5259</v>
      </c>
      <c r="I25" s="38">
        <v>5260</v>
      </c>
      <c r="K25" s="38">
        <v>168033.04399999999</v>
      </c>
      <c r="L25" s="38">
        <v>153555.06536433662</v>
      </c>
      <c r="N25" s="64">
        <v>10140.337</v>
      </c>
      <c r="O25" s="38">
        <f t="shared" si="0"/>
        <v>2432.748183845637</v>
      </c>
      <c r="P25" s="64"/>
      <c r="Q25" s="64">
        <v>12299.348</v>
      </c>
      <c r="R25" s="40"/>
      <c r="S25" s="39">
        <f t="shared" si="1"/>
        <v>413.06312583006553</v>
      </c>
      <c r="T25" s="40"/>
      <c r="U25" s="41">
        <f t="shared" si="2"/>
        <v>12712.411125830065</v>
      </c>
      <c r="V25" s="41"/>
      <c r="W25" s="41">
        <f t="shared" si="3"/>
        <v>12299.348</v>
      </c>
      <c r="X25" s="40"/>
      <c r="Y25" s="42">
        <f>Q25/$Q$48*$Y$51</f>
        <v>416.3920028718324</v>
      </c>
      <c r="Z25" s="39"/>
      <c r="AA25" s="41">
        <f t="shared" si="4"/>
        <v>497.46907738420214</v>
      </c>
      <c r="AB25" s="41"/>
      <c r="AC25" s="41">
        <f t="shared" si="5"/>
        <v>12715.740002871833</v>
      </c>
      <c r="AD25" s="39"/>
      <c r="AE25" s="39">
        <f t="shared" si="6"/>
        <v>3.3288770417668729</v>
      </c>
      <c r="AF25" s="39"/>
      <c r="AG25" s="43">
        <f t="shared" si="10"/>
        <v>2.6186039837895124E-4</v>
      </c>
      <c r="AH25" s="39">
        <f t="shared" si="7"/>
        <v>81.077074512369748</v>
      </c>
      <c r="AI25" s="43">
        <f t="shared" si="11"/>
        <v>6.5919815027893954E-3</v>
      </c>
      <c r="AJ25" s="39">
        <f t="shared" si="8"/>
        <v>84.405951554136621</v>
      </c>
      <c r="AK25" s="43">
        <f t="shared" si="12"/>
        <v>6.8626362595916972E-3</v>
      </c>
      <c r="AL25" s="40"/>
      <c r="AM25" s="44">
        <f t="shared" si="13"/>
        <v>5.28E-2</v>
      </c>
      <c r="AN25" s="40"/>
      <c r="AO25" s="45">
        <v>0.26900000000000002</v>
      </c>
      <c r="AP25" s="46"/>
      <c r="AQ25" s="7"/>
      <c r="AR25" s="48">
        <f>ROUND(Y25/L25*100,3)</f>
        <v>0.27100000000000002</v>
      </c>
      <c r="AT25" s="42">
        <f t="shared" si="9"/>
        <v>416.1342271373523</v>
      </c>
    </row>
    <row r="26" spans="2:46">
      <c r="B26" s="62">
        <f>MAX(B$13:B25)+1</f>
        <v>7</v>
      </c>
      <c r="D26" s="2" t="s">
        <v>63</v>
      </c>
      <c r="F26" s="16">
        <v>47</v>
      </c>
      <c r="G26" s="16"/>
      <c r="H26" s="38">
        <v>1.0833333333333333</v>
      </c>
      <c r="I26" s="38">
        <v>1</v>
      </c>
      <c r="K26" s="38">
        <v>1616.6904507017675</v>
      </c>
      <c r="L26" s="38">
        <v>1734.4743654971489</v>
      </c>
      <c r="N26" s="64">
        <v>165.62561725051643</v>
      </c>
      <c r="O26" s="38">
        <f t="shared" si="0"/>
        <v>144539.53045809575</v>
      </c>
      <c r="P26" s="64"/>
      <c r="Q26" s="64">
        <v>290.56051169386154</v>
      </c>
      <c r="R26" s="40"/>
      <c r="S26" s="39">
        <f t="shared" si="1"/>
        <v>3.3648802690644692</v>
      </c>
      <c r="T26" s="40"/>
      <c r="U26" s="41">
        <f t="shared" si="2"/>
        <v>293.92539196292603</v>
      </c>
      <c r="V26" s="41"/>
      <c r="W26" s="41">
        <f t="shared" si="3"/>
        <v>290.56051169386154</v>
      </c>
      <c r="X26" s="40"/>
      <c r="Y26" s="42">
        <f>AR26*L26/100</f>
        <v>3.3995697563744121</v>
      </c>
      <c r="Z26" s="39"/>
      <c r="AA26" s="41">
        <f t="shared" si="4"/>
        <v>5.3144294558832641</v>
      </c>
      <c r="AB26" s="41"/>
      <c r="AC26" s="41">
        <f t="shared" si="5"/>
        <v>293.96008145023598</v>
      </c>
      <c r="AD26" s="39"/>
      <c r="AE26" s="39">
        <f t="shared" si="6"/>
        <v>3.4689487309942812E-2</v>
      </c>
      <c r="AF26" s="39"/>
      <c r="AG26" s="43">
        <f t="shared" si="10"/>
        <v>1.180214035891065E-4</v>
      </c>
      <c r="AH26" s="39">
        <f t="shared" si="7"/>
        <v>1.9148596995088523</v>
      </c>
      <c r="AI26" s="43">
        <f t="shared" si="11"/>
        <v>6.5902268974745411E-3</v>
      </c>
      <c r="AJ26" s="39">
        <f t="shared" si="8"/>
        <v>1.9495491868187951</v>
      </c>
      <c r="AK26" s="43">
        <f t="shared" si="12"/>
        <v>6.7096150659070502E-3</v>
      </c>
      <c r="AL26" s="40"/>
      <c r="AM26" s="44">
        <f t="shared" si="13"/>
        <v>0.1104</v>
      </c>
      <c r="AN26" s="40"/>
      <c r="AO26" s="45">
        <v>0.19400000000000001</v>
      </c>
      <c r="AP26" s="46"/>
      <c r="AQ26" s="7"/>
      <c r="AR26" s="48">
        <f>AR27</f>
        <v>0.19600000000000001</v>
      </c>
      <c r="AT26" s="42">
        <f t="shared" si="9"/>
        <v>3.3995697563744121</v>
      </c>
    </row>
    <row r="27" spans="2:46">
      <c r="B27" s="62">
        <f>MAX(B$13:B26)+1</f>
        <v>8</v>
      </c>
      <c r="D27" s="2" t="s">
        <v>64</v>
      </c>
      <c r="F27" s="16">
        <v>48</v>
      </c>
      <c r="G27" s="16"/>
      <c r="H27" s="38">
        <v>63.666666666666671</v>
      </c>
      <c r="I27" s="38">
        <v>58.916666666666664</v>
      </c>
      <c r="K27" s="38">
        <v>856497.09877425549</v>
      </c>
      <c r="L27" s="38">
        <v>832282.91037473246</v>
      </c>
      <c r="N27" s="64">
        <v>38996.209349631463</v>
      </c>
      <c r="O27" s="38">
        <f t="shared" si="0"/>
        <v>1177203.5507421959</v>
      </c>
      <c r="P27" s="64"/>
      <c r="Q27" s="64">
        <v>48127.735956489982</v>
      </c>
      <c r="R27" s="40"/>
      <c r="S27" s="39">
        <f t="shared" si="1"/>
        <v>1614.628846126981</v>
      </c>
      <c r="T27" s="40"/>
      <c r="U27" s="41">
        <f t="shared" si="2"/>
        <v>49742.364802616961</v>
      </c>
      <c r="V27" s="41"/>
      <c r="W27" s="41">
        <f t="shared" si="3"/>
        <v>48127.735956489982</v>
      </c>
      <c r="X27" s="40"/>
      <c r="Y27" s="42">
        <f>Q27/$Q$48*$Y$51</f>
        <v>1629.3550169171217</v>
      </c>
      <c r="Z27" s="39"/>
      <c r="AA27" s="41">
        <f t="shared" si="4"/>
        <v>1946.4548057698948</v>
      </c>
      <c r="AB27" s="41"/>
      <c r="AC27" s="41">
        <f t="shared" si="5"/>
        <v>49757.090973407103</v>
      </c>
      <c r="AD27" s="39"/>
      <c r="AE27" s="39">
        <f t="shared" si="6"/>
        <v>14.726170790140714</v>
      </c>
      <c r="AF27" s="39"/>
      <c r="AG27" s="43">
        <f t="shared" si="10"/>
        <v>2.9604886797352192E-4</v>
      </c>
      <c r="AH27" s="39">
        <f t="shared" si="7"/>
        <v>317.09978885277309</v>
      </c>
      <c r="AI27" s="43">
        <f t="shared" si="11"/>
        <v>6.5887119464636372E-3</v>
      </c>
      <c r="AJ27" s="39">
        <f t="shared" si="8"/>
        <v>331.8259596429138</v>
      </c>
      <c r="AK27" s="43">
        <f t="shared" si="12"/>
        <v>6.8946929052075504E-3</v>
      </c>
      <c r="AL27" s="40"/>
      <c r="AM27" s="44">
        <f t="shared" si="13"/>
        <v>3.8100000000000002E-2</v>
      </c>
      <c r="AN27" s="40"/>
      <c r="AO27" s="45">
        <v>0.19400000000000001</v>
      </c>
      <c r="AP27" s="46"/>
      <c r="AQ27" s="7"/>
      <c r="AR27" s="48">
        <f>ROUND(Y27/L27*100,3)</f>
        <v>0.19600000000000001</v>
      </c>
      <c r="AT27" s="42">
        <f t="shared" si="9"/>
        <v>1631.2745043344758</v>
      </c>
    </row>
    <row r="28" spans="2:46" hidden="1">
      <c r="B28" s="62">
        <f>MAX(B$13:B26)+1</f>
        <v>8</v>
      </c>
      <c r="D28" s="2" t="s">
        <v>65</v>
      </c>
      <c r="F28" s="37" t="s">
        <v>66</v>
      </c>
      <c r="G28" s="16"/>
      <c r="H28" s="38">
        <v>63.666666666666671</v>
      </c>
      <c r="I28" s="38">
        <v>0</v>
      </c>
      <c r="K28" s="38">
        <v>856497.09877425549</v>
      </c>
      <c r="L28" s="38">
        <v>0</v>
      </c>
      <c r="N28" s="64">
        <v>38996.209349631463</v>
      </c>
      <c r="O28" s="38">
        <v>0</v>
      </c>
      <c r="P28" s="64"/>
      <c r="Q28" s="64">
        <v>0</v>
      </c>
      <c r="R28" s="40"/>
      <c r="S28" s="39">
        <v>0</v>
      </c>
      <c r="T28" s="40"/>
      <c r="U28" s="41">
        <f t="shared" si="2"/>
        <v>0</v>
      </c>
      <c r="V28" s="41"/>
      <c r="W28" s="41">
        <f t="shared" si="3"/>
        <v>0</v>
      </c>
      <c r="X28" s="40"/>
      <c r="Y28" s="42">
        <f>Q28/$Q$48*$Y$51</f>
        <v>0</v>
      </c>
      <c r="Z28" s="39"/>
      <c r="AA28" s="41" t="e">
        <f t="shared" si="4"/>
        <v>#DIV/0!</v>
      </c>
      <c r="AB28" s="41"/>
      <c r="AC28" s="41">
        <f t="shared" si="5"/>
        <v>0</v>
      </c>
      <c r="AD28" s="39"/>
      <c r="AE28" s="39">
        <f t="shared" si="6"/>
        <v>0</v>
      </c>
      <c r="AF28" s="39"/>
      <c r="AG28" s="43">
        <v>0</v>
      </c>
      <c r="AH28" s="39" t="e">
        <f t="shared" si="7"/>
        <v>#DIV/0!</v>
      </c>
      <c r="AI28" s="43" t="e">
        <f t="shared" si="11"/>
        <v>#DIV/0!</v>
      </c>
      <c r="AJ28" s="39" t="e">
        <f t="shared" si="8"/>
        <v>#DIV/0!</v>
      </c>
      <c r="AK28" s="43" t="e">
        <f t="shared" si="12"/>
        <v>#DIV/0!</v>
      </c>
      <c r="AL28" s="40"/>
      <c r="AM28" s="44" t="e">
        <f t="shared" si="13"/>
        <v>#DIV/0!</v>
      </c>
      <c r="AN28" s="40" t="s">
        <v>0</v>
      </c>
      <c r="AO28" s="45">
        <v>0</v>
      </c>
      <c r="AP28" s="46"/>
      <c r="AQ28" s="7"/>
      <c r="AR28" s="48">
        <v>0</v>
      </c>
      <c r="AT28" s="42">
        <v>0</v>
      </c>
    </row>
    <row r="29" spans="2:46">
      <c r="B29" s="62">
        <f>MAX(B$13:B28)+1</f>
        <v>9</v>
      </c>
      <c r="D29" s="2" t="s">
        <v>67</v>
      </c>
      <c r="F29" s="16" t="s">
        <v>68</v>
      </c>
      <c r="G29" s="16"/>
      <c r="H29" s="38">
        <v>28</v>
      </c>
      <c r="I29" s="38">
        <v>29.083333333333332</v>
      </c>
      <c r="K29" s="38">
        <v>233.86177246899351</v>
      </c>
      <c r="L29" s="38">
        <v>282.5157422079173</v>
      </c>
      <c r="N29" s="64">
        <v>18.659249899021408</v>
      </c>
      <c r="O29" s="38">
        <f t="shared" si="0"/>
        <v>809.50069400549376</v>
      </c>
      <c r="P29" s="64"/>
      <c r="Q29" s="64">
        <v>24.725619439992212</v>
      </c>
      <c r="R29" s="40"/>
      <c r="S29" s="39">
        <f t="shared" si="1"/>
        <v>0.83059628209127678</v>
      </c>
      <c r="T29" s="40"/>
      <c r="U29" s="41">
        <f t="shared" si="2"/>
        <v>25.55621572208349</v>
      </c>
      <c r="V29" s="41"/>
      <c r="W29" s="41">
        <f t="shared" si="3"/>
        <v>24.725619439992212</v>
      </c>
      <c r="X29" s="40"/>
      <c r="Y29" s="42">
        <f>Q29/$Q$48*$Y$51</f>
        <v>0.83708097379349478</v>
      </c>
      <c r="Z29" s="39"/>
      <c r="AA29" s="41">
        <f t="shared" si="4"/>
        <v>1.000092557047463</v>
      </c>
      <c r="AB29" s="41"/>
      <c r="AC29" s="41">
        <f t="shared" si="5"/>
        <v>25.562700413785706</v>
      </c>
      <c r="AD29" s="39"/>
      <c r="AE29" s="39">
        <f t="shared" si="6"/>
        <v>6.4846917022179928E-3</v>
      </c>
      <c r="AF29" s="39"/>
      <c r="AG29" s="43">
        <f t="shared" si="10"/>
        <v>2.5374225091606494E-4</v>
      </c>
      <c r="AH29" s="39">
        <f t="shared" si="7"/>
        <v>0.16301158325396831</v>
      </c>
      <c r="AI29" s="43">
        <f t="shared" si="11"/>
        <v>6.5928210069555147E-3</v>
      </c>
      <c r="AJ29" s="39">
        <f t="shared" si="8"/>
        <v>0.1694962749561863</v>
      </c>
      <c r="AK29" s="43">
        <f t="shared" si="12"/>
        <v>6.8550871037849999E-3</v>
      </c>
      <c r="AL29" s="40"/>
      <c r="AM29" s="44">
        <f t="shared" si="13"/>
        <v>5.7700000000000001E-2</v>
      </c>
      <c r="AN29" s="40"/>
      <c r="AO29" s="45">
        <v>0.29399999999999998</v>
      </c>
      <c r="AP29" s="46"/>
      <c r="AQ29" s="7"/>
      <c r="AR29" s="48">
        <f>ROUND(Y29/L29*100,3)</f>
        <v>0.29599999999999999</v>
      </c>
      <c r="AT29" s="42">
        <f>AR29*L29/100</f>
        <v>0.83624659693543524</v>
      </c>
    </row>
    <row r="30" spans="2:46">
      <c r="B30" s="18"/>
      <c r="D30" s="2" t="s">
        <v>55</v>
      </c>
      <c r="F30" s="16"/>
      <c r="G30" s="16"/>
      <c r="H30" s="49"/>
      <c r="I30" s="49"/>
      <c r="K30" s="49"/>
      <c r="L30" s="50" t="s">
        <v>0</v>
      </c>
      <c r="M30" s="1" t="s">
        <v>0</v>
      </c>
      <c r="N30" s="49"/>
      <c r="O30" s="49"/>
      <c r="P30" s="27"/>
      <c r="Q30" s="51" t="s">
        <v>0</v>
      </c>
      <c r="R30" s="7"/>
      <c r="S30" s="52"/>
      <c r="T30" s="7"/>
      <c r="U30" s="31"/>
      <c r="V30" s="7"/>
      <c r="W30" s="31"/>
      <c r="X30" s="7"/>
      <c r="Y30" s="31"/>
      <c r="Z30" s="7"/>
      <c r="AA30" s="31"/>
      <c r="AB30" s="7"/>
      <c r="AC30" s="31"/>
      <c r="AD30" s="7"/>
      <c r="AE30" s="49"/>
      <c r="AF30" s="7"/>
      <c r="AG30" s="54"/>
      <c r="AH30" s="49"/>
      <c r="AI30" s="54"/>
      <c r="AJ30" s="49"/>
      <c r="AK30" s="54"/>
      <c r="AL30" s="7"/>
      <c r="AM30" s="55"/>
      <c r="AN30" s="7"/>
      <c r="AO30" s="70"/>
      <c r="AP30" s="7"/>
      <c r="AQ30" s="7"/>
      <c r="AR30" s="57"/>
    </row>
    <row r="31" spans="2:46">
      <c r="B31" s="18"/>
      <c r="S31" s="39"/>
      <c r="AG31" s="58"/>
      <c r="AI31" s="58"/>
      <c r="AK31" s="58"/>
      <c r="AM31" s="59"/>
      <c r="AO31" s="71"/>
      <c r="AP31" s="7"/>
      <c r="AQ31" s="7"/>
      <c r="AR31" s="61"/>
    </row>
    <row r="32" spans="2:46">
      <c r="B32" s="62">
        <f>MAX(B$13:B31)+1</f>
        <v>10</v>
      </c>
      <c r="D32" s="36" t="s">
        <v>69</v>
      </c>
      <c r="H32" s="63">
        <f>SUM(H22:H29)</f>
        <v>23780.5</v>
      </c>
      <c r="I32" s="63">
        <f>SUM(I22:I29)</f>
        <v>25040.286111110505</v>
      </c>
      <c r="K32" s="63">
        <f>SUM(K22:K29)</f>
        <v>3297111.0499705928</v>
      </c>
      <c r="L32" s="63">
        <f>SUM(L22:L30)</f>
        <v>2385955.1477159401</v>
      </c>
      <c r="M32" s="63"/>
      <c r="N32" s="39">
        <f>SUM(N22:N29)</f>
        <v>170969.95465759834</v>
      </c>
      <c r="O32" s="38">
        <f t="shared" ref="O32" si="14">L32*1000/I32/12</f>
        <v>7940.3883310571791</v>
      </c>
      <c r="P32" s="39"/>
      <c r="Q32" s="39">
        <f>SUM(Q22:Q30)</f>
        <v>167301.11792156796</v>
      </c>
      <c r="R32" s="40"/>
      <c r="S32" s="39">
        <f>SUM(S22:S29)</f>
        <v>5618.4080753319067</v>
      </c>
      <c r="T32" s="40"/>
      <c r="U32" s="39">
        <f>SUM(U22:U29)</f>
        <v>172919.52599689987</v>
      </c>
      <c r="V32" s="39"/>
      <c r="W32" s="39">
        <f>SUM(W22:W29)</f>
        <v>167301.11792156796</v>
      </c>
      <c r="X32" s="40"/>
      <c r="Y32" s="41">
        <f>SUM(Y22:Y29)</f>
        <v>5657.509080328693</v>
      </c>
      <c r="Z32" s="64"/>
      <c r="AA32" s="41" t="e">
        <f>SUM(AA22:AA29)</f>
        <v>#DIV/0!</v>
      </c>
      <c r="AB32" s="41"/>
      <c r="AC32" s="41">
        <f>SUM(AC22:AC29)</f>
        <v>172958.62700189665</v>
      </c>
      <c r="AD32" s="64"/>
      <c r="AE32" s="39">
        <f>SUM(AE22:AE29)</f>
        <v>39.101004996786749</v>
      </c>
      <c r="AF32" s="39"/>
      <c r="AG32" s="43">
        <f>AE32/Q32</f>
        <v>2.3371634022862655E-4</v>
      </c>
      <c r="AH32" s="39" t="e">
        <f>SUM(AH22:AH29)</f>
        <v>#DIV/0!</v>
      </c>
      <c r="AI32" s="43" t="e">
        <f>AH32/Q32</f>
        <v>#DIV/0!</v>
      </c>
      <c r="AJ32" s="39" t="e">
        <f>AE32+AH32</f>
        <v>#DIV/0!</v>
      </c>
      <c r="AK32" s="43"/>
      <c r="AL32" s="40"/>
      <c r="AM32" s="44"/>
      <c r="AN32" s="40"/>
      <c r="AO32" s="71"/>
      <c r="AP32" s="46"/>
      <c r="AQ32" s="7"/>
      <c r="AR32" s="61"/>
    </row>
    <row r="33" spans="2:46">
      <c r="B33" s="18"/>
      <c r="S33" s="39"/>
      <c r="AG33" s="58"/>
      <c r="AI33" s="58"/>
      <c r="AK33" s="58"/>
      <c r="AM33" s="59"/>
      <c r="AO33" s="71"/>
      <c r="AP33" s="7"/>
      <c r="AQ33" s="7"/>
      <c r="AR33" s="61"/>
    </row>
    <row r="34" spans="2:46">
      <c r="B34" s="18"/>
      <c r="D34" s="36" t="s">
        <v>70</v>
      </c>
      <c r="S34" s="39"/>
      <c r="AG34" s="58"/>
      <c r="AI34" s="58"/>
      <c r="AK34" s="58"/>
      <c r="AM34" s="59"/>
      <c r="AO34" s="71"/>
      <c r="AP34" s="7"/>
      <c r="AQ34" s="7"/>
      <c r="AR34" s="72" t="s">
        <v>0</v>
      </c>
    </row>
    <row r="35" spans="2:46">
      <c r="B35" s="62">
        <f>MAX(B$13:B34)+1</f>
        <v>11</v>
      </c>
      <c r="D35" s="2" t="s">
        <v>71</v>
      </c>
      <c r="F35" s="16" t="s">
        <v>72</v>
      </c>
      <c r="G35" s="16"/>
      <c r="H35" s="38">
        <v>2828</v>
      </c>
      <c r="I35" s="38">
        <v>2599.1666666666665</v>
      </c>
      <c r="K35" s="38">
        <v>3735.0893644456642</v>
      </c>
      <c r="L35" s="38">
        <v>3451.7298579341259</v>
      </c>
      <c r="N35" s="64">
        <v>473.92026673033644</v>
      </c>
      <c r="O35" s="38">
        <f t="shared" ref="O35:O39" si="15">L35*1000/I35/12</f>
        <v>110.66783770228041</v>
      </c>
      <c r="P35" s="64"/>
      <c r="Q35" s="64">
        <v>483.78807449751014</v>
      </c>
      <c r="R35" s="40"/>
      <c r="S35" s="39">
        <f>L35*AO35/100</f>
        <v>8.8364284363113619</v>
      </c>
      <c r="T35" s="40"/>
      <c r="U35" s="41">
        <f t="shared" ref="U35:U39" si="16">Q35+S35</f>
        <v>492.62450293382147</v>
      </c>
      <c r="V35" s="41"/>
      <c r="W35" s="41">
        <f t="shared" ref="W35:W39" si="17">Q35</f>
        <v>483.78807449751014</v>
      </c>
      <c r="X35" s="40"/>
      <c r="Y35" s="42">
        <f>AR35*L35/100</f>
        <v>8.8709457348907037</v>
      </c>
      <c r="Z35" s="39"/>
      <c r="AA35" s="41">
        <f>Y35+AH35</f>
        <v>12.060344123621835</v>
      </c>
      <c r="AB35" s="41"/>
      <c r="AC35" s="41">
        <f t="shared" ref="AC35:AC39" si="18">Y35+W35</f>
        <v>492.65902023240085</v>
      </c>
      <c r="AD35" s="39"/>
      <c r="AE35" s="39">
        <f>Y35-S35</f>
        <v>3.4517298579341826E-2</v>
      </c>
      <c r="AF35" s="39"/>
      <c r="AG35" s="43">
        <f t="shared" ref="AG35:AG39" si="19">AE35/U35</f>
        <v>7.0068172358001509E-5</v>
      </c>
      <c r="AH35" s="39">
        <f>(AM35/100)*L35</f>
        <v>3.1893983887311319</v>
      </c>
      <c r="AI35" s="43">
        <f>AH35/Q35</f>
        <v>6.5925527247520993E-3</v>
      </c>
      <c r="AJ35" s="39">
        <f>AE35+AH35</f>
        <v>3.2239156873104737</v>
      </c>
      <c r="AK35" s="43">
        <f>AJ35/Q35</f>
        <v>6.6639006979637028E-3</v>
      </c>
      <c r="AL35" s="40"/>
      <c r="AM35" s="44">
        <f>ROUND((((Q35/$Q$44)*$AH$51)/L35)*100,4)</f>
        <v>9.2399999999999996E-2</v>
      </c>
      <c r="AN35" s="40"/>
      <c r="AO35" s="45">
        <v>0.25600000000000001</v>
      </c>
      <c r="AP35" s="46"/>
      <c r="AQ35" s="7"/>
      <c r="AR35" s="48">
        <f>ROUND(Y52,3)</f>
        <v>0.25700000000000001</v>
      </c>
      <c r="AT35" s="42">
        <f>AR35*L35/100</f>
        <v>8.8709457348907037</v>
      </c>
    </row>
    <row r="36" spans="2:46">
      <c r="B36" s="62">
        <f>MAX(B$13:B35)+1</f>
        <v>12</v>
      </c>
      <c r="D36" s="2" t="s">
        <v>73</v>
      </c>
      <c r="F36" s="16" t="s">
        <v>74</v>
      </c>
      <c r="G36" s="16"/>
      <c r="H36" s="38">
        <v>178</v>
      </c>
      <c r="I36" s="38">
        <v>163</v>
      </c>
      <c r="K36" s="38">
        <v>2902.2385934150548</v>
      </c>
      <c r="L36" s="38">
        <v>3040.1869812590103</v>
      </c>
      <c r="N36" s="64">
        <v>522.31224201957195</v>
      </c>
      <c r="O36" s="38">
        <f t="shared" si="15"/>
        <v>1554.2878227295553</v>
      </c>
      <c r="P36" s="64"/>
      <c r="Q36" s="64">
        <v>600.44497901647196</v>
      </c>
      <c r="R36" s="40"/>
      <c r="S36" s="39">
        <f>L36*AO36/100</f>
        <v>7.7828786720230667</v>
      </c>
      <c r="T36" s="40"/>
      <c r="U36" s="41">
        <f t="shared" si="16"/>
        <v>608.22785768849508</v>
      </c>
      <c r="V36" s="41"/>
      <c r="W36" s="41">
        <f t="shared" si="17"/>
        <v>600.44497901647196</v>
      </c>
      <c r="X36" s="40"/>
      <c r="Y36" s="42">
        <f>AR36*L36/100</f>
        <v>7.8132805418356561</v>
      </c>
      <c r="Z36" s="39"/>
      <c r="AA36" s="41">
        <f>Y36+AH36</f>
        <v>11.768563804453628</v>
      </c>
      <c r="AB36" s="41"/>
      <c r="AC36" s="41">
        <f t="shared" si="18"/>
        <v>608.2582595583076</v>
      </c>
      <c r="AD36" s="39"/>
      <c r="AE36" s="39">
        <f>Y36-S36</f>
        <v>3.040186981258941E-2</v>
      </c>
      <c r="AF36" s="39"/>
      <c r="AG36" s="43">
        <f t="shared" si="19"/>
        <v>4.9984342920642384E-5</v>
      </c>
      <c r="AH36" s="39">
        <f>(AM36/100)*L36</f>
        <v>3.9552832626179719</v>
      </c>
      <c r="AI36" s="43">
        <f>AH36/Q36</f>
        <v>6.587253455090457E-3</v>
      </c>
      <c r="AJ36" s="39">
        <f>AE36+AH36</f>
        <v>3.9856851324305613</v>
      </c>
      <c r="AK36" s="43">
        <f>AJ36/Q36</f>
        <v>6.6378856876430341E-3</v>
      </c>
      <c r="AL36" s="40"/>
      <c r="AM36" s="44">
        <f>ROUND((((Q36/$Q$44)*$AH$51)/L36)*100,4)</f>
        <v>0.13009999999999999</v>
      </c>
      <c r="AN36" s="40"/>
      <c r="AO36" s="45">
        <v>0.25600000000000001</v>
      </c>
      <c r="AP36" s="46"/>
      <c r="AQ36" s="71" t="s">
        <v>0</v>
      </c>
      <c r="AR36" s="48">
        <f>AR35</f>
        <v>0.25700000000000001</v>
      </c>
      <c r="AT36" s="42">
        <f>AR36*L36/100</f>
        <v>7.8132805418356561</v>
      </c>
    </row>
    <row r="37" spans="2:46">
      <c r="B37" s="62">
        <f>MAX(B$13:B36)+1</f>
        <v>13</v>
      </c>
      <c r="D37" s="2" t="s">
        <v>73</v>
      </c>
      <c r="F37" s="16">
        <v>52</v>
      </c>
      <c r="G37" s="16"/>
      <c r="H37" s="38">
        <v>30</v>
      </c>
      <c r="I37" s="38">
        <v>18</v>
      </c>
      <c r="K37" s="38">
        <v>466.2387672357238</v>
      </c>
      <c r="L37" s="38">
        <v>286.69872495359812</v>
      </c>
      <c r="N37" s="64">
        <v>60.670270195709442</v>
      </c>
      <c r="O37" s="38">
        <f t="shared" si="15"/>
        <v>1327.3089118222135</v>
      </c>
      <c r="P37" s="64"/>
      <c r="Q37" s="64">
        <v>46.625268810114008</v>
      </c>
      <c r="R37" s="40"/>
      <c r="S37" s="39">
        <f>L37*AO37/100</f>
        <v>0.73394873588121112</v>
      </c>
      <c r="T37" s="40"/>
      <c r="U37" s="41">
        <f t="shared" si="16"/>
        <v>47.359217545995222</v>
      </c>
      <c r="V37" s="41"/>
      <c r="W37" s="41">
        <f t="shared" si="17"/>
        <v>46.625268810114008</v>
      </c>
      <c r="X37" s="40"/>
      <c r="Y37" s="42">
        <f>AR37*L37/100</f>
        <v>0.73681572313074728</v>
      </c>
      <c r="Z37" s="39"/>
      <c r="AA37" s="41">
        <f>Y37+AH37</f>
        <v>1.0441567562810046</v>
      </c>
      <c r="AB37" s="41"/>
      <c r="AC37" s="41">
        <f t="shared" si="18"/>
        <v>47.362084533244754</v>
      </c>
      <c r="AD37" s="39"/>
      <c r="AE37" s="39">
        <f>Y37-S37</f>
        <v>2.866987249536157E-3</v>
      </c>
      <c r="AF37" s="39"/>
      <c r="AG37" s="43">
        <f t="shared" si="19"/>
        <v>6.053704850067977E-5</v>
      </c>
      <c r="AH37" s="39">
        <f>(AM37/100)*L37</f>
        <v>0.30734103315025718</v>
      </c>
      <c r="AI37" s="43">
        <f>AH37/Q37</f>
        <v>6.5917267823577333E-3</v>
      </c>
      <c r="AJ37" s="39">
        <f>AE37+AH37</f>
        <v>0.31020802039979334</v>
      </c>
      <c r="AK37" s="43">
        <f>AJ37/Q37</f>
        <v>6.6532167709991335E-3</v>
      </c>
      <c r="AL37" s="40"/>
      <c r="AM37" s="44">
        <f>ROUND((((Q37/$Q$44)*$AH$51)/L37)*100,4)</f>
        <v>0.1072</v>
      </c>
      <c r="AN37" s="40"/>
      <c r="AO37" s="45">
        <v>0.25600000000000001</v>
      </c>
      <c r="AP37" s="46"/>
      <c r="AQ37" s="7"/>
      <c r="AR37" s="48">
        <f>AR35</f>
        <v>0.25700000000000001</v>
      </c>
      <c r="AT37" s="42">
        <f>AR37*L37/100</f>
        <v>0.73681572313074728</v>
      </c>
    </row>
    <row r="38" spans="2:46">
      <c r="B38" s="62">
        <f>MAX(B$13:B37)+1</f>
        <v>14</v>
      </c>
      <c r="D38" s="2" t="s">
        <v>73</v>
      </c>
      <c r="F38" s="16">
        <v>53</v>
      </c>
      <c r="G38" s="16"/>
      <c r="H38" s="38">
        <v>272.33333333333337</v>
      </c>
      <c r="I38" s="38">
        <v>220</v>
      </c>
      <c r="K38" s="38">
        <v>4499.9316487570059</v>
      </c>
      <c r="L38" s="38">
        <v>4281.2354932644366</v>
      </c>
      <c r="N38" s="38">
        <v>278.83306975907675</v>
      </c>
      <c r="O38" s="38">
        <f t="shared" si="15"/>
        <v>1621.6801110850138</v>
      </c>
      <c r="P38" s="38"/>
      <c r="Q38" s="38">
        <v>296.22757767019584</v>
      </c>
      <c r="R38" s="40"/>
      <c r="S38" s="39">
        <f>L38*AO38/100</f>
        <v>10.959962862756958</v>
      </c>
      <c r="T38" s="40"/>
      <c r="U38" s="41">
        <f t="shared" si="16"/>
        <v>307.18754053295282</v>
      </c>
      <c r="V38" s="41"/>
      <c r="W38" s="41">
        <f t="shared" si="17"/>
        <v>296.22757767019584</v>
      </c>
      <c r="X38" s="40"/>
      <c r="Y38" s="42">
        <f>AR38*L38/100</f>
        <v>11.002775217689603</v>
      </c>
      <c r="Z38" s="39"/>
      <c r="AA38" s="41">
        <f>Y38+AH38</f>
        <v>12.955018602618185</v>
      </c>
      <c r="AB38" s="41"/>
      <c r="AC38" s="41">
        <f t="shared" si="18"/>
        <v>307.23035288788543</v>
      </c>
      <c r="AD38" s="39"/>
      <c r="AE38" s="39">
        <f>Y38-S38</f>
        <v>4.2812354932644681E-2</v>
      </c>
      <c r="AF38" s="39"/>
      <c r="AG38" s="43">
        <f t="shared" si="19"/>
        <v>1.3936878708806905E-4</v>
      </c>
      <c r="AH38" s="39">
        <f>(AM38/100)*L38</f>
        <v>1.9522433849285832</v>
      </c>
      <c r="AI38" s="43">
        <f>AH38/Q38</f>
        <v>6.590349893425885E-3</v>
      </c>
      <c r="AJ38" s="39">
        <f>AE38+AH38</f>
        <v>1.9950557398612279</v>
      </c>
      <c r="AK38" s="43">
        <f>AJ38/Q38</f>
        <v>6.7348751103869795E-3</v>
      </c>
      <c r="AL38" s="40"/>
      <c r="AM38" s="44">
        <f>ROUND((((Q38/$Q$44)*$AH$51)/L38)*100,4)</f>
        <v>4.5600000000000002E-2</v>
      </c>
      <c r="AN38" s="40"/>
      <c r="AO38" s="45">
        <v>0.25600000000000001</v>
      </c>
      <c r="AP38" s="46"/>
      <c r="AQ38" s="7"/>
      <c r="AR38" s="48">
        <f>AR35</f>
        <v>0.25700000000000001</v>
      </c>
      <c r="AT38" s="42">
        <f>AR38*L38/100</f>
        <v>11.002775217689603</v>
      </c>
    </row>
    <row r="39" spans="2:46">
      <c r="B39" s="62">
        <f>MAX(B$13:B38)+1</f>
        <v>15</v>
      </c>
      <c r="D39" s="2" t="s">
        <v>73</v>
      </c>
      <c r="F39" s="16">
        <v>57</v>
      </c>
      <c r="G39" s="16"/>
      <c r="H39" s="38">
        <v>50.666666666666664</v>
      </c>
      <c r="I39" s="38">
        <v>41.083333333333336</v>
      </c>
      <c r="K39" s="38">
        <v>2174.0459905922153</v>
      </c>
      <c r="L39" s="38">
        <v>1789.527800522955</v>
      </c>
      <c r="N39" s="38">
        <v>235.8029580256418</v>
      </c>
      <c r="O39" s="38">
        <f t="shared" si="15"/>
        <v>3629.8738347321596</v>
      </c>
      <c r="P39" s="38"/>
      <c r="Q39" s="38">
        <v>218.66521450321807</v>
      </c>
      <c r="R39" s="40"/>
      <c r="S39" s="39">
        <f>L39*AO39/100</f>
        <v>4.5811911693387648</v>
      </c>
      <c r="T39" s="40"/>
      <c r="U39" s="41">
        <f t="shared" si="16"/>
        <v>223.24640567255682</v>
      </c>
      <c r="V39" s="41"/>
      <c r="W39" s="41">
        <f t="shared" si="17"/>
        <v>218.66521450321807</v>
      </c>
      <c r="X39" s="40"/>
      <c r="Y39" s="42">
        <f>AR39*L39/100</f>
        <v>4.5990864473439945</v>
      </c>
      <c r="Z39" s="39"/>
      <c r="AA39" s="41">
        <f>Y39+AH39</f>
        <v>6.0396563267649732</v>
      </c>
      <c r="AB39" s="41"/>
      <c r="AC39" s="41">
        <f t="shared" si="18"/>
        <v>223.26430095056207</v>
      </c>
      <c r="AD39" s="39"/>
      <c r="AE39" s="39">
        <f>Y39-S39</f>
        <v>1.789527800522972E-2</v>
      </c>
      <c r="AF39" s="39"/>
      <c r="AG39" s="43">
        <f t="shared" si="19"/>
        <v>8.0159310745980559E-5</v>
      </c>
      <c r="AH39" s="39">
        <f>(AM39/100)*L39</f>
        <v>1.4405698794209789</v>
      </c>
      <c r="AI39" s="43">
        <f>AH39/Q39</f>
        <v>6.5880157605030416E-3</v>
      </c>
      <c r="AJ39" s="39">
        <f>AE39+AH39</f>
        <v>1.4584651574262086</v>
      </c>
      <c r="AK39" s="43">
        <f>AJ39/Q39</f>
        <v>6.6698544656024587E-3</v>
      </c>
      <c r="AL39" s="40"/>
      <c r="AM39" s="44">
        <f>ROUND((((Q39/$Q$44)*$AH$51)/L39)*100,4)</f>
        <v>8.0500000000000002E-2</v>
      </c>
      <c r="AN39" s="40"/>
      <c r="AO39" s="45">
        <v>0.25600000000000001</v>
      </c>
      <c r="AP39" s="46"/>
      <c r="AQ39" s="7"/>
      <c r="AR39" s="48">
        <f>AR35</f>
        <v>0.25700000000000001</v>
      </c>
      <c r="AT39" s="42">
        <f>AR39*L39/100</f>
        <v>4.5990864473439945</v>
      </c>
    </row>
    <row r="40" spans="2:46">
      <c r="B40" s="18"/>
      <c r="D40" s="2" t="s">
        <v>55</v>
      </c>
      <c r="H40" s="49"/>
      <c r="I40" s="49"/>
      <c r="K40" s="49"/>
      <c r="L40" s="50" t="s">
        <v>0</v>
      </c>
      <c r="N40" s="49"/>
      <c r="O40" s="49"/>
      <c r="P40" s="27"/>
      <c r="Q40" s="51" t="s">
        <v>0</v>
      </c>
      <c r="R40" s="7"/>
      <c r="S40" s="52"/>
      <c r="T40" s="7"/>
      <c r="U40" s="31"/>
      <c r="V40" s="7"/>
      <c r="W40" s="31"/>
      <c r="X40" s="7"/>
      <c r="Y40" s="31"/>
      <c r="Z40" s="7"/>
      <c r="AA40" s="31"/>
      <c r="AB40" s="7"/>
      <c r="AC40" s="31"/>
      <c r="AD40" s="7"/>
      <c r="AE40" s="49"/>
      <c r="AF40" s="7"/>
      <c r="AG40" s="54"/>
      <c r="AH40" s="49"/>
      <c r="AI40" s="54"/>
      <c r="AJ40" s="49"/>
      <c r="AK40" s="54"/>
      <c r="AL40" s="7"/>
      <c r="AM40" s="55"/>
      <c r="AN40" s="7"/>
      <c r="AO40" s="70"/>
      <c r="AP40" s="7"/>
      <c r="AQ40" s="7"/>
      <c r="AR40" s="31"/>
    </row>
    <row r="41" spans="2:46">
      <c r="B41" s="18"/>
      <c r="S41" s="39"/>
      <c r="AG41" s="58"/>
      <c r="AI41" s="58"/>
      <c r="AK41" s="58"/>
      <c r="AM41" s="59"/>
      <c r="AO41" s="71"/>
      <c r="AP41" s="7"/>
      <c r="AQ41" s="7"/>
    </row>
    <row r="42" spans="2:46">
      <c r="B42" s="62">
        <f>MAX(B$13:B41)+1</f>
        <v>16</v>
      </c>
      <c r="D42" s="36" t="s">
        <v>75</v>
      </c>
      <c r="H42" s="73">
        <f>SUM(H35:H39)</f>
        <v>3359</v>
      </c>
      <c r="I42" s="73">
        <f>SUM(I35:I39)</f>
        <v>3041.25</v>
      </c>
      <c r="K42" s="73">
        <f>SUM(K35:K39)</f>
        <v>13777.544364445665</v>
      </c>
      <c r="L42" s="73">
        <f>SUM(L35:L40)</f>
        <v>12849.378857934127</v>
      </c>
      <c r="M42" s="63"/>
      <c r="N42" s="74">
        <f>SUM(N35:N39)</f>
        <v>1571.5388067303365</v>
      </c>
      <c r="O42" s="75">
        <f t="shared" ref="O42" si="20">L42*1000/I42/12</f>
        <v>352.08600788968698</v>
      </c>
      <c r="P42" s="27"/>
      <c r="Q42" s="74">
        <f>SUM(Q35:Q40)</f>
        <v>1645.7511144975101</v>
      </c>
      <c r="R42" s="46"/>
      <c r="S42" s="74">
        <f>SUM(S35:S39)</f>
        <v>32.894409876311364</v>
      </c>
      <c r="T42" s="46"/>
      <c r="U42" s="74">
        <f>SUM(U35:U39)</f>
        <v>1678.6455243738217</v>
      </c>
      <c r="V42" s="76"/>
      <c r="W42" s="74">
        <f>SUM(W35:W39)</f>
        <v>1645.7511144975101</v>
      </c>
      <c r="X42" s="46"/>
      <c r="Y42" s="74">
        <f>SUM(Y35:Y39)</f>
        <v>33.022903664890705</v>
      </c>
      <c r="Z42" s="76"/>
      <c r="AA42" s="74">
        <f>SUM(AA35:AA39)</f>
        <v>43.86773961373963</v>
      </c>
      <c r="AB42" s="76"/>
      <c r="AC42" s="74">
        <f>SUM(AC35:AC39)</f>
        <v>1678.7740181624008</v>
      </c>
      <c r="AD42" s="76"/>
      <c r="AE42" s="74">
        <f>SUM(AE35:AE39)</f>
        <v>0.12849378857934179</v>
      </c>
      <c r="AF42" s="76"/>
      <c r="AG42" s="77">
        <f>AE42/U42</f>
        <v>7.6546112156271529E-5</v>
      </c>
      <c r="AH42" s="74">
        <f>SUM(AH35:AH39)</f>
        <v>10.844835948848923</v>
      </c>
      <c r="AI42" s="77">
        <f>AH42/Q42</f>
        <v>6.5895966001883145E-3</v>
      </c>
      <c r="AJ42" s="74">
        <f>AE42+AH42</f>
        <v>10.973329737428264</v>
      </c>
      <c r="AK42" s="77">
        <f>AJ42/Q42</f>
        <v>6.6676726758764506E-3</v>
      </c>
      <c r="AL42" s="46"/>
      <c r="AM42" s="44"/>
      <c r="AN42" s="46"/>
      <c r="AO42" s="70"/>
      <c r="AP42" s="46"/>
      <c r="AQ42" s="7"/>
      <c r="AR42" s="31"/>
    </row>
    <row r="43" spans="2:46">
      <c r="B43" s="18"/>
      <c r="D43" s="36"/>
      <c r="H43" s="78"/>
      <c r="I43" s="78"/>
      <c r="K43" s="78"/>
      <c r="L43" s="78"/>
      <c r="M43" s="63"/>
      <c r="N43" s="76"/>
      <c r="O43" s="76"/>
      <c r="P43" s="76"/>
      <c r="Q43" s="76"/>
      <c r="R43" s="76"/>
      <c r="S43" s="39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9"/>
      <c r="AH43" s="76"/>
      <c r="AI43" s="79"/>
      <c r="AJ43" s="76"/>
      <c r="AK43" s="80"/>
      <c r="AL43" s="76"/>
      <c r="AM43" s="81"/>
      <c r="AN43" s="76"/>
      <c r="AO43" s="71"/>
      <c r="AP43" s="76"/>
      <c r="AQ43" s="7"/>
    </row>
    <row r="44" spans="2:46" ht="16.5" thickBot="1">
      <c r="B44" s="62">
        <f>MAX(B$13:B43)+1</f>
        <v>17</v>
      </c>
      <c r="D44" s="82" t="s">
        <v>76</v>
      </c>
      <c r="H44" s="83">
        <f>H42+H32+H19</f>
        <v>128476.41666666667</v>
      </c>
      <c r="I44" s="83">
        <f>I42+I32+I19</f>
        <v>132378.51388888829</v>
      </c>
      <c r="K44" s="83">
        <f>K42+K32+K19</f>
        <v>4880827.1987742558</v>
      </c>
      <c r="L44" s="83">
        <f>L42+L32+L19</f>
        <v>4000612.315474519</v>
      </c>
      <c r="N44" s="84">
        <f>N42+N32+N19</f>
        <v>275214.43788963149</v>
      </c>
      <c r="O44" s="85">
        <f t="shared" ref="O44" si="21">L44*1000/I44/12</f>
        <v>2518.4174518132318</v>
      </c>
      <c r="P44" s="27"/>
      <c r="Q44" s="84">
        <f>Q42+Q32+Q19</f>
        <v>303518.15613999998</v>
      </c>
      <c r="R44" s="46"/>
      <c r="S44" s="84">
        <f>S42+S32+S19</f>
        <v>10184.418527797043</v>
      </c>
      <c r="T44" s="46"/>
      <c r="U44" s="84">
        <f>U42+U32+U19</f>
        <v>313702.57466779707</v>
      </c>
      <c r="V44" s="86"/>
      <c r="W44" s="84">
        <f>W42+W32+W19</f>
        <v>303518.15613999998</v>
      </c>
      <c r="X44" s="46"/>
      <c r="Y44" s="84">
        <f>Y42+Y32+Y19</f>
        <v>10246.416390731867</v>
      </c>
      <c r="Z44" s="86"/>
      <c r="AA44" s="84" t="e">
        <f>AA42+AA32+AA19</f>
        <v>#DIV/0!</v>
      </c>
      <c r="AB44" s="86"/>
      <c r="AC44" s="84">
        <f>AC42+AC32+AC19</f>
        <v>313764.57253073185</v>
      </c>
      <c r="AD44" s="86"/>
      <c r="AE44" s="84">
        <f>AE42+AE32+AE19</f>
        <v>61.997862934824738</v>
      </c>
      <c r="AF44" s="86"/>
      <c r="AG44" s="87">
        <f>AE44/U44</f>
        <v>1.9763262383319256E-4</v>
      </c>
      <c r="AH44" s="84" t="e">
        <f>AH42+AH32+AH19</f>
        <v>#DIV/0!</v>
      </c>
      <c r="AI44" s="87" t="e">
        <f>AH44/Q44</f>
        <v>#DIV/0!</v>
      </c>
      <c r="AJ44" s="84" t="e">
        <f>AE44+AH44</f>
        <v>#DIV/0!</v>
      </c>
      <c r="AK44" s="87" t="e">
        <f>AJ44/Q44</f>
        <v>#DIV/0!</v>
      </c>
      <c r="AL44" s="46"/>
      <c r="AM44" s="88">
        <f>ROUND((((Q44/$Q$44)*$AH$51)/L44)*100,4)</f>
        <v>0.05</v>
      </c>
      <c r="AN44" s="46"/>
      <c r="AO44" s="89" t="s">
        <v>0</v>
      </c>
      <c r="AP44" s="46"/>
      <c r="AQ44" s="47" t="s">
        <v>0</v>
      </c>
      <c r="AR44" s="90"/>
      <c r="AT44" s="1" t="s">
        <v>0</v>
      </c>
    </row>
    <row r="45" spans="2:46" ht="16.5" thickTop="1">
      <c r="B45" s="91" t="s">
        <v>0</v>
      </c>
      <c r="C45" s="92"/>
      <c r="D45" s="92"/>
      <c r="H45" s="93"/>
      <c r="I45" s="93"/>
      <c r="K45" s="93"/>
      <c r="L45" s="93"/>
      <c r="N45" s="86"/>
      <c r="O45" s="86"/>
      <c r="P45" s="86"/>
      <c r="Q45" s="86"/>
      <c r="R45" s="46"/>
      <c r="S45" s="39"/>
      <c r="T45" s="46"/>
      <c r="U45" s="46"/>
      <c r="V45" s="46"/>
      <c r="W45" s="46"/>
      <c r="X45" s="46"/>
      <c r="Y45" s="86"/>
      <c r="Z45" s="86"/>
      <c r="AA45" s="86"/>
      <c r="AB45" s="86"/>
      <c r="AC45" s="86"/>
      <c r="AD45" s="86"/>
      <c r="AE45" s="86"/>
      <c r="AF45" s="86"/>
      <c r="AG45" s="58"/>
      <c r="AH45" s="86"/>
      <c r="AI45" s="58"/>
      <c r="AJ45" s="46"/>
      <c r="AL45" s="46"/>
      <c r="AM45" s="46"/>
      <c r="AN45" s="46"/>
      <c r="AO45" s="71"/>
      <c r="AP45" s="46"/>
      <c r="AQ45" s="7"/>
    </row>
    <row r="46" spans="2:46">
      <c r="B46" s="62">
        <v>18</v>
      </c>
      <c r="D46" s="2" t="s">
        <v>77</v>
      </c>
      <c r="H46" s="93"/>
      <c r="I46" s="93"/>
      <c r="K46" s="93"/>
      <c r="L46" s="93"/>
      <c r="N46" s="86">
        <v>311.00673999999998</v>
      </c>
      <c r="O46" s="86"/>
      <c r="P46" s="86"/>
      <c r="Q46" s="86">
        <v>545.05217999999991</v>
      </c>
      <c r="R46" s="94"/>
      <c r="S46" s="39"/>
      <c r="T46" s="94"/>
      <c r="U46" s="95">
        <f>Q46</f>
        <v>545.05217999999991</v>
      </c>
      <c r="V46" s="95"/>
      <c r="W46" s="95">
        <f>Q46</f>
        <v>545.05217999999991</v>
      </c>
      <c r="X46" s="94"/>
      <c r="Y46" s="41" t="s">
        <v>0</v>
      </c>
      <c r="Z46" s="86"/>
      <c r="AA46" s="41" t="str">
        <f>Y46</f>
        <v xml:space="preserve"> </v>
      </c>
      <c r="AB46" s="41"/>
      <c r="AC46" s="41">
        <f>U46</f>
        <v>545.05217999999991</v>
      </c>
      <c r="AD46" s="86"/>
      <c r="AE46" s="96"/>
      <c r="AF46" s="96"/>
      <c r="AG46" s="43"/>
      <c r="AH46" s="96"/>
      <c r="AI46" s="43"/>
      <c r="AJ46" s="46"/>
      <c r="AL46" s="46"/>
      <c r="AM46" s="46"/>
      <c r="AN46" s="46"/>
      <c r="AO46" s="71"/>
      <c r="AP46" s="46"/>
      <c r="AQ46" s="7"/>
    </row>
    <row r="47" spans="2:46">
      <c r="B47" s="62"/>
      <c r="H47" s="93"/>
      <c r="I47" s="93"/>
      <c r="K47" s="93"/>
      <c r="L47" s="93"/>
      <c r="N47" s="86"/>
      <c r="O47" s="86"/>
      <c r="P47" s="86"/>
      <c r="Q47" s="86"/>
      <c r="R47" s="94"/>
      <c r="S47" s="39"/>
      <c r="T47" s="94"/>
      <c r="U47" s="94"/>
      <c r="V47" s="94"/>
      <c r="W47" s="94"/>
      <c r="X47" s="94"/>
      <c r="Y47" s="41"/>
      <c r="Z47" s="86"/>
      <c r="AA47" s="41"/>
      <c r="AB47" s="41"/>
      <c r="AC47" s="41"/>
      <c r="AD47" s="86"/>
      <c r="AE47" s="96"/>
      <c r="AF47" s="96"/>
      <c r="AG47" s="43"/>
      <c r="AH47" s="96"/>
      <c r="AI47" s="43"/>
      <c r="AJ47" s="46"/>
      <c r="AL47" s="46"/>
      <c r="AM47" s="46"/>
      <c r="AN47" s="46"/>
      <c r="AO47" s="71"/>
      <c r="AP47" s="46"/>
      <c r="AQ47" s="7"/>
    </row>
    <row r="48" spans="2:46" ht="16.5" thickBot="1">
      <c r="B48" s="62">
        <v>19</v>
      </c>
      <c r="D48" s="97" t="s">
        <v>78</v>
      </c>
      <c r="H48" s="85">
        <f>SUM(H44:H46)</f>
        <v>128476.41666666667</v>
      </c>
      <c r="I48" s="85">
        <f>SUM(I44:I46)</f>
        <v>132378.51388888829</v>
      </c>
      <c r="K48" s="85">
        <f>SUM(K44:K46)</f>
        <v>4880827.1987742558</v>
      </c>
      <c r="L48" s="85">
        <f>SUM(L44:L46)</f>
        <v>4000612.315474519</v>
      </c>
      <c r="N48" s="84">
        <f>SUM(N44:N46)</f>
        <v>275525.44462963147</v>
      </c>
      <c r="O48" s="85">
        <f t="shared" ref="O48" si="22">L48*1000/I48/12</f>
        <v>2518.4174518132318</v>
      </c>
      <c r="P48" s="27"/>
      <c r="Q48" s="84">
        <f>SUM(Q44:Q46)</f>
        <v>304063.20831999998</v>
      </c>
      <c r="S48" s="84">
        <f>SUM(S44:S46)</f>
        <v>10184.418527797043</v>
      </c>
      <c r="U48" s="84">
        <f>SUM(U44:U46)</f>
        <v>314247.62684779707</v>
      </c>
      <c r="V48" s="86"/>
      <c r="W48" s="84">
        <f>SUM(W44:W46)</f>
        <v>304063.20831999998</v>
      </c>
      <c r="Y48" s="98">
        <f>SUM(Y44:Y46)</f>
        <v>10246.416390731867</v>
      </c>
      <c r="Z48" s="86"/>
      <c r="AA48" s="98" t="e">
        <f>SUM(AA44:AA46)</f>
        <v>#DIV/0!</v>
      </c>
      <c r="AB48" s="99"/>
      <c r="AC48" s="98">
        <f>SUM(AC44:AC46)</f>
        <v>314309.62471073185</v>
      </c>
      <c r="AD48" s="86"/>
      <c r="AE48" s="84">
        <f>SUM(AE44:AE46)</f>
        <v>61.997862934824738</v>
      </c>
      <c r="AF48" s="86"/>
      <c r="AG48" s="87">
        <f>AE48/U48</f>
        <v>1.9728983654299106E-4</v>
      </c>
      <c r="AH48" s="84" t="e">
        <f>SUM(AH44:AH46)</f>
        <v>#DIV/0!</v>
      </c>
      <c r="AI48" s="87" t="e">
        <f>AH48/Q48</f>
        <v>#DIV/0!</v>
      </c>
      <c r="AO48" s="89"/>
      <c r="AP48" s="7"/>
      <c r="AQ48" s="7"/>
      <c r="AR48" s="90"/>
      <c r="AT48" s="96">
        <f>SUM(AT16:AT39)</f>
        <v>10239.677158525086</v>
      </c>
    </row>
    <row r="49" spans="14:42" ht="18.75" customHeight="1" thickTop="1">
      <c r="S49" s="39"/>
      <c r="AG49" s="100" t="s">
        <v>0</v>
      </c>
      <c r="AI49" s="100" t="s">
        <v>0</v>
      </c>
      <c r="AO49" s="71"/>
    </row>
    <row r="50" spans="14:42" ht="18.75" customHeight="1">
      <c r="S50" s="39"/>
      <c r="AE50" s="101"/>
      <c r="AF50" s="101"/>
      <c r="AG50" s="100"/>
      <c r="AI50" s="100"/>
      <c r="AO50" s="71"/>
    </row>
    <row r="51" spans="14:42">
      <c r="N51" s="102"/>
      <c r="O51" s="102"/>
      <c r="P51" s="102"/>
      <c r="Q51" s="102"/>
      <c r="R51" s="7"/>
      <c r="S51" s="39"/>
      <c r="T51" s="7"/>
      <c r="U51" s="7"/>
      <c r="V51" s="7"/>
      <c r="W51" s="7"/>
      <c r="X51" s="7"/>
      <c r="Y51" s="1">
        <v>10294</v>
      </c>
      <c r="AA51" s="96"/>
      <c r="AB51" s="96"/>
      <c r="AC51" s="96"/>
      <c r="AE51" s="96"/>
      <c r="AF51" s="96"/>
      <c r="AG51" s="103"/>
      <c r="AH51" s="96">
        <v>2000</v>
      </c>
      <c r="AI51" s="103"/>
      <c r="AJ51" s="7"/>
      <c r="AL51" s="7"/>
      <c r="AM51" s="7"/>
      <c r="AN51" s="7"/>
      <c r="AO51" s="7"/>
      <c r="AP51" s="7"/>
    </row>
    <row r="52" spans="14:42">
      <c r="R52" s="7"/>
      <c r="S52" s="39"/>
      <c r="T52" s="7"/>
      <c r="U52" s="7"/>
      <c r="V52" s="7"/>
      <c r="W52" s="7"/>
      <c r="X52" s="7"/>
      <c r="Y52" s="1">
        <f>Y51/L48*100</f>
        <v>0.25731061118275372</v>
      </c>
      <c r="AC52" s="1">
        <v>10246027</v>
      </c>
      <c r="AE52" s="104"/>
      <c r="AF52" s="104"/>
      <c r="AJ52" s="7"/>
      <c r="AK52" s="7"/>
      <c r="AL52" s="7"/>
      <c r="AM52" s="7"/>
      <c r="AN52" s="7"/>
      <c r="AO52" s="7"/>
      <c r="AP52" s="7"/>
    </row>
    <row r="53" spans="14:42">
      <c r="S53" s="39"/>
      <c r="Y53" s="71"/>
      <c r="AE53" s="105"/>
      <c r="AF53" s="105"/>
      <c r="AG53" s="106"/>
      <c r="AH53" s="105"/>
    </row>
    <row r="54" spans="14:42">
      <c r="S54" s="39"/>
      <c r="Y54" s="7"/>
      <c r="AE54" s="107"/>
      <c r="AF54" s="107"/>
      <c r="AG54" s="108"/>
      <c r="AH54" s="107"/>
    </row>
    <row r="55" spans="14:42">
      <c r="S55" s="39"/>
      <c r="Y55" s="32"/>
      <c r="AE55" s="109"/>
      <c r="AF55" s="109"/>
      <c r="AG55" s="110"/>
      <c r="AH55" s="109"/>
    </row>
    <row r="56" spans="14:42">
      <c r="Y56" s="111"/>
      <c r="AG56" s="58"/>
    </row>
    <row r="57" spans="14:42">
      <c r="Y57" s="3"/>
      <c r="AG57" s="112"/>
    </row>
    <row r="59" spans="14:42">
      <c r="Y59" s="32"/>
      <c r="AI59" s="68"/>
    </row>
  </sheetData>
  <mergeCells count="10">
    <mergeCell ref="Q9:U9"/>
    <mergeCell ref="W9:AC9"/>
    <mergeCell ref="AE10:AK10"/>
    <mergeCell ref="B45:D45"/>
    <mergeCell ref="B2:AR2"/>
    <mergeCell ref="B3:AR3"/>
    <mergeCell ref="B4:AR4"/>
    <mergeCell ref="B5:AR5"/>
    <mergeCell ref="B6:AR6"/>
    <mergeCell ref="B7:AR7"/>
  </mergeCells>
  <printOptions horizontalCentered="1"/>
  <pageMargins left="0.25" right="0.25" top="0.5" bottom="0.5" header="0.5" footer="0.25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9"/>
  <sheetViews>
    <sheetView view="pageBreakPreview" zoomScale="75" zoomScaleNormal="100" workbookViewId="0">
      <selection activeCell="B1" sqref="B1"/>
    </sheetView>
  </sheetViews>
  <sheetFormatPr defaultColWidth="8.5" defaultRowHeight="15"/>
  <cols>
    <col min="1" max="1" width="4.625" style="113" customWidth="1"/>
    <col min="2" max="2" width="8.5" style="113"/>
    <col min="3" max="3" width="2.75" style="113" customWidth="1"/>
    <col min="4" max="4" width="13" style="113" customWidth="1"/>
    <col min="5" max="5" width="2.625" style="113" customWidth="1"/>
    <col min="6" max="6" width="13.125" style="113" customWidth="1"/>
    <col min="7" max="7" width="2.625" style="113" customWidth="1"/>
    <col min="8" max="8" width="8.125" style="113" customWidth="1"/>
    <col min="9" max="9" width="2.875" style="113" customWidth="1"/>
    <col min="10" max="10" width="9.75" style="113" customWidth="1"/>
    <col min="11" max="11" width="2.125" style="113" customWidth="1"/>
    <col min="12" max="14" width="10.5" style="113" customWidth="1"/>
    <col min="15" max="15" width="2.25" style="113" customWidth="1"/>
    <col min="16" max="16" width="15.125" style="113" customWidth="1"/>
    <col min="17" max="17" width="15.25" style="113" customWidth="1"/>
    <col min="18" max="18" width="9.125" style="113" customWidth="1"/>
    <col min="19" max="19" width="8.25" style="113" customWidth="1"/>
    <col min="20" max="20" width="1.625" style="113" customWidth="1"/>
    <col min="21" max="16384" width="8.5" style="113"/>
  </cols>
  <sheetData>
    <row r="2" spans="1:23" ht="18.75">
      <c r="B2" s="114"/>
      <c r="C2" s="115"/>
      <c r="D2" s="115"/>
      <c r="E2" s="115"/>
      <c r="F2" s="115"/>
      <c r="G2" s="115"/>
      <c r="H2" s="115"/>
      <c r="I2" s="116" t="s">
        <v>0</v>
      </c>
    </row>
    <row r="3" spans="1:23" ht="18.75">
      <c r="B3" s="117" t="s">
        <v>79</v>
      </c>
      <c r="C3" s="117"/>
      <c r="D3" s="117"/>
      <c r="E3" s="117"/>
      <c r="F3" s="117"/>
      <c r="G3" s="117"/>
      <c r="H3" s="117"/>
      <c r="I3" s="117"/>
      <c r="J3" s="117"/>
      <c r="K3" s="118"/>
      <c r="L3" s="118"/>
      <c r="M3" s="118"/>
      <c r="N3" s="118"/>
    </row>
    <row r="4" spans="1:23" ht="18.75">
      <c r="A4" s="119"/>
      <c r="B4" s="117" t="s">
        <v>80</v>
      </c>
      <c r="C4" s="117"/>
      <c r="D4" s="117"/>
      <c r="E4" s="117"/>
      <c r="F4" s="117"/>
      <c r="G4" s="117"/>
      <c r="H4" s="117"/>
      <c r="I4" s="117"/>
      <c r="J4" s="117"/>
      <c r="K4" s="118"/>
      <c r="L4" s="118"/>
      <c r="M4" s="118"/>
      <c r="N4" s="118"/>
    </row>
    <row r="5" spans="1:23" ht="18.75">
      <c r="A5" s="119"/>
      <c r="B5" s="117" t="s">
        <v>81</v>
      </c>
      <c r="C5" s="117"/>
      <c r="D5" s="117"/>
      <c r="E5" s="117"/>
      <c r="F5" s="117"/>
      <c r="G5" s="117"/>
      <c r="H5" s="117"/>
      <c r="I5" s="117"/>
      <c r="J5" s="117"/>
      <c r="K5" s="118"/>
      <c r="L5" s="118"/>
      <c r="M5" s="118"/>
      <c r="N5" s="118"/>
    </row>
    <row r="6" spans="1:23" ht="18.75">
      <c r="B6" s="118" t="s">
        <v>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8" spans="1:23" ht="18.75" thickBot="1">
      <c r="D8" s="120" t="s">
        <v>82</v>
      </c>
      <c r="E8" s="120"/>
      <c r="F8" s="120"/>
      <c r="G8" s="120"/>
      <c r="H8" s="120"/>
      <c r="I8" s="120"/>
      <c r="J8" s="120"/>
      <c r="K8" s="121"/>
      <c r="L8" s="121"/>
      <c r="M8" s="121"/>
      <c r="N8" s="121"/>
      <c r="O8" s="119"/>
      <c r="P8" s="121"/>
    </row>
    <row r="9" spans="1:23">
      <c r="D9" s="122" t="s">
        <v>0</v>
      </c>
      <c r="E9" s="123"/>
      <c r="F9" s="123" t="s">
        <v>0</v>
      </c>
      <c r="H9" s="120" t="s">
        <v>83</v>
      </c>
      <c r="I9" s="120"/>
      <c r="J9" s="120"/>
      <c r="O9" s="123"/>
      <c r="P9" s="124" t="s">
        <v>84</v>
      </c>
      <c r="Q9" s="125"/>
      <c r="R9" s="124" t="s">
        <v>85</v>
      </c>
      <c r="S9" s="125"/>
    </row>
    <row r="10" spans="1:23" ht="18">
      <c r="B10" s="126" t="s">
        <v>86</v>
      </c>
      <c r="D10" s="127" t="s">
        <v>10</v>
      </c>
      <c r="E10" s="128" t="s">
        <v>0</v>
      </c>
      <c r="F10" s="127" t="s">
        <v>11</v>
      </c>
      <c r="G10" s="128" t="s">
        <v>0</v>
      </c>
      <c r="H10" s="126" t="s">
        <v>87</v>
      </c>
      <c r="J10" s="127" t="s">
        <v>31</v>
      </c>
      <c r="P10" s="129" t="s">
        <v>88</v>
      </c>
      <c r="Q10" s="130">
        <v>7.75</v>
      </c>
      <c r="R10" s="129"/>
      <c r="S10" s="130">
        <f>Q10</f>
        <v>7.75</v>
      </c>
    </row>
    <row r="11" spans="1:23">
      <c r="B11" s="131"/>
      <c r="D11" s="131"/>
      <c r="E11" s="131"/>
      <c r="F11" s="131"/>
      <c r="P11" s="129" t="s">
        <v>89</v>
      </c>
      <c r="Q11" s="132">
        <v>6.4820000000000002</v>
      </c>
      <c r="R11" s="129"/>
      <c r="S11" s="133">
        <f>Q11</f>
        <v>6.4820000000000002</v>
      </c>
      <c r="T11" s="134"/>
      <c r="U11" s="135">
        <f>(S11-Q11)/Q11</f>
        <v>0</v>
      </c>
    </row>
    <row r="12" spans="1:23" ht="15.75" thickBot="1">
      <c r="B12" s="136">
        <v>50</v>
      </c>
      <c r="D12" s="137">
        <f>ROUND(($Q$10+($B12*Q$11/100))+((B12*$S$16)/100),2)+$S$18</f>
        <v>11.53</v>
      </c>
      <c r="F12" s="137">
        <f t="shared" ref="F12:F14" si="0">ROUND(($S$10+($B12*S$11/100))+((B12*$S$17)/100),2)+(B12*($S$14-$S$13)/100)+$S$19</f>
        <v>11.5305</v>
      </c>
      <c r="H12" s="138">
        <f>F12-D12</f>
        <v>5.0000000000061107E-4</v>
      </c>
      <c r="J12" s="139">
        <f>(F12-D12)/D12</f>
        <v>4.3365134431969736E-5</v>
      </c>
      <c r="P12" s="140" t="s">
        <v>90</v>
      </c>
      <c r="Q12" s="141">
        <v>10.1</v>
      </c>
      <c r="R12" s="140"/>
      <c r="S12" s="141">
        <f>Q12</f>
        <v>10.1</v>
      </c>
      <c r="U12" s="135">
        <f>(S12-Q12)/Q12</f>
        <v>0</v>
      </c>
    </row>
    <row r="13" spans="1:23">
      <c r="B13" s="136">
        <v>100</v>
      </c>
      <c r="D13" s="137">
        <f>ROUND(($Q$10+($B13*Q$11/100))+((B13*$S$16)/100),2)+$S$18</f>
        <v>14.56</v>
      </c>
      <c r="F13" s="137">
        <f t="shared" si="0"/>
        <v>14.561</v>
      </c>
      <c r="H13" s="138">
        <f>F13-D13</f>
        <v>9.9999999999944578E-4</v>
      </c>
      <c r="J13" s="139">
        <f>(F13-D13)/D13</f>
        <v>6.8681318681280612E-5</v>
      </c>
      <c r="P13" s="142"/>
      <c r="Q13" s="142" t="s">
        <v>91</v>
      </c>
      <c r="R13" s="142"/>
      <c r="S13" s="143">
        <v>0.28299999999999997</v>
      </c>
      <c r="W13" s="138"/>
    </row>
    <row r="14" spans="1:23">
      <c r="B14" s="136">
        <v>150</v>
      </c>
      <c r="D14" s="137">
        <f>ROUND(($Q$10+($B14*Q$11/100))+((B14*$S$16)/100),2)+$S$18</f>
        <v>17.599999999999998</v>
      </c>
      <c r="F14" s="137">
        <f t="shared" si="0"/>
        <v>17.601499999999998</v>
      </c>
      <c r="H14" s="138">
        <f>F14-D14</f>
        <v>1.5000000000000568E-3</v>
      </c>
      <c r="J14" s="139">
        <f>(F14-D14)/D14</f>
        <v>8.5227272727275973E-5</v>
      </c>
      <c r="P14" s="142"/>
      <c r="Q14" s="142" t="s">
        <v>92</v>
      </c>
      <c r="R14" s="142"/>
      <c r="S14" s="143">
        <v>0.28399999999999997</v>
      </c>
      <c r="T14" s="144"/>
      <c r="W14" s="138"/>
    </row>
    <row r="15" spans="1:23">
      <c r="D15" s="145"/>
      <c r="F15" s="145"/>
      <c r="P15" s="142"/>
      <c r="Q15" s="142"/>
      <c r="R15" s="142"/>
      <c r="S15" s="146"/>
      <c r="W15" s="138"/>
    </row>
    <row r="16" spans="1:23">
      <c r="B16" s="136">
        <v>200</v>
      </c>
      <c r="D16" s="137">
        <f>ROUND(($Q$10+($B16*Q$11/100))+((B16*$S$16)/100),2)+$S$18</f>
        <v>20.63</v>
      </c>
      <c r="F16" s="137">
        <f t="shared" ref="F16:F19" si="1">ROUND(($S$10+($B16*S$11/100))+((B16*$S$17)/100),2)+(B16*($S$14-$S$13)/100)+$S$19</f>
        <v>20.631999999999998</v>
      </c>
      <c r="H16" s="138">
        <f>F16-D16</f>
        <v>1.9999999999988916E-3</v>
      </c>
      <c r="J16" s="139">
        <f>(F16-D16)/D16</f>
        <v>9.6946194861797952E-5</v>
      </c>
      <c r="P16" s="142"/>
      <c r="Q16" s="142" t="s">
        <v>93</v>
      </c>
      <c r="R16" s="142"/>
      <c r="S16" s="143">
        <v>-0.41</v>
      </c>
      <c r="U16" s="113" t="s">
        <v>0</v>
      </c>
      <c r="W16" s="138"/>
    </row>
    <row r="17" spans="2:23">
      <c r="B17" s="136">
        <v>300</v>
      </c>
      <c r="D17" s="137">
        <f>ROUND(($Q$10+($B17*Q$11/100))+((B17*$S$16)/100),2)+$S$18</f>
        <v>26.709999999999997</v>
      </c>
      <c r="F17" s="137">
        <f t="shared" si="1"/>
        <v>26.712999999999997</v>
      </c>
      <c r="H17" s="138">
        <f>F17-D17</f>
        <v>3.0000000000001137E-3</v>
      </c>
      <c r="J17" s="139">
        <f>(F17-D17)/D17</f>
        <v>1.1231748408836069E-4</v>
      </c>
      <c r="P17" s="142"/>
      <c r="Q17" s="113" t="s">
        <v>0</v>
      </c>
      <c r="R17" s="113" t="s">
        <v>0</v>
      </c>
      <c r="S17" s="143">
        <v>-0.41</v>
      </c>
      <c r="W17" s="138"/>
    </row>
    <row r="18" spans="2:23">
      <c r="B18" s="136">
        <v>400</v>
      </c>
      <c r="D18" s="137">
        <f>ROUND(($Q$10+($B18*Q$11/100))+((B18*$S$16)/100),2)+$S$18</f>
        <v>32.78</v>
      </c>
      <c r="F18" s="137">
        <f t="shared" si="1"/>
        <v>32.783999999999999</v>
      </c>
      <c r="H18" s="138">
        <f>F18-D18</f>
        <v>3.9999999999977831E-3</v>
      </c>
      <c r="J18" s="139">
        <f>(F18-D18)/D18</f>
        <v>1.2202562538126244E-4</v>
      </c>
      <c r="Q18" s="113" t="s">
        <v>94</v>
      </c>
      <c r="S18" s="138">
        <v>0.74</v>
      </c>
      <c r="T18" s="113" t="s">
        <v>0</v>
      </c>
      <c r="W18" s="138"/>
    </row>
    <row r="19" spans="2:23">
      <c r="B19" s="136">
        <v>500</v>
      </c>
      <c r="D19" s="137">
        <f>ROUND(($Q$10+($B19*Q$11/100))+((B19*$S$16)/100),2)+$S$18</f>
        <v>38.85</v>
      </c>
      <c r="F19" s="137">
        <f t="shared" si="1"/>
        <v>38.855000000000004</v>
      </c>
      <c r="H19" s="138">
        <f>F19-D19</f>
        <v>5.000000000002558E-3</v>
      </c>
      <c r="J19" s="139">
        <f>(F19-D19)/D19</f>
        <v>1.2870012870019453E-4</v>
      </c>
      <c r="Q19" s="113" t="s">
        <v>95</v>
      </c>
      <c r="S19" s="138">
        <v>0.74</v>
      </c>
      <c r="W19" s="138"/>
    </row>
    <row r="20" spans="2:23">
      <c r="D20" s="145"/>
      <c r="F20" s="145"/>
      <c r="W20" s="138"/>
    </row>
    <row r="21" spans="2:23">
      <c r="B21" s="136">
        <v>600</v>
      </c>
      <c r="D21" s="137">
        <f>ROUND(($Q$10+($B21*Q$11/100))+((B21*$S$16)/100),2)+$S$18</f>
        <v>44.92</v>
      </c>
      <c r="F21" s="137">
        <f>ROUND(($S$10+($B21*S$11/100))+((B21*$S$17)/100),2)+(B21*($S$14-$S$13)/100)+$S$19</f>
        <v>44.926000000000002</v>
      </c>
      <c r="H21" s="138">
        <f>F21-D21</f>
        <v>6.0000000000002274E-3</v>
      </c>
      <c r="J21" s="139">
        <f>(F21-D21)/D21</f>
        <v>1.3357079252004068E-4</v>
      </c>
      <c r="W21" s="138"/>
    </row>
    <row r="22" spans="2:23">
      <c r="B22" s="136">
        <v>700</v>
      </c>
      <c r="D22" s="137">
        <f>ROUND((($Q$10+(600*Q$11/100)+(($B22-600)*Q$12/100)))+((B22*$S$16)/100),2)+$S$18</f>
        <v>54.61</v>
      </c>
      <c r="F22" s="137">
        <f t="shared" ref="F22:F26" si="2">ROUND((($S$10+(600*S$11/100)+(($B22-600)*S$12/100)))+((B22*$S$17)/100),2)+(B22*($S$14-$S$13)/100)+$S$19</f>
        <v>54.616999999999997</v>
      </c>
      <c r="H22" s="138">
        <f>F22-D22</f>
        <v>6.9999999999978968E-3</v>
      </c>
      <c r="J22" s="139">
        <f>(F22-D22)/D22</f>
        <v>1.2818165171210212E-4</v>
      </c>
      <c r="Q22" s="113" t="s">
        <v>96</v>
      </c>
      <c r="S22" s="113">
        <v>0</v>
      </c>
      <c r="W22" s="138"/>
    </row>
    <row r="23" spans="2:23">
      <c r="B23" s="136">
        <v>800</v>
      </c>
      <c r="D23" s="137">
        <f>ROUND((($Q$10+(600*Q$11/100)+(($B23-600)*Q$12/100)))+((B23*$S$16)/100),2)+$S$18</f>
        <v>64.3</v>
      </c>
      <c r="F23" s="137">
        <f t="shared" si="2"/>
        <v>64.308000000000007</v>
      </c>
      <c r="H23" s="138">
        <f>F23-D23</f>
        <v>8.0000000000097771E-3</v>
      </c>
      <c r="J23" s="139">
        <f>(F23-D23)/D23</f>
        <v>1.2441679626764817E-4</v>
      </c>
      <c r="W23" s="138"/>
    </row>
    <row r="24" spans="2:23">
      <c r="B24" s="136">
        <v>900</v>
      </c>
      <c r="D24" s="137">
        <f>ROUND((($Q$10+(600*Q$11/100)+(($B24-600)*Q$12/100)))+((B24*$S$16)/100),2)+$S$18</f>
        <v>73.989999999999995</v>
      </c>
      <c r="F24" s="137">
        <f t="shared" si="2"/>
        <v>73.998999999999995</v>
      </c>
      <c r="H24" s="138">
        <f>F24-D24</f>
        <v>9.0000000000003411E-3</v>
      </c>
      <c r="J24" s="139">
        <f>(F24-D24)/D24</f>
        <v>1.2163805919719343E-4</v>
      </c>
      <c r="P24" s="147"/>
      <c r="Q24" s="148"/>
      <c r="W24" s="138"/>
    </row>
    <row r="25" spans="2:23">
      <c r="B25" s="136">
        <v>1000</v>
      </c>
      <c r="D25" s="137">
        <f>ROUND((($Q$10+(600*Q$11/100)+(($B25-600)*Q$12/100)))+((B25*$S$16)/100),2)+$S$18</f>
        <v>83.679999999999993</v>
      </c>
      <c r="F25" s="137">
        <f t="shared" si="2"/>
        <v>83.69</v>
      </c>
      <c r="H25" s="138">
        <f>F25-D25</f>
        <v>1.0000000000005116E-2</v>
      </c>
      <c r="J25" s="139">
        <f>(F25-D25)/D25</f>
        <v>1.195028680688948E-4</v>
      </c>
      <c r="W25" s="138"/>
    </row>
    <row r="26" spans="2:23">
      <c r="D26" s="145"/>
      <c r="F26" s="145"/>
      <c r="J26" s="149"/>
      <c r="W26" s="138"/>
    </row>
    <row r="27" spans="2:23">
      <c r="B27" s="136">
        <v>1100</v>
      </c>
      <c r="D27" s="137">
        <f>ROUND((($Q$10+(600*Q$11/100)+(($B27-600)*Q$12/100)))+((B27*$S$16)/100),2)+$S$18</f>
        <v>93.36999999999999</v>
      </c>
      <c r="F27" s="137">
        <f t="shared" ref="F27:F28" si="3">ROUND((($S$10+(600*S$11/100)+(($B27-600)*S$12/100)))+((B27*$S$17)/100),2)+(B27*($S$14-$S$13)/100)+$S$19</f>
        <v>93.380999999999986</v>
      </c>
      <c r="H27" s="138">
        <f>F27-D27</f>
        <v>1.099999999999568E-2</v>
      </c>
      <c r="J27" s="139">
        <f>(F27-D27)/D27</f>
        <v>1.1781086001923188E-4</v>
      </c>
      <c r="W27" s="138"/>
    </row>
    <row r="28" spans="2:23">
      <c r="B28" s="136">
        <v>1200</v>
      </c>
      <c r="D28" s="137">
        <f>ROUND((($Q$10+(600*Q$11/100)+(($B28-600)*Q$12/100)))+((B28*$S$16)/100),2)+$S$18</f>
        <v>103.05999999999999</v>
      </c>
      <c r="F28" s="137">
        <f t="shared" si="3"/>
        <v>103.07199999999999</v>
      </c>
      <c r="H28" s="138">
        <f>F28-D28</f>
        <v>1.2000000000000455E-2</v>
      </c>
      <c r="J28" s="139">
        <f>(F28-D28)/D28</f>
        <v>1.1643702697458234E-4</v>
      </c>
      <c r="W28" s="138"/>
    </row>
    <row r="29" spans="2:23">
      <c r="B29" s="136">
        <v>1300</v>
      </c>
      <c r="C29" s="113" t="s">
        <v>97</v>
      </c>
      <c r="D29" s="137">
        <f>ROUND((($Q$10+(600*Q$11/100)+(($B29-600)*Q$12/100)))+((B29*$S$16)/100),2)+$S$18</f>
        <v>112.75</v>
      </c>
      <c r="F29" s="137">
        <f>ROUND((($S$10+(600*S$11/100)+(($B29-600)*S$12/100)))+((B29*$S$17)/100),2)+(B29*($S$14-$S$13)/100)+$S$19</f>
        <v>112.76300000000001</v>
      </c>
      <c r="H29" s="138">
        <f>F29-D29</f>
        <v>1.300000000000523E-2</v>
      </c>
      <c r="J29" s="139">
        <f>(F29-D29)/D29</f>
        <v>1.1529933481157631E-4</v>
      </c>
      <c r="W29" s="138"/>
    </row>
    <row r="30" spans="2:23">
      <c r="B30" s="136">
        <v>1400</v>
      </c>
      <c r="D30" s="137">
        <f>ROUND((($Q$10+(600*Q$11/100)+(($B30-600)*Q$12/100)))+((B30*$S$16)/100),2)+$S$18</f>
        <v>122.44</v>
      </c>
      <c r="F30" s="137">
        <f t="shared" ref="F30:F35" si="4">ROUND((($S$10+(600*S$11/100)+(($B30-600)*S$12/100)))+((B30*$S$17)/100),2)+(B30*($S$14-$S$13)/100)+$S$19</f>
        <v>122.45399999999999</v>
      </c>
      <c r="H30" s="138">
        <f>F30-D30</f>
        <v>1.3999999999995794E-2</v>
      </c>
      <c r="J30" s="139">
        <f>(F30-D30)/D30</f>
        <v>1.1434171839264777E-4</v>
      </c>
      <c r="W30" s="138"/>
    </row>
    <row r="31" spans="2:23">
      <c r="B31" s="136">
        <v>1500</v>
      </c>
      <c r="D31" s="137">
        <f>ROUND((($Q$10+(600*Q$11/100)+(($B31-600)*Q$12/100)))+((B31*$S$16)/100),2)+$S$18</f>
        <v>132.13</v>
      </c>
      <c r="F31" s="137">
        <f t="shared" si="4"/>
        <v>132.14499999999998</v>
      </c>
      <c r="H31" s="138">
        <f>F31-D31</f>
        <v>1.4999999999986358E-2</v>
      </c>
      <c r="J31" s="139">
        <f>(F31-D31)/D31</f>
        <v>1.1352455914619207E-4</v>
      </c>
      <c r="W31" s="138"/>
    </row>
    <row r="32" spans="2:23">
      <c r="D32" s="145"/>
      <c r="F32" s="145"/>
      <c r="W32" s="138"/>
    </row>
    <row r="33" spans="2:23">
      <c r="B33" s="136">
        <v>1600</v>
      </c>
      <c r="D33" s="137">
        <f>ROUND((($Q$10+(600*Q$11/100)+(($B33-600)*Q$12/100)))+((B33*$S$16)/100),2)+$S$18</f>
        <v>141.82000000000002</v>
      </c>
      <c r="F33" s="137">
        <f t="shared" si="4"/>
        <v>141.83600000000001</v>
      </c>
      <c r="H33" s="138">
        <f>F33-D33</f>
        <v>1.5999999999991132E-2</v>
      </c>
      <c r="J33" s="139">
        <f>(F33-D33)/D33</f>
        <v>1.1281906642216281E-4</v>
      </c>
      <c r="L33" s="113" t="s">
        <v>0</v>
      </c>
      <c r="W33" s="138"/>
    </row>
    <row r="34" spans="2:23">
      <c r="B34" s="136">
        <v>2000</v>
      </c>
      <c r="D34" s="137">
        <f>ROUND((($Q$10+(600*Q$11/100)+(($B34-600)*Q$12/100)))+((B34*$S$16)/100),2)+$S$18</f>
        <v>180.58</v>
      </c>
      <c r="F34" s="137">
        <f t="shared" si="4"/>
        <v>180.60000000000002</v>
      </c>
      <c r="H34" s="138">
        <f>F34-D34</f>
        <v>2.0000000000010232E-2</v>
      </c>
      <c r="J34" s="139">
        <f>(F34-D34)/D34</f>
        <v>1.1075423634959703E-4</v>
      </c>
      <c r="W34" s="138"/>
    </row>
    <row r="35" spans="2:23">
      <c r="B35" s="136">
        <v>3000</v>
      </c>
      <c r="D35" s="137">
        <f>ROUND((($Q$10+(600*Q$11/100)+(($B35-600)*Q$12/100)))+((B35*$S$16)/100),2)+$S$18</f>
        <v>277.48</v>
      </c>
      <c r="F35" s="137">
        <f t="shared" si="4"/>
        <v>277.51</v>
      </c>
      <c r="H35" s="138">
        <f>F35-D35</f>
        <v>2.9999999999972715E-2</v>
      </c>
      <c r="J35" s="139">
        <f>(F35-D35)/D35</f>
        <v>1.0811590024496437E-4</v>
      </c>
      <c r="W35" s="138"/>
    </row>
    <row r="36" spans="2:23">
      <c r="B36" s="150"/>
      <c r="C36" s="151"/>
      <c r="D36" s="152"/>
      <c r="E36" s="151"/>
      <c r="F36" s="152"/>
      <c r="G36" s="151"/>
      <c r="H36" s="151"/>
      <c r="I36" s="151"/>
      <c r="J36" s="153"/>
      <c r="K36" s="151"/>
      <c r="L36" s="144"/>
      <c r="M36" s="144"/>
      <c r="N36" s="144"/>
      <c r="W36" s="138"/>
    </row>
    <row r="37" spans="2:23">
      <c r="B37" s="154"/>
      <c r="K37" s="144"/>
      <c r="L37" s="144"/>
      <c r="M37" s="144"/>
      <c r="N37" s="144"/>
    </row>
    <row r="38" spans="2:23">
      <c r="B38" s="113" t="s">
        <v>98</v>
      </c>
    </row>
    <row r="39" spans="2:23">
      <c r="B39" s="113" t="s">
        <v>99</v>
      </c>
    </row>
    <row r="40" spans="2:23" ht="16.5">
      <c r="B40" s="155" t="s">
        <v>100</v>
      </c>
    </row>
    <row r="41" spans="2:23" ht="16.5">
      <c r="B41" s="155" t="s">
        <v>101</v>
      </c>
    </row>
    <row r="49" spans="19:19">
      <c r="S49" s="156"/>
    </row>
  </sheetData>
  <mergeCells count="5">
    <mergeCell ref="B3:J3"/>
    <mergeCell ref="B4:J4"/>
    <mergeCell ref="B5:J5"/>
    <mergeCell ref="D8:J8"/>
    <mergeCell ref="H9:J9"/>
  </mergeCells>
  <printOptions horizontalCentered="1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9DA8181D83C249B9CAD10541EBADC7" ma:contentTypeVersion="175" ma:contentTypeDescription="" ma:contentTypeScope="" ma:versionID="977a0c64d3255dc157e21b3352963e9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DD69F-84C4-470A-9229-39DE170D0B02}"/>
</file>

<file path=customXml/itemProps2.xml><?xml version="1.0" encoding="utf-8"?>
<ds:datastoreItem xmlns:ds="http://schemas.openxmlformats.org/officeDocument/2006/customXml" ds:itemID="{7F97CF1F-1124-4A82-BD13-9F960473025C}"/>
</file>

<file path=customXml/itemProps3.xml><?xml version="1.0" encoding="utf-8"?>
<ds:datastoreItem xmlns:ds="http://schemas.openxmlformats.org/officeDocument/2006/customXml" ds:itemID="{FE7A9AD9-17B9-407A-970F-7D8ED18C566C}"/>
</file>

<file path=customXml/itemProps4.xml><?xml version="1.0" encoding="utf-8"?>
<ds:datastoreItem xmlns:ds="http://schemas.openxmlformats.org/officeDocument/2006/customXml" ds:itemID="{CF2AE9B7-91AB-476B-A391-3A2DCEC4A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 A for SBC 2014</vt:lpstr>
      <vt:lpstr>Bill Comparison</vt:lpstr>
      <vt:lpstr>'Bill Comparison'!Print_Area</vt:lpstr>
      <vt:lpstr>'Table A for SBC 2014'!Print_Area</vt:lpstr>
      <vt:lpstr>'Table A for SBC 2014'!TABLEA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2014-04-30T19:29:31Z</dcterms:created>
  <dcterms:modified xsi:type="dcterms:W3CDTF">2014-04-30T19:30:08Z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0x0101006E56B4D1795A2E4DB2F0B01679ED314A00049DA8181D83C249B9CAD10541EBADC7</vt:lpwstr>
  </property>
  <property fmtid="{D5CDD505-2E9C-101B-9397-08002B2CF9AE}" pid="3" name="_docset_NoMedatataSyncRequired">
    <vt:lpwstr>False</vt:lpwstr>
  </property>
</Properties>
</file>