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0" windowWidth="19020" windowHeight="8070"/>
  </bookViews>
  <sheets>
    <sheet name="Sheet1" sheetId="1" r:id="rId1"/>
    <sheet name="Sheet2" sheetId="2" r:id="rId2"/>
    <sheet name="Sheet3" sheetId="3" r:id="rId3"/>
  </sheets>
  <calcPr calcId="145621" fullPrecision="0"/>
</workbook>
</file>

<file path=xl/calcChain.xml><?xml version="1.0" encoding="utf-8"?>
<calcChain xmlns="http://schemas.openxmlformats.org/spreadsheetml/2006/main">
  <c r="G40" i="1" l="1"/>
  <c r="G41" i="1"/>
  <c r="G25" i="1"/>
  <c r="G24" i="1"/>
  <c r="G26" i="1" l="1"/>
  <c r="G18" i="1"/>
  <c r="G42" i="1"/>
  <c r="G43" i="1" s="1"/>
  <c r="G45" i="1" s="1"/>
  <c r="G19" i="1" s="1"/>
  <c r="G20" i="1" s="1"/>
  <c r="G21" i="1" s="1"/>
  <c r="E12" i="1"/>
  <c r="E11" i="1"/>
  <c r="C13" i="1"/>
  <c r="E13" i="1" l="1"/>
  <c r="G22" i="1" s="1"/>
  <c r="G23" i="1" s="1"/>
  <c r="G28" i="1" s="1"/>
  <c r="G30" i="1" s="1"/>
  <c r="G34" i="1" s="1"/>
  <c r="G36" i="1" s="1"/>
  <c r="G27" i="1"/>
</calcChain>
</file>

<file path=xl/sharedStrings.xml><?xml version="1.0" encoding="utf-8"?>
<sst xmlns="http://schemas.openxmlformats.org/spreadsheetml/2006/main" count="44" uniqueCount="43">
  <si>
    <t>Avista Utilities</t>
  </si>
  <si>
    <t>Accumulated deferred income tax</t>
  </si>
  <si>
    <t>Accumulated depreciation</t>
  </si>
  <si>
    <t>Component</t>
  </si>
  <si>
    <t>Capital</t>
  </si>
  <si>
    <t>Structure</t>
  </si>
  <si>
    <t>Cost</t>
  </si>
  <si>
    <t>Weighted</t>
  </si>
  <si>
    <t>Debt</t>
  </si>
  <si>
    <t>Equity</t>
  </si>
  <si>
    <t xml:space="preserve">   Total</t>
  </si>
  <si>
    <t xml:space="preserve">Rate of return </t>
  </si>
  <si>
    <t>Return requirement</t>
  </si>
  <si>
    <t>Depreciation expense</t>
  </si>
  <si>
    <t>Property tax</t>
  </si>
  <si>
    <t>FIT benefit of interest</t>
  </si>
  <si>
    <t>Total net operating income requirement</t>
  </si>
  <si>
    <t>Net to gross conversion factor - WA</t>
  </si>
  <si>
    <t>Thornton 230kV Switching Station</t>
  </si>
  <si>
    <t>Average rate base</t>
  </si>
  <si>
    <t>FIT benefit of depreciation and property tax</t>
  </si>
  <si>
    <t>Washington allocation</t>
  </si>
  <si>
    <t>Washington portion of revenue requirement</t>
  </si>
  <si>
    <t>Washington Authorized Rate of Return in UE-100467 &amp; UG-100468</t>
  </si>
  <si>
    <t>Effective 12/1/2010.  This is the most recent case that specified</t>
  </si>
  <si>
    <t>(1)</t>
  </si>
  <si>
    <t xml:space="preserve">   Rate base 12 months after being placed in service</t>
  </si>
  <si>
    <t>Total revenue requirement - first twelve months</t>
  </si>
  <si>
    <t>(1) Calculation of accumulated deferred income tax after twelve months</t>
  </si>
  <si>
    <t>2012 tax depreciation - 3.5 months</t>
  </si>
  <si>
    <t>2013 tax depreciation - 8.5 months</t>
  </si>
  <si>
    <t>Less book depreciation for 12 months</t>
  </si>
  <si>
    <t xml:space="preserve">   Tax depreciation in excess of book depreciation</t>
  </si>
  <si>
    <t>Federal income tax rate</t>
  </si>
  <si>
    <t>Accumulated deferred income tax at end of 12 months</t>
  </si>
  <si>
    <t>Monthly Washington revenue requirement</t>
  </si>
  <si>
    <t>"Attachment B"</t>
  </si>
  <si>
    <t>For the First Twelve Months in Service</t>
  </si>
  <si>
    <t>a rate of return and debt and equity components.</t>
  </si>
  <si>
    <t>Line</t>
  </si>
  <si>
    <t>No.</t>
  </si>
  <si>
    <t xml:space="preserve">Projected Revenue Requirement </t>
  </si>
  <si>
    <t>Gross plant - assumed in service mid-September 2012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</si>
</sst>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#,##0.000000"/>
  </numFmts>
  <fonts count="2" x14ac:knownFonts="1">
    <font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164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10" fontId="0" fillId="0" borderId="0" xfId="0" applyNumberFormat="1"/>
    <xf numFmtId="10" fontId="0" fillId="0" borderId="1" xfId="0" applyNumberFormat="1" applyBorder="1"/>
    <xf numFmtId="3" fontId="0" fillId="0" borderId="0" xfId="0" applyNumberFormat="1"/>
    <xf numFmtId="3" fontId="0" fillId="0" borderId="1" xfId="0" applyNumberFormat="1" applyBorder="1"/>
    <xf numFmtId="0" fontId="1" fillId="0" borderId="0" xfId="0" applyFont="1"/>
    <xf numFmtId="0" fontId="0" fillId="0" borderId="0" xfId="0" applyAlignment="1">
      <alignment horizontal="centerContinuous"/>
    </xf>
    <xf numFmtId="0" fontId="1" fillId="0" borderId="0" xfId="0" applyFont="1" applyAlignment="1">
      <alignment horizontal="centerContinuous"/>
    </xf>
    <xf numFmtId="165" fontId="0" fillId="0" borderId="0" xfId="0" applyNumberFormat="1"/>
    <xf numFmtId="0" fontId="0" fillId="0" borderId="0" xfId="0" quotePrefix="1"/>
    <xf numFmtId="0" fontId="0" fillId="0" borderId="2" xfId="0" applyBorder="1"/>
    <xf numFmtId="0" fontId="0" fillId="0" borderId="3" xfId="0" applyBorder="1"/>
    <xf numFmtId="164" fontId="0" fillId="0" borderId="4" xfId="0" applyNumberFormat="1" applyBorder="1"/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5"/>
  <sheetViews>
    <sheetView tabSelected="1" workbookViewId="0">
      <selection activeCell="B17" sqref="B17"/>
    </sheetView>
  </sheetViews>
  <sheetFormatPr defaultRowHeight="12.75" x14ac:dyDescent="0.2"/>
  <cols>
    <col min="1" max="1" width="6.7109375" customWidth="1"/>
    <col min="2" max="2" width="10.140625" customWidth="1"/>
    <col min="7" max="7" width="12.140625" customWidth="1"/>
  </cols>
  <sheetData>
    <row r="1" spans="1:8" x14ac:dyDescent="0.2">
      <c r="H1" s="17" t="s">
        <v>36</v>
      </c>
    </row>
    <row r="2" spans="1:8" x14ac:dyDescent="0.2">
      <c r="B2" s="10" t="s">
        <v>0</v>
      </c>
      <c r="C2" s="10"/>
      <c r="D2" s="10"/>
      <c r="E2" s="10"/>
      <c r="F2" s="10"/>
      <c r="G2" s="10"/>
    </row>
    <row r="3" spans="1:8" x14ac:dyDescent="0.2">
      <c r="B3" s="10" t="s">
        <v>18</v>
      </c>
      <c r="C3" s="10"/>
      <c r="D3" s="10"/>
      <c r="E3" s="10"/>
      <c r="F3" s="10"/>
      <c r="G3" s="10"/>
    </row>
    <row r="4" spans="1:8" x14ac:dyDescent="0.2">
      <c r="B4" s="10" t="s">
        <v>41</v>
      </c>
      <c r="C4" s="10"/>
      <c r="D4" s="10"/>
      <c r="E4" s="10"/>
      <c r="F4" s="10"/>
      <c r="G4" s="10"/>
    </row>
    <row r="5" spans="1:8" x14ac:dyDescent="0.2">
      <c r="B5" s="11" t="s">
        <v>37</v>
      </c>
      <c r="C5" s="10"/>
      <c r="D5" s="10"/>
      <c r="E5" s="10"/>
      <c r="F5" s="10"/>
      <c r="G5" s="10"/>
    </row>
    <row r="7" spans="1:8" x14ac:dyDescent="0.2">
      <c r="A7" s="3" t="s">
        <v>39</v>
      </c>
    </row>
    <row r="8" spans="1:8" x14ac:dyDescent="0.2">
      <c r="A8" s="4" t="s">
        <v>40</v>
      </c>
      <c r="B8" s="9" t="s">
        <v>23</v>
      </c>
    </row>
    <row r="9" spans="1:8" x14ac:dyDescent="0.2">
      <c r="A9" s="3"/>
      <c r="B9" s="3"/>
      <c r="C9" s="3" t="s">
        <v>4</v>
      </c>
      <c r="D9" s="3"/>
      <c r="E9" s="3" t="s">
        <v>7</v>
      </c>
    </row>
    <row r="10" spans="1:8" x14ac:dyDescent="0.2">
      <c r="A10" s="3"/>
      <c r="B10" s="4" t="s">
        <v>3</v>
      </c>
      <c r="C10" s="4" t="s">
        <v>5</v>
      </c>
      <c r="D10" s="4" t="s">
        <v>6</v>
      </c>
      <c r="E10" s="4" t="s">
        <v>6</v>
      </c>
    </row>
    <row r="11" spans="1:8" x14ac:dyDescent="0.2">
      <c r="A11" s="3">
        <v>1</v>
      </c>
      <c r="B11" t="s">
        <v>8</v>
      </c>
      <c r="C11" s="5">
        <v>0.53500000000000003</v>
      </c>
      <c r="D11" s="5">
        <v>5.9299999999999999E-2</v>
      </c>
      <c r="E11" s="5">
        <f>C11*D11</f>
        <v>3.1699999999999999E-2</v>
      </c>
    </row>
    <row r="12" spans="1:8" x14ac:dyDescent="0.2">
      <c r="A12" s="3">
        <v>2</v>
      </c>
      <c r="B12" t="s">
        <v>9</v>
      </c>
      <c r="C12" s="6">
        <v>0.46500000000000002</v>
      </c>
      <c r="D12" s="5">
        <v>0.10199999999999999</v>
      </c>
      <c r="E12" s="6">
        <f>C12*D12</f>
        <v>4.7399999999999998E-2</v>
      </c>
    </row>
    <row r="13" spans="1:8" x14ac:dyDescent="0.2">
      <c r="A13" s="3">
        <v>3</v>
      </c>
      <c r="B13" t="s">
        <v>10</v>
      </c>
      <c r="C13" s="5">
        <f>SUM(C11:C12)</f>
        <v>1</v>
      </c>
      <c r="D13" s="5"/>
      <c r="E13" s="5">
        <f>SUM(E11:E12)</f>
        <v>7.9100000000000004E-2</v>
      </c>
    </row>
    <row r="14" spans="1:8" x14ac:dyDescent="0.2">
      <c r="A14" s="3"/>
      <c r="B14" t="s">
        <v>24</v>
      </c>
      <c r="C14" s="5"/>
      <c r="D14" s="5"/>
      <c r="E14" s="5"/>
    </row>
    <row r="15" spans="1:8" x14ac:dyDescent="0.2">
      <c r="A15" s="3"/>
      <c r="B15" t="s">
        <v>38</v>
      </c>
      <c r="C15" s="5"/>
      <c r="D15" s="5"/>
      <c r="E15" s="5"/>
    </row>
    <row r="16" spans="1:8" x14ac:dyDescent="0.2">
      <c r="A16" s="3"/>
    </row>
    <row r="17" spans="1:14" x14ac:dyDescent="0.2">
      <c r="A17" s="3">
        <v>4</v>
      </c>
      <c r="B17" t="s">
        <v>42</v>
      </c>
      <c r="G17" s="2">
        <v>4350000</v>
      </c>
    </row>
    <row r="18" spans="1:14" x14ac:dyDescent="0.2">
      <c r="A18" s="3">
        <v>5</v>
      </c>
      <c r="B18" t="s">
        <v>2</v>
      </c>
      <c r="G18" s="7">
        <f>-G24</f>
        <v>-89610</v>
      </c>
    </row>
    <row r="19" spans="1:14" x14ac:dyDescent="0.2">
      <c r="A19" s="3">
        <v>6</v>
      </c>
      <c r="B19" t="s">
        <v>1</v>
      </c>
      <c r="G19" s="8">
        <f>G45</f>
        <v>-103583</v>
      </c>
      <c r="H19" s="13" t="s">
        <v>25</v>
      </c>
      <c r="N19" s="12"/>
    </row>
    <row r="20" spans="1:14" x14ac:dyDescent="0.2">
      <c r="A20" s="3">
        <v>7</v>
      </c>
      <c r="B20" t="s">
        <v>26</v>
      </c>
      <c r="G20" s="2">
        <f>SUM(G17:G19)</f>
        <v>4156807</v>
      </c>
    </row>
    <row r="21" spans="1:14" x14ac:dyDescent="0.2">
      <c r="A21" s="3">
        <v>8</v>
      </c>
      <c r="B21" t="s">
        <v>19</v>
      </c>
      <c r="G21" s="2">
        <f>(G17+G20)/2</f>
        <v>4253404</v>
      </c>
    </row>
    <row r="22" spans="1:14" x14ac:dyDescent="0.2">
      <c r="A22" s="3">
        <v>9</v>
      </c>
      <c r="B22" t="s">
        <v>11</v>
      </c>
      <c r="G22" s="6">
        <f>E13</f>
        <v>7.9100000000000004E-2</v>
      </c>
    </row>
    <row r="23" spans="1:14" x14ac:dyDescent="0.2">
      <c r="A23" s="3">
        <v>10</v>
      </c>
      <c r="B23" t="s">
        <v>12</v>
      </c>
      <c r="G23" s="2">
        <f>G21*G22</f>
        <v>336444</v>
      </c>
    </row>
    <row r="24" spans="1:14" x14ac:dyDescent="0.2">
      <c r="A24" s="3">
        <v>11</v>
      </c>
      <c r="B24" t="s">
        <v>13</v>
      </c>
      <c r="F24">
        <v>2.06E-2</v>
      </c>
      <c r="G24" s="7">
        <f>G17*F24</f>
        <v>89610</v>
      </c>
    </row>
    <row r="25" spans="1:14" x14ac:dyDescent="0.2">
      <c r="A25" s="3">
        <v>12</v>
      </c>
      <c r="B25" t="s">
        <v>14</v>
      </c>
      <c r="F25">
        <v>1.4999999999999999E-2</v>
      </c>
      <c r="G25" s="7">
        <f>G17*F25</f>
        <v>65250</v>
      </c>
    </row>
    <row r="26" spans="1:14" x14ac:dyDescent="0.2">
      <c r="A26" s="3">
        <v>13</v>
      </c>
      <c r="B26" t="s">
        <v>20</v>
      </c>
      <c r="G26" s="7">
        <f>-0.35*(G24+G25)</f>
        <v>-54201</v>
      </c>
    </row>
    <row r="27" spans="1:14" x14ac:dyDescent="0.2">
      <c r="A27" s="3">
        <v>14</v>
      </c>
      <c r="B27" t="s">
        <v>15</v>
      </c>
      <c r="G27" s="8">
        <f>-0.35*E11*G21</f>
        <v>-47192</v>
      </c>
    </row>
    <row r="28" spans="1:14" x14ac:dyDescent="0.2">
      <c r="A28" s="3">
        <v>15</v>
      </c>
      <c r="B28" t="s">
        <v>16</v>
      </c>
      <c r="G28" s="2">
        <f>SUM(G23:G27)</f>
        <v>389911</v>
      </c>
    </row>
    <row r="29" spans="1:14" x14ac:dyDescent="0.2">
      <c r="A29" s="3">
        <v>16</v>
      </c>
      <c r="B29" t="s">
        <v>17</v>
      </c>
      <c r="G29" s="1">
        <v>0.62081500000000001</v>
      </c>
    </row>
    <row r="30" spans="1:14" x14ac:dyDescent="0.2">
      <c r="A30" s="3">
        <v>17</v>
      </c>
      <c r="B30" t="s">
        <v>27</v>
      </c>
      <c r="G30" s="2">
        <f>G28/G29</f>
        <v>628063</v>
      </c>
    </row>
    <row r="31" spans="1:14" x14ac:dyDescent="0.2">
      <c r="A31" s="3"/>
    </row>
    <row r="32" spans="1:14" x14ac:dyDescent="0.2">
      <c r="A32" s="3">
        <v>18</v>
      </c>
      <c r="B32" t="s">
        <v>21</v>
      </c>
      <c r="G32" s="6">
        <v>0.65239999999999998</v>
      </c>
    </row>
    <row r="33" spans="1:7" x14ac:dyDescent="0.2">
      <c r="A33" s="3"/>
    </row>
    <row r="34" spans="1:7" x14ac:dyDescent="0.2">
      <c r="A34" s="3">
        <v>19</v>
      </c>
      <c r="B34" t="s">
        <v>22</v>
      </c>
      <c r="G34" s="2">
        <f>G30*G32</f>
        <v>409748</v>
      </c>
    </row>
    <row r="35" spans="1:7" x14ac:dyDescent="0.2">
      <c r="A35" s="3"/>
    </row>
    <row r="36" spans="1:7" x14ac:dyDescent="0.2">
      <c r="A36" s="3">
        <v>20</v>
      </c>
      <c r="B36" s="14" t="s">
        <v>35</v>
      </c>
      <c r="C36" s="15"/>
      <c r="D36" s="15"/>
      <c r="E36" s="15"/>
      <c r="F36" s="15"/>
      <c r="G36" s="16">
        <f>G34/12</f>
        <v>34146</v>
      </c>
    </row>
    <row r="37" spans="1:7" x14ac:dyDescent="0.2">
      <c r="A37" s="3"/>
    </row>
    <row r="38" spans="1:7" x14ac:dyDescent="0.2">
      <c r="A38" s="3"/>
    </row>
    <row r="39" spans="1:7" x14ac:dyDescent="0.2">
      <c r="A39" s="3"/>
      <c r="B39" t="s">
        <v>28</v>
      </c>
    </row>
    <row r="40" spans="1:7" x14ac:dyDescent="0.2">
      <c r="A40" s="3">
        <v>21</v>
      </c>
      <c r="B40" t="s">
        <v>29</v>
      </c>
      <c r="F40">
        <v>3.7499999999999999E-2</v>
      </c>
      <c r="G40" s="2">
        <f>G17*F40</f>
        <v>163125</v>
      </c>
    </row>
    <row r="41" spans="1:7" x14ac:dyDescent="0.2">
      <c r="A41" s="3">
        <v>22</v>
      </c>
      <c r="B41" t="s">
        <v>30</v>
      </c>
      <c r="F41">
        <v>7.2190000000000004E-2</v>
      </c>
      <c r="G41" s="2">
        <f>G17*F41/12*8.5</f>
        <v>222435</v>
      </c>
    </row>
    <row r="42" spans="1:7" x14ac:dyDescent="0.2">
      <c r="A42" s="3">
        <v>23</v>
      </c>
      <c r="B42" t="s">
        <v>31</v>
      </c>
      <c r="G42" s="8">
        <f>-G24</f>
        <v>-89610</v>
      </c>
    </row>
    <row r="43" spans="1:7" x14ac:dyDescent="0.2">
      <c r="A43" s="3">
        <v>24</v>
      </c>
      <c r="B43" t="s">
        <v>32</v>
      </c>
      <c r="G43" s="2">
        <f>SUM(G40:G42)</f>
        <v>295950</v>
      </c>
    </row>
    <row r="44" spans="1:7" x14ac:dyDescent="0.2">
      <c r="A44" s="3">
        <v>25</v>
      </c>
      <c r="B44" t="s">
        <v>33</v>
      </c>
      <c r="G44" s="1">
        <v>0.35</v>
      </c>
    </row>
    <row r="45" spans="1:7" x14ac:dyDescent="0.2">
      <c r="A45" s="3">
        <v>26</v>
      </c>
      <c r="B45" t="s">
        <v>34</v>
      </c>
      <c r="G45" s="2">
        <f>-G43*G44</f>
        <v>-103583</v>
      </c>
    </row>
  </sheetData>
  <pageMargins left="1.49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2012-08-27T07:00:00+00:00</OpenedDate>
    <Date1 xmlns="dc463f71-b30c-4ab2-9473-d307f9d35888">2012-08-27T07:00:00+00:00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121403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126E1D8FA994B429D469BBFE611AC81" ma:contentTypeVersion="139" ma:contentTypeDescription="" ma:contentTypeScope="" ma:versionID="0ce573e67bd2adbf9bf48ea9830de1c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1A8244E-652D-455D-8E1A-F35A1741C1B5}"/>
</file>

<file path=customXml/itemProps2.xml><?xml version="1.0" encoding="utf-8"?>
<ds:datastoreItem xmlns:ds="http://schemas.openxmlformats.org/officeDocument/2006/customXml" ds:itemID="{944302B0-A1E5-4F87-ADD7-75117AE03B2D}"/>
</file>

<file path=customXml/itemProps3.xml><?xml version="1.0" encoding="utf-8"?>
<ds:datastoreItem xmlns:ds="http://schemas.openxmlformats.org/officeDocument/2006/customXml" ds:itemID="{10586F56-847A-42D1-98FD-35EC3353BE0A}"/>
</file>

<file path=customXml/itemProps4.xml><?xml version="1.0" encoding="utf-8"?>
<ds:datastoreItem xmlns:ds="http://schemas.openxmlformats.org/officeDocument/2006/customXml" ds:itemID="{62968DB1-7DE5-4716-A232-FFF585671C8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Ron McKenzie</dc:creator>
  <cp:lastModifiedBy>DeHart, James (UTC)</cp:lastModifiedBy>
  <cp:lastPrinted>2012-08-24T19:57:29Z</cp:lastPrinted>
  <dcterms:created xsi:type="dcterms:W3CDTF">2012-05-03T19:39:14Z</dcterms:created>
  <dcterms:modified xsi:type="dcterms:W3CDTF">2012-08-27T20:42:44Z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0x0101006E56B4D1795A2E4DB2F0B01679ED314A00C126E1D8FA994B429D469BBFE611AC81</vt:lpwstr>
  </property>
  <property fmtid="{D5CDD505-2E9C-101B-9397-08002B2CF9AE}" pid="3" name="_docset_NoMedatataSyncRequired">
    <vt:lpwstr>False</vt:lpwstr>
  </property>
</Properties>
</file>