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215" yWindow="675" windowWidth="19320" windowHeight="10515"/>
  </bookViews>
  <sheets>
    <sheet name="Appropriation Level" sheetId="4" r:id="rId1"/>
  </sheets>
  <calcPr calcId="145621"/>
</workbook>
</file>

<file path=xl/calcChain.xml><?xml version="1.0" encoding="utf-8"?>
<calcChain xmlns="http://schemas.openxmlformats.org/spreadsheetml/2006/main">
  <c r="E41" i="4" l="1"/>
  <c r="F35" i="4" l="1"/>
  <c r="B41" i="4" l="1"/>
  <c r="C35" i="4" s="1"/>
  <c r="D35" i="4" s="1"/>
  <c r="F8" i="4" l="1"/>
  <c r="B45" i="4"/>
  <c r="C8" i="4"/>
  <c r="D8" i="4" s="1"/>
  <c r="B47" i="4" l="1"/>
  <c r="G35" i="4" s="1"/>
  <c r="H35" i="4" s="1"/>
  <c r="F17" i="4"/>
  <c r="C17" i="4"/>
  <c r="D17" i="4" s="1"/>
  <c r="F29" i="4"/>
  <c r="G29" i="4" s="1"/>
  <c r="F24" i="4"/>
  <c r="G24" i="4" s="1"/>
  <c r="C24" i="4"/>
  <c r="D24" i="4" s="1"/>
  <c r="C10" i="4"/>
  <c r="D10" i="4" s="1"/>
  <c r="C20" i="4"/>
  <c r="D20" i="4" s="1"/>
  <c r="C32" i="4"/>
  <c r="D32" i="4" s="1"/>
  <c r="C30" i="4"/>
  <c r="D30" i="4" s="1"/>
  <c r="C15" i="4"/>
  <c r="D15" i="4" s="1"/>
  <c r="C33" i="4"/>
  <c r="D33" i="4" s="1"/>
  <c r="C14" i="4"/>
  <c r="D14" i="4" s="1"/>
  <c r="C39" i="4"/>
  <c r="D39" i="4" s="1"/>
  <c r="C25" i="4"/>
  <c r="D25" i="4" s="1"/>
  <c r="C38" i="4"/>
  <c r="D38" i="4" s="1"/>
  <c r="C31" i="4"/>
  <c r="D31" i="4" s="1"/>
  <c r="C19" i="4"/>
  <c r="D19" i="4" s="1"/>
  <c r="C26" i="4"/>
  <c r="D26" i="4" s="1"/>
  <c r="C29" i="4"/>
  <c r="D29" i="4" s="1"/>
  <c r="C11" i="4"/>
  <c r="D11" i="4" s="1"/>
  <c r="C13" i="4"/>
  <c r="D13" i="4" s="1"/>
  <c r="C18" i="4"/>
  <c r="D18" i="4" s="1"/>
  <c r="C23" i="4"/>
  <c r="D23" i="4" s="1"/>
  <c r="C28" i="4"/>
  <c r="D28" i="4" s="1"/>
  <c r="C40" i="4"/>
  <c r="D40" i="4" s="1"/>
  <c r="C37" i="4"/>
  <c r="D37" i="4" s="1"/>
  <c r="C12" i="4"/>
  <c r="D12" i="4" s="1"/>
  <c r="C16" i="4"/>
  <c r="D16" i="4" s="1"/>
  <c r="C22" i="4"/>
  <c r="D22" i="4" s="1"/>
  <c r="C27" i="4"/>
  <c r="D27" i="4" s="1"/>
  <c r="C34" i="4"/>
  <c r="D34" i="4" s="1"/>
  <c r="C21" i="4"/>
  <c r="D21" i="4" s="1"/>
  <c r="C36" i="4"/>
  <c r="D36" i="4" s="1"/>
  <c r="F10" i="4"/>
  <c r="F11" i="4"/>
  <c r="G11" i="4" s="1"/>
  <c r="H11" i="4" s="1"/>
  <c r="F15" i="4"/>
  <c r="F31" i="4"/>
  <c r="G31" i="4" s="1"/>
  <c r="H31" i="4" s="1"/>
  <c r="F13" i="4"/>
  <c r="F19" i="4"/>
  <c r="G19" i="4" s="1"/>
  <c r="F12" i="4"/>
  <c r="F14" i="4"/>
  <c r="G14" i="4" s="1"/>
  <c r="F16" i="4"/>
  <c r="G16" i="4" s="1"/>
  <c r="F23" i="4"/>
  <c r="G23" i="4" s="1"/>
  <c r="F18" i="4"/>
  <c r="G18" i="4" s="1"/>
  <c r="F20" i="4"/>
  <c r="F27" i="4"/>
  <c r="G27" i="4" s="1"/>
  <c r="F22" i="4"/>
  <c r="G22" i="4" s="1"/>
  <c r="F30" i="4"/>
  <c r="G30" i="4" s="1"/>
  <c r="F34" i="4"/>
  <c r="G34" i="4" s="1"/>
  <c r="F25" i="4"/>
  <c r="G25" i="4" s="1"/>
  <c r="H25" i="4" s="1"/>
  <c r="F26" i="4"/>
  <c r="G26" i="4" s="1"/>
  <c r="F21" i="4"/>
  <c r="G21" i="4" s="1"/>
  <c r="F28" i="4"/>
  <c r="G28" i="4" s="1"/>
  <c r="H28" i="4" s="1"/>
  <c r="F33" i="4"/>
  <c r="G33" i="4" s="1"/>
  <c r="F39" i="4"/>
  <c r="G39" i="4" s="1"/>
  <c r="F32" i="4"/>
  <c r="G32" i="4" s="1"/>
  <c r="F38" i="4"/>
  <c r="G38" i="4" s="1"/>
  <c r="F40" i="4"/>
  <c r="G40" i="4" s="1"/>
  <c r="F37" i="4"/>
  <c r="G37" i="4" s="1"/>
  <c r="H37" i="4" s="1"/>
  <c r="F36" i="4"/>
  <c r="G36" i="4" s="1"/>
  <c r="F9" i="4"/>
  <c r="G9" i="4" s="1"/>
  <c r="C9" i="4"/>
  <c r="D9" i="4" s="1"/>
  <c r="G20" i="4"/>
  <c r="G15" i="4"/>
  <c r="G13" i="4"/>
  <c r="D41" i="4" l="1"/>
  <c r="H30" i="4"/>
  <c r="G8" i="4"/>
  <c r="H8" i="4" s="1"/>
  <c r="H20" i="4"/>
  <c r="H38" i="4"/>
  <c r="H39" i="4"/>
  <c r="H19" i="4"/>
  <c r="G12" i="4"/>
  <c r="H12" i="4" s="1"/>
  <c r="G10" i="4"/>
  <c r="H10" i="4" s="1"/>
  <c r="G17" i="4"/>
  <c r="H17" i="4" s="1"/>
  <c r="H23" i="4"/>
  <c r="H26" i="4"/>
  <c r="H18" i="4"/>
  <c r="H21" i="4"/>
  <c r="H34" i="4"/>
  <c r="H22" i="4"/>
  <c r="H27" i="4"/>
  <c r="H16" i="4"/>
  <c r="H13" i="4"/>
  <c r="H29" i="4"/>
  <c r="H36" i="4"/>
  <c r="H40" i="4"/>
  <c r="H32" i="4"/>
  <c r="H33" i="4"/>
  <c r="H24" i="4"/>
  <c r="H9" i="4"/>
  <c r="H14" i="4"/>
  <c r="C41" i="4"/>
  <c r="H15" i="4"/>
  <c r="F41" i="4"/>
  <c r="G41" i="4" l="1"/>
  <c r="H41" i="4"/>
  <c r="B49" i="4"/>
  <c r="B50" i="4" l="1"/>
  <c r="B51" i="4" s="1"/>
</calcChain>
</file>

<file path=xl/comments1.xml><?xml version="1.0" encoding="utf-8"?>
<comments xmlns="http://schemas.openxmlformats.org/spreadsheetml/2006/main">
  <authors>
    <author>Marina Woodard</author>
  </authors>
  <commentList>
    <comment ref="E16" authorId="0">
      <text>
        <r>
          <rPr>
            <b/>
            <sz val="8"/>
            <color indexed="81"/>
            <rFont val="Tahoma"/>
            <family val="2"/>
          </rPr>
          <t xml:space="preserve">UTC database:  427.5
DOE:                  </t>
        </r>
        <r>
          <rPr>
            <b/>
            <u/>
            <sz val="8"/>
            <color indexed="81"/>
            <rFont val="Tahoma"/>
            <family val="2"/>
          </rPr>
          <t xml:space="preserve"> 44</t>
        </r>
        <r>
          <rPr>
            <b/>
            <sz val="8"/>
            <color indexed="81"/>
            <rFont val="Tahoma"/>
            <family val="2"/>
          </rPr>
          <t xml:space="preserve">
TOTal hours      471.5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0" authorId="0">
      <text>
        <r>
          <rPr>
            <b/>
            <sz val="8"/>
            <color indexed="81"/>
            <rFont val="Tahoma"/>
            <family val="2"/>
          </rPr>
          <t xml:space="preserve">UTC database: 128.5
DOE:                  </t>
        </r>
        <r>
          <rPr>
            <b/>
            <u/>
            <sz val="8"/>
            <color indexed="81"/>
            <rFont val="Tahoma"/>
            <family val="2"/>
          </rPr>
          <t>17</t>
        </r>
        <r>
          <rPr>
            <b/>
            <sz val="8"/>
            <color indexed="81"/>
            <rFont val="Tahoma"/>
            <family val="2"/>
          </rPr>
          <t xml:space="preserve">
TOTal hours    145.5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1" authorId="0">
      <text>
        <r>
          <rPr>
            <b/>
            <sz val="8"/>
            <color indexed="81"/>
            <rFont val="Tahoma"/>
            <family val="2"/>
          </rPr>
          <t xml:space="preserve">UTC database: 976.5
DOE:                   </t>
        </r>
        <r>
          <rPr>
            <b/>
            <u/>
            <sz val="8"/>
            <color indexed="81"/>
            <rFont val="Tahoma"/>
            <family val="2"/>
          </rPr>
          <t>37</t>
        </r>
        <r>
          <rPr>
            <b/>
            <sz val="8"/>
            <color indexed="81"/>
            <rFont val="Tahoma"/>
            <family val="2"/>
          </rPr>
          <t xml:space="preserve">
TOTal hours    1013.5   </t>
        </r>
      </text>
    </comment>
    <comment ref="E32" authorId="0">
      <text>
        <r>
          <rPr>
            <b/>
            <sz val="8"/>
            <color indexed="81"/>
            <rFont val="Tahoma"/>
            <family val="2"/>
          </rPr>
          <t xml:space="preserve">UTC database:  430
DOE:                 </t>
        </r>
        <r>
          <rPr>
            <b/>
            <u/>
            <sz val="8"/>
            <color indexed="81"/>
            <rFont val="Tahoma"/>
            <family val="2"/>
          </rPr>
          <t xml:space="preserve">   67 </t>
        </r>
        <r>
          <rPr>
            <b/>
            <sz val="8"/>
            <color indexed="81"/>
            <rFont val="Tahoma"/>
            <family val="2"/>
          </rPr>
          <t xml:space="preserve">     Total hours:      497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9" authorId="0">
      <text>
        <r>
          <rPr>
            <b/>
            <sz val="8"/>
            <color indexed="81"/>
            <rFont val="Tahoma"/>
            <family val="2"/>
          </rPr>
          <t xml:space="preserve">UTC database: 284.5
DOE:                </t>
        </r>
        <r>
          <rPr>
            <b/>
            <u/>
            <sz val="8"/>
            <color indexed="81"/>
            <rFont val="Tahoma"/>
            <family val="2"/>
          </rPr>
          <t xml:space="preserve">   16   </t>
        </r>
        <r>
          <rPr>
            <b/>
            <sz val="8"/>
            <color indexed="81"/>
            <rFont val="Tahoma"/>
            <family val="2"/>
          </rPr>
          <t xml:space="preserve">
TOTal hours    300.5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<sst xmlns="http://schemas.openxmlformats.org/spreadsheetml/2006/main" count="52" uniqueCount="52">
  <si>
    <t>Inland Empire Paper Co.</t>
  </si>
  <si>
    <t>Company</t>
  </si>
  <si>
    <t>% Of Miles</t>
  </si>
  <si>
    <t>% of Hours</t>
  </si>
  <si>
    <t>Net Program</t>
  </si>
  <si>
    <t xml:space="preserve">LDC Transfer </t>
  </si>
  <si>
    <t>Fees to be billed</t>
  </si>
  <si>
    <t>Pipeline Safety Fees</t>
  </si>
  <si>
    <t>Lamb Weston/BSW</t>
  </si>
  <si>
    <t xml:space="preserve">Chevron - Intrastate </t>
  </si>
  <si>
    <t xml:space="preserve">Chevron - interstate </t>
  </si>
  <si>
    <t>Overhead Allocation                  as a % Miles</t>
  </si>
  <si>
    <t>MILES</t>
  </si>
  <si>
    <t>HOURS</t>
  </si>
  <si>
    <t xml:space="preserve">       Total Program Cost</t>
  </si>
  <si>
    <t xml:space="preserve">        Overhead Cost distributed based on miles</t>
  </si>
  <si>
    <t xml:space="preserve">        Program Cost distributed based on hours</t>
  </si>
  <si>
    <t>Olympic Pipe Line Company  - intrastate laterals and interstate</t>
  </si>
  <si>
    <t>Air Liquide Large Industries U.S. LP</t>
  </si>
  <si>
    <t>Akzo Nobel-Eka Chemicals, Inc.</t>
  </si>
  <si>
    <t>Avista Utilities Corporation</t>
  </si>
  <si>
    <t>Buckley, City of</t>
  </si>
  <si>
    <t>Ellensburg, City of</t>
  </si>
  <si>
    <t>Enumclaw, City of</t>
  </si>
  <si>
    <t>Exxon Mobil Oil Corporation</t>
  </si>
  <si>
    <t>Georgia-Pacific Consumer Products (Camas) LLC</t>
  </si>
  <si>
    <t>J.R. Simplot Company</t>
  </si>
  <si>
    <t>KB Pipeline Company</t>
  </si>
  <si>
    <t>McChord Pipeline Company</t>
  </si>
  <si>
    <t>NuStar Pipeline Operating Partnership L.P.</t>
  </si>
  <si>
    <t>Northwest Natural Gas Co.</t>
  </si>
  <si>
    <t>Puget Sound Energy</t>
  </si>
  <si>
    <t>Puget Sound Energy - Jackson Prarie</t>
  </si>
  <si>
    <t>Solvay Chemical, Inc.</t>
  </si>
  <si>
    <t>Swissport Fueling, Inc.</t>
  </si>
  <si>
    <t>Tidewater, Inc.</t>
  </si>
  <si>
    <t>Weyerhaeuser Company</t>
  </si>
  <si>
    <r>
      <t>Arco Western Gas Pipe Line Co. (</t>
    </r>
    <r>
      <rPr>
        <b/>
        <sz val="10"/>
        <rFont val="Arial"/>
        <family val="2"/>
      </rPr>
      <t>Ferndale Pipeline System</t>
    </r>
    <r>
      <rPr>
        <sz val="10"/>
        <rFont val="Arial"/>
        <family val="2"/>
      </rPr>
      <t>)</t>
    </r>
  </si>
  <si>
    <r>
      <t>Trans Mountain Pipeline (Puget Sound) LLC (</t>
    </r>
    <r>
      <rPr>
        <b/>
        <sz val="10"/>
        <color rgb="FF007434"/>
        <rFont val="Arial"/>
        <family val="2"/>
      </rPr>
      <t>Kinder Morgan Canada</t>
    </r>
    <r>
      <rPr>
        <sz val="10"/>
        <color rgb="FF007434"/>
        <rFont val="Arial"/>
        <family val="2"/>
      </rPr>
      <t>)</t>
    </r>
  </si>
  <si>
    <r>
      <t>Gas Transmission Northwest Corporation (</t>
    </r>
    <r>
      <rPr>
        <b/>
        <sz val="10"/>
        <rFont val="Arial"/>
        <family val="2"/>
      </rPr>
      <t>TransCanada</t>
    </r>
    <r>
      <rPr>
        <sz val="10"/>
        <rFont val="Arial"/>
        <family val="2"/>
      </rPr>
      <t>)</t>
    </r>
  </si>
  <si>
    <r>
      <t>BP Pipelines North America (</t>
    </r>
    <r>
      <rPr>
        <b/>
        <sz val="10"/>
        <rFont val="Arial"/>
        <family val="2"/>
      </rPr>
      <t>BP Cherry Point Refinery</t>
    </r>
    <r>
      <rPr>
        <sz val="10"/>
        <rFont val="Arial"/>
        <family val="2"/>
      </rPr>
      <t>)</t>
    </r>
  </si>
  <si>
    <t xml:space="preserve">       Less Federal Reimbursement Credit</t>
  </si>
  <si>
    <t>Cascade Natural Gas Corporation</t>
  </si>
  <si>
    <t>Cardinal FG</t>
  </si>
  <si>
    <r>
      <t>Northwest Pipeline Corp (WGP) - (</t>
    </r>
    <r>
      <rPr>
        <b/>
        <sz val="10"/>
        <rFont val="Arial"/>
        <family val="2"/>
      </rPr>
      <t>Williams)</t>
    </r>
  </si>
  <si>
    <t>Total Company Fee             2012/2013</t>
  </si>
  <si>
    <t>2012/2013 Calculations</t>
  </si>
  <si>
    <t>Docket P-121146  Exhibit A</t>
  </si>
  <si>
    <t>Puget Sound Energy - Sumas Gas Pipeline</t>
  </si>
  <si>
    <t>Phillips 66 (Yellowstone Pipeline - Spokane+Moses Lake)</t>
  </si>
  <si>
    <t>Total fees for 2012/2013</t>
  </si>
  <si>
    <t>Net Program Cost Based on % of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</si>
</sst>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b/>
      <u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rgb="FF00743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color rgb="FF007434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Border="1"/>
    <xf numFmtId="4" fontId="2" fillId="0" borderId="0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Fill="1"/>
    <xf numFmtId="0" fontId="8" fillId="0" borderId="0" xfId="0" applyFont="1" applyFill="1"/>
    <xf numFmtId="0" fontId="3" fillId="0" borderId="0" xfId="0" applyFont="1" applyFill="1"/>
    <xf numFmtId="2" fontId="2" fillId="0" borderId="0" xfId="0" applyNumberFormat="1" applyFont="1" applyAlignment="1">
      <alignment horizontal="center"/>
    </xf>
    <xf numFmtId="2" fontId="0" fillId="0" borderId="0" xfId="0" applyNumberFormat="1"/>
    <xf numFmtId="10" fontId="8" fillId="0" borderId="6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0" fontId="0" fillId="0" borderId="9" xfId="0" applyNumberFormat="1" applyFill="1" applyBorder="1" applyAlignment="1">
      <alignment horizontal="center"/>
    </xf>
    <xf numFmtId="10" fontId="8" fillId="0" borderId="9" xfId="0" applyNumberFormat="1" applyFont="1" applyFill="1" applyBorder="1" applyAlignment="1">
      <alignment horizontal="center"/>
    </xf>
    <xf numFmtId="10" fontId="3" fillId="0" borderId="9" xfId="0" applyNumberFormat="1" applyFont="1" applyFill="1" applyBorder="1" applyAlignment="1">
      <alignment horizontal="center"/>
    </xf>
    <xf numFmtId="10" fontId="0" fillId="0" borderId="11" xfId="0" applyNumberFormat="1" applyFill="1" applyBorder="1" applyAlignment="1">
      <alignment horizontal="center"/>
    </xf>
    <xf numFmtId="164" fontId="0" fillId="0" borderId="17" xfId="0" applyNumberFormat="1" applyFill="1" applyBorder="1" applyAlignment="1">
      <alignment horizontal="left"/>
    </xf>
    <xf numFmtId="164" fontId="0" fillId="0" borderId="18" xfId="0" applyNumberFormat="1" applyFill="1" applyBorder="1" applyAlignment="1">
      <alignment horizontal="left"/>
    </xf>
    <xf numFmtId="164" fontId="8" fillId="0" borderId="18" xfId="0" applyNumberFormat="1" applyFont="1" applyFill="1" applyBorder="1" applyAlignment="1">
      <alignment horizontal="left"/>
    </xf>
    <xf numFmtId="164" fontId="8" fillId="0" borderId="19" xfId="0" applyNumberFormat="1" applyFont="1" applyFill="1" applyBorder="1" applyAlignment="1">
      <alignment horizontal="left"/>
    </xf>
    <xf numFmtId="164" fontId="9" fillId="4" borderId="25" xfId="0" applyNumberFormat="1" applyFont="1" applyFill="1" applyBorder="1" applyAlignment="1">
      <alignment vertical="center"/>
    </xf>
    <xf numFmtId="0" fontId="0" fillId="0" borderId="33" xfId="0" applyFill="1" applyBorder="1"/>
    <xf numFmtId="0" fontId="8" fillId="0" borderId="33" xfId="0" applyFont="1" applyFill="1" applyBorder="1"/>
    <xf numFmtId="0" fontId="0" fillId="0" borderId="33" xfId="0" quotePrefix="1" applyFill="1" applyBorder="1" applyAlignment="1">
      <alignment horizontal="left"/>
    </xf>
    <xf numFmtId="0" fontId="8" fillId="0" borderId="30" xfId="0" quotePrefix="1" applyFont="1" applyFill="1" applyBorder="1" applyAlignment="1">
      <alignment horizontal="left"/>
    </xf>
    <xf numFmtId="0" fontId="0" fillId="2" borderId="34" xfId="0" applyFill="1" applyBorder="1"/>
    <xf numFmtId="10" fontId="10" fillId="2" borderId="35" xfId="0" applyNumberFormat="1" applyFont="1" applyFill="1" applyBorder="1" applyAlignment="1">
      <alignment horizontal="center" vertical="center"/>
    </xf>
    <xf numFmtId="164" fontId="0" fillId="0" borderId="46" xfId="0" applyNumberFormat="1" applyFill="1" applyBorder="1" applyAlignment="1">
      <alignment horizontal="left"/>
    </xf>
    <xf numFmtId="164" fontId="0" fillId="0" borderId="48" xfId="0" applyNumberFormat="1" applyFill="1" applyBorder="1" applyAlignment="1">
      <alignment horizontal="left"/>
    </xf>
    <xf numFmtId="164" fontId="8" fillId="0" borderId="48" xfId="0" applyNumberFormat="1" applyFont="1" applyFill="1" applyBorder="1" applyAlignment="1">
      <alignment horizontal="left"/>
    </xf>
    <xf numFmtId="164" fontId="3" fillId="0" borderId="48" xfId="0" applyNumberFormat="1" applyFont="1" applyFill="1" applyBorder="1" applyAlignment="1">
      <alignment horizontal="left"/>
    </xf>
    <xf numFmtId="164" fontId="8" fillId="0" borderId="50" xfId="0" applyNumberFormat="1" applyFont="1" applyFill="1" applyBorder="1" applyAlignment="1">
      <alignment horizontal="left"/>
    </xf>
    <xf numFmtId="2" fontId="0" fillId="0" borderId="37" xfId="0" applyNumberFormat="1" applyFill="1" applyBorder="1" applyAlignment="1">
      <alignment horizontal="center"/>
    </xf>
    <xf numFmtId="2" fontId="0" fillId="0" borderId="38" xfId="0" applyNumberFormat="1" applyFill="1" applyBorder="1" applyAlignment="1">
      <alignment horizontal="center"/>
    </xf>
    <xf numFmtId="2" fontId="8" fillId="0" borderId="38" xfId="0" applyNumberFormat="1" applyFont="1" applyFill="1" applyBorder="1" applyAlignment="1">
      <alignment horizontal="center"/>
    </xf>
    <xf numFmtId="2" fontId="3" fillId="0" borderId="38" xfId="0" applyNumberFormat="1" applyFont="1" applyFill="1" applyBorder="1" applyAlignment="1">
      <alignment horizontal="center"/>
    </xf>
    <xf numFmtId="2" fontId="8" fillId="0" borderId="39" xfId="0" applyNumberFormat="1" applyFont="1" applyFill="1" applyBorder="1" applyAlignment="1">
      <alignment horizontal="center"/>
    </xf>
    <xf numFmtId="2" fontId="9" fillId="2" borderId="40" xfId="0" applyNumberFormat="1" applyFont="1" applyFill="1" applyBorder="1" applyAlignment="1">
      <alignment horizontal="center" vertical="center"/>
    </xf>
    <xf numFmtId="2" fontId="0" fillId="0" borderId="45" xfId="0" applyNumberFormat="1" applyFill="1" applyBorder="1" applyAlignment="1">
      <alignment horizontal="center"/>
    </xf>
    <xf numFmtId="2" fontId="0" fillId="0" borderId="47" xfId="0" applyNumberFormat="1" applyFill="1" applyBorder="1" applyAlignment="1">
      <alignment horizontal="center"/>
    </xf>
    <xf numFmtId="2" fontId="8" fillId="0" borderId="47" xfId="0" applyNumberFormat="1" applyFont="1" applyFill="1" applyBorder="1" applyAlignment="1">
      <alignment horizontal="center"/>
    </xf>
    <xf numFmtId="2" fontId="3" fillId="0" borderId="47" xfId="0" applyNumberFormat="1" applyFont="1" applyFill="1" applyBorder="1" applyAlignment="1">
      <alignment horizontal="center"/>
    </xf>
    <xf numFmtId="2" fontId="1" fillId="0" borderId="47" xfId="0" applyNumberFormat="1" applyFont="1" applyFill="1" applyBorder="1" applyAlignment="1">
      <alignment horizontal="center"/>
    </xf>
    <xf numFmtId="2" fontId="8" fillId="0" borderId="49" xfId="0" applyNumberFormat="1" applyFont="1" applyFill="1" applyBorder="1" applyAlignment="1">
      <alignment horizontal="center"/>
    </xf>
    <xf numFmtId="4" fontId="9" fillId="2" borderId="51" xfId="0" applyNumberFormat="1" applyFont="1" applyFill="1" applyBorder="1" applyAlignment="1">
      <alignment horizontal="center" vertical="center"/>
    </xf>
    <xf numFmtId="0" fontId="1" fillId="0" borderId="33" xfId="0" applyFont="1" applyFill="1" applyBorder="1"/>
    <xf numFmtId="0" fontId="1" fillId="0" borderId="32" xfId="0" applyFont="1" applyFill="1" applyBorder="1" applyAlignment="1">
      <alignment horizontal="left"/>
    </xf>
    <xf numFmtId="0" fontId="1" fillId="0" borderId="33" xfId="0" applyFont="1" applyFill="1" applyBorder="1" applyAlignment="1">
      <alignment horizontal="left"/>
    </xf>
    <xf numFmtId="0" fontId="1" fillId="0" borderId="33" xfId="0" quotePrefix="1" applyFont="1" applyFill="1" applyBorder="1" applyAlignment="1">
      <alignment horizontal="left"/>
    </xf>
    <xf numFmtId="164" fontId="0" fillId="2" borderId="23" xfId="0" applyNumberFormat="1" applyFill="1" applyBorder="1"/>
    <xf numFmtId="164" fontId="0" fillId="2" borderId="24" xfId="0" applyNumberFormat="1" applyFill="1" applyBorder="1"/>
    <xf numFmtId="164" fontId="4" fillId="2" borderId="24" xfId="0" applyNumberFormat="1" applyFont="1" applyFill="1" applyBorder="1"/>
    <xf numFmtId="164" fontId="8" fillId="2" borderId="24" xfId="0" applyNumberFormat="1" applyFont="1" applyFill="1" applyBorder="1"/>
    <xf numFmtId="164" fontId="8" fillId="2" borderId="21" xfId="0" applyNumberFormat="1" applyFont="1" applyFill="1" applyBorder="1"/>
    <xf numFmtId="0" fontId="9" fillId="3" borderId="8" xfId="0" applyFont="1" applyFill="1" applyBorder="1" applyAlignment="1">
      <alignment vertical="center"/>
    </xf>
    <xf numFmtId="4" fontId="9" fillId="3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2" fillId="0" borderId="0" xfId="0" applyFont="1" applyAlignment="1">
      <alignment horizontal="right"/>
    </xf>
    <xf numFmtId="164" fontId="9" fillId="2" borderId="52" xfId="0" applyNumberFormat="1" applyFont="1" applyFill="1" applyBorder="1" applyAlignment="1">
      <alignment horizontal="center" vertical="center"/>
    </xf>
    <xf numFmtId="164" fontId="9" fillId="2" borderId="36" xfId="0" applyNumberFormat="1" applyFont="1" applyFill="1" applyBorder="1" applyAlignment="1">
      <alignment horizontal="center" vertical="center"/>
    </xf>
    <xf numFmtId="10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10" fontId="1" fillId="0" borderId="9" xfId="0" applyNumberFormat="1" applyFont="1" applyFill="1" applyBorder="1" applyAlignment="1">
      <alignment horizontal="center"/>
    </xf>
    <xf numFmtId="164" fontId="1" fillId="0" borderId="48" xfId="0" applyNumberFormat="1" applyFont="1" applyFill="1" applyBorder="1" applyAlignment="1">
      <alignment horizontal="left"/>
    </xf>
    <xf numFmtId="2" fontId="1" fillId="0" borderId="38" xfId="0" applyNumberFormat="1" applyFont="1" applyFill="1" applyBorder="1" applyAlignment="1">
      <alignment horizontal="center"/>
    </xf>
    <xf numFmtId="164" fontId="1" fillId="0" borderId="18" xfId="0" applyNumberFormat="1" applyFont="1" applyFill="1" applyBorder="1" applyAlignment="1">
      <alignment horizontal="left"/>
    </xf>
    <xf numFmtId="164" fontId="1" fillId="2" borderId="24" xfId="0" applyNumberFormat="1" applyFont="1" applyFill="1" applyBorder="1"/>
    <xf numFmtId="0" fontId="1" fillId="0" borderId="0" xfId="0" applyFont="1" applyFill="1"/>
    <xf numFmtId="164" fontId="13" fillId="0" borderId="0" xfId="0" applyNumberFormat="1" applyFont="1" applyFill="1"/>
    <xf numFmtId="164" fontId="13" fillId="0" borderId="0" xfId="0" applyNumberFormat="1" applyFont="1"/>
    <xf numFmtId="0" fontId="14" fillId="0" borderId="0" xfId="0" applyFont="1" applyAlignment="1">
      <alignment horizontal="center"/>
    </xf>
    <xf numFmtId="2" fontId="4" fillId="0" borderId="0" xfId="0" applyNumberFormat="1" applyFont="1" applyAlignment="1">
      <alignment vertical="center"/>
    </xf>
    <xf numFmtId="164" fontId="15" fillId="2" borderId="3" xfId="0" applyNumberFormat="1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" fillId="2" borderId="13" xfId="0" applyFont="1" applyFill="1" applyBorder="1" applyAlignment="1">
      <alignment vertical="center"/>
    </xf>
    <xf numFmtId="164" fontId="2" fillId="2" borderId="14" xfId="0" applyNumberFormat="1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164" fontId="16" fillId="0" borderId="12" xfId="0" applyNumberFormat="1" applyFont="1" applyFill="1" applyBorder="1" applyAlignment="1">
      <alignment vertical="center"/>
    </xf>
    <xf numFmtId="164" fontId="16" fillId="0" borderId="4" xfId="0" applyNumberFormat="1" applyFont="1" applyFill="1" applyBorder="1" applyAlignment="1">
      <alignment vertical="center"/>
    </xf>
    <xf numFmtId="0" fontId="16" fillId="0" borderId="15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4" fontId="2" fillId="2" borderId="12" xfId="0" applyNumberFormat="1" applyFont="1" applyFill="1" applyBorder="1" applyAlignment="1">
      <alignment vertical="center"/>
    </xf>
    <xf numFmtId="4" fontId="2" fillId="2" borderId="14" xfId="0" applyNumberFormat="1" applyFont="1" applyFill="1" applyBorder="1" applyAlignment="1">
      <alignment vertical="center"/>
    </xf>
    <xf numFmtId="0" fontId="2" fillId="0" borderId="0" xfId="0" applyFont="1" applyAlignment="1">
      <alignment horizontal="right"/>
    </xf>
    <xf numFmtId="0" fontId="9" fillId="4" borderId="20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2" fontId="9" fillId="3" borderId="29" xfId="0" applyNumberFormat="1" applyFont="1" applyFill="1" applyBorder="1" applyAlignment="1">
      <alignment horizontal="center" vertical="center"/>
    </xf>
    <xf numFmtId="2" fontId="9" fillId="3" borderId="16" xfId="0" applyNumberFormat="1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743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1"/>
  <sheetViews>
    <sheetView showGridLines="0" tabSelected="1" zoomScale="93" zoomScaleNormal="93" workbookViewId="0">
      <selection activeCell="I12" sqref="I12"/>
    </sheetView>
  </sheetViews>
  <sheetFormatPr defaultRowHeight="12.75" x14ac:dyDescent="0.2"/>
  <cols>
    <col min="1" max="1" width="60.42578125" customWidth="1"/>
    <col min="2" max="2" width="16.140625" customWidth="1"/>
    <col min="3" max="3" width="12.5703125" customWidth="1"/>
    <col min="4" max="4" width="17.28515625" customWidth="1"/>
    <col min="5" max="5" width="15.7109375" style="8" customWidth="1"/>
    <col min="6" max="6" width="13.85546875" customWidth="1"/>
    <col min="7" max="7" width="16.85546875" customWidth="1"/>
    <col min="8" max="8" width="24.5703125" customWidth="1"/>
    <col min="9" max="9" width="17" customWidth="1"/>
  </cols>
  <sheetData>
    <row r="1" spans="1:9" s="3" customFormat="1" ht="30" customHeight="1" x14ac:dyDescent="0.25">
      <c r="A1" s="10" t="s">
        <v>7</v>
      </c>
      <c r="E1" s="7"/>
      <c r="F1" s="90"/>
      <c r="G1" s="90"/>
      <c r="H1" s="60" t="s">
        <v>47</v>
      </c>
    </row>
    <row r="2" spans="1:9" s="3" customFormat="1" ht="15.75" x14ac:dyDescent="0.25">
      <c r="A2" s="10" t="s">
        <v>46</v>
      </c>
      <c r="E2" s="7"/>
    </row>
    <row r="3" spans="1:9" ht="13.5" thickBot="1" x14ac:dyDescent="0.25"/>
    <row r="4" spans="1:9" x14ac:dyDescent="0.2">
      <c r="A4" s="94" t="s">
        <v>1</v>
      </c>
      <c r="B4" s="97" t="s">
        <v>12</v>
      </c>
      <c r="C4" s="99" t="s">
        <v>2</v>
      </c>
      <c r="D4" s="101" t="s">
        <v>11</v>
      </c>
      <c r="E4" s="103" t="s">
        <v>13</v>
      </c>
      <c r="F4" s="105" t="s">
        <v>3</v>
      </c>
      <c r="G4" s="108" t="s">
        <v>51</v>
      </c>
      <c r="H4" s="91" t="s">
        <v>45</v>
      </c>
    </row>
    <row r="5" spans="1:9" x14ac:dyDescent="0.2">
      <c r="A5" s="95"/>
      <c r="B5" s="98"/>
      <c r="C5" s="100"/>
      <c r="D5" s="102"/>
      <c r="E5" s="104"/>
      <c r="F5" s="106"/>
      <c r="G5" s="109"/>
      <c r="H5" s="92"/>
      <c r="I5" s="73"/>
    </row>
    <row r="6" spans="1:9" x14ac:dyDescent="0.2">
      <c r="A6" s="95"/>
      <c r="B6" s="98"/>
      <c r="C6" s="100"/>
      <c r="D6" s="102"/>
      <c r="E6" s="104"/>
      <c r="F6" s="106"/>
      <c r="G6" s="109"/>
      <c r="H6" s="92"/>
      <c r="I6" s="73"/>
    </row>
    <row r="7" spans="1:9" x14ac:dyDescent="0.2">
      <c r="A7" s="96"/>
      <c r="B7" s="98"/>
      <c r="C7" s="100"/>
      <c r="D7" s="102"/>
      <c r="E7" s="104"/>
      <c r="F7" s="107"/>
      <c r="G7" s="109"/>
      <c r="H7" s="93"/>
    </row>
    <row r="8" spans="1:9" s="4" customFormat="1" x14ac:dyDescent="0.2">
      <c r="A8" s="45" t="s">
        <v>18</v>
      </c>
      <c r="B8" s="37">
        <v>2.4300000000000002</v>
      </c>
      <c r="C8" s="14">
        <f t="shared" ref="C8:C40" si="0">B8/$B$41</f>
        <v>9.9641712185775472E-5</v>
      </c>
      <c r="D8" s="26">
        <f t="shared" ref="D8:D40" si="1">C8*$B$46</f>
        <v>54.964759842766206</v>
      </c>
      <c r="E8" s="31">
        <v>0</v>
      </c>
      <c r="F8" s="14">
        <f t="shared" ref="F8:F40" si="2">$E8/$E$41</f>
        <v>0</v>
      </c>
      <c r="G8" s="15">
        <f t="shared" ref="G8:G40" si="3">F8*$B$47</f>
        <v>0</v>
      </c>
      <c r="H8" s="48">
        <f t="shared" ref="H8:H40" si="4">D8+G8</f>
        <v>54.964759842766206</v>
      </c>
      <c r="I8" s="71"/>
    </row>
    <row r="9" spans="1:9" s="4" customFormat="1" x14ac:dyDescent="0.2">
      <c r="A9" s="46" t="s">
        <v>19</v>
      </c>
      <c r="B9" s="38">
        <v>0.5</v>
      </c>
      <c r="C9" s="11">
        <f t="shared" si="0"/>
        <v>2.0502409914768614E-5</v>
      </c>
      <c r="D9" s="27">
        <f t="shared" si="1"/>
        <v>11.309621366824322</v>
      </c>
      <c r="E9" s="32">
        <v>25.5</v>
      </c>
      <c r="F9" s="11">
        <f t="shared" si="2"/>
        <v>1.3520965449956522E-3</v>
      </c>
      <c r="G9" s="16">
        <f t="shared" si="3"/>
        <v>212.83081295467562</v>
      </c>
      <c r="H9" s="49">
        <f t="shared" si="4"/>
        <v>224.14043432149995</v>
      </c>
      <c r="I9" s="71"/>
    </row>
    <row r="10" spans="1:9" s="4" customFormat="1" x14ac:dyDescent="0.2">
      <c r="A10" s="44" t="s">
        <v>37</v>
      </c>
      <c r="B10" s="38">
        <v>36</v>
      </c>
      <c r="C10" s="11">
        <f t="shared" si="0"/>
        <v>1.4761735138633402E-3</v>
      </c>
      <c r="D10" s="27">
        <f t="shared" si="1"/>
        <v>814.29273841135114</v>
      </c>
      <c r="E10" s="32">
        <v>0</v>
      </c>
      <c r="F10" s="11">
        <f t="shared" si="2"/>
        <v>0</v>
      </c>
      <c r="G10" s="16">
        <f t="shared" si="3"/>
        <v>0</v>
      </c>
      <c r="H10" s="49">
        <f>D10+G10</f>
        <v>814.29273841135114</v>
      </c>
      <c r="I10" s="71"/>
    </row>
    <row r="11" spans="1:9" s="4" customFormat="1" x14ac:dyDescent="0.2">
      <c r="A11" s="44" t="s">
        <v>20</v>
      </c>
      <c r="B11" s="38">
        <v>3412</v>
      </c>
      <c r="C11" s="11">
        <f t="shared" si="0"/>
        <v>0.13990844525838103</v>
      </c>
      <c r="D11" s="27">
        <f t="shared" si="1"/>
        <v>77176.856207209174</v>
      </c>
      <c r="E11" s="32">
        <v>1797.3</v>
      </c>
      <c r="F11" s="11">
        <f t="shared" si="2"/>
        <v>9.5298945894928849E-2</v>
      </c>
      <c r="G11" s="16">
        <f t="shared" si="3"/>
        <v>15000.816475428961</v>
      </c>
      <c r="H11" s="50">
        <f t="shared" si="4"/>
        <v>92177.672682638135</v>
      </c>
      <c r="I11" s="71"/>
    </row>
    <row r="12" spans="1:9" s="4" customFormat="1" x14ac:dyDescent="0.2">
      <c r="A12" s="44" t="s">
        <v>40</v>
      </c>
      <c r="B12" s="38">
        <v>10</v>
      </c>
      <c r="C12" s="11">
        <f t="shared" si="0"/>
        <v>4.100481982953723E-4</v>
      </c>
      <c r="D12" s="27">
        <f t="shared" si="1"/>
        <v>226.19242733648645</v>
      </c>
      <c r="E12" s="32">
        <v>82</v>
      </c>
      <c r="F12" s="11">
        <f t="shared" si="2"/>
        <v>4.3479183015546459E-3</v>
      </c>
      <c r="G12" s="16">
        <f t="shared" si="3"/>
        <v>684.39712401111376</v>
      </c>
      <c r="H12" s="49">
        <f t="shared" si="4"/>
        <v>910.58955134760026</v>
      </c>
      <c r="I12" s="71"/>
    </row>
    <row r="13" spans="1:9" s="4" customFormat="1" x14ac:dyDescent="0.2">
      <c r="A13" s="44" t="s">
        <v>21</v>
      </c>
      <c r="B13" s="38">
        <v>36.729999999999997</v>
      </c>
      <c r="C13" s="11">
        <f t="shared" si="0"/>
        <v>1.5061070323389022E-3</v>
      </c>
      <c r="D13" s="27">
        <f t="shared" si="1"/>
        <v>830.80478560691461</v>
      </c>
      <c r="E13" s="32">
        <v>388</v>
      </c>
      <c r="F13" s="11">
        <f t="shared" si="2"/>
        <v>2.0573076841502471E-2</v>
      </c>
      <c r="G13" s="16">
        <f t="shared" si="3"/>
        <v>3238.3668794672208</v>
      </c>
      <c r="H13" s="49">
        <f t="shared" si="4"/>
        <v>4069.1716650741355</v>
      </c>
      <c r="I13" s="71"/>
    </row>
    <row r="14" spans="1:9" s="4" customFormat="1" x14ac:dyDescent="0.2">
      <c r="A14" s="44" t="s">
        <v>43</v>
      </c>
      <c r="B14" s="38">
        <v>3.25</v>
      </c>
      <c r="C14" s="11">
        <f t="shared" si="0"/>
        <v>1.33265664445996E-4</v>
      </c>
      <c r="D14" s="27">
        <f t="shared" si="1"/>
        <v>73.512538884358094</v>
      </c>
      <c r="E14" s="32">
        <v>171.4</v>
      </c>
      <c r="F14" s="11">
        <f t="shared" si="2"/>
        <v>9.0882097181276388E-3</v>
      </c>
      <c r="G14" s="16">
        <f t="shared" si="3"/>
        <v>1430.5569153110355</v>
      </c>
      <c r="H14" s="49">
        <f t="shared" si="4"/>
        <v>1504.0694541953935</v>
      </c>
      <c r="I14" s="71"/>
    </row>
    <row r="15" spans="1:9" s="4" customFormat="1" x14ac:dyDescent="0.2">
      <c r="A15" s="20" t="s">
        <v>42</v>
      </c>
      <c r="B15" s="38">
        <v>4482.33</v>
      </c>
      <c r="C15" s="11">
        <f t="shared" si="0"/>
        <v>0.18379713406652962</v>
      </c>
      <c r="D15" s="27">
        <f t="shared" si="1"/>
        <v>101386.91028231534</v>
      </c>
      <c r="E15" s="32">
        <v>4113.7</v>
      </c>
      <c r="F15" s="11">
        <f t="shared" si="2"/>
        <v>0.21812233557445546</v>
      </c>
      <c r="G15" s="16">
        <f t="shared" si="3"/>
        <v>34334.200598103882</v>
      </c>
      <c r="H15" s="50">
        <f t="shared" si="4"/>
        <v>135721.1108804192</v>
      </c>
      <c r="I15" s="71"/>
    </row>
    <row r="16" spans="1:9" s="5" customFormat="1" x14ac:dyDescent="0.2">
      <c r="A16" s="21" t="s">
        <v>10</v>
      </c>
      <c r="B16" s="39">
        <v>157.11000000000001</v>
      </c>
      <c r="C16" s="12">
        <f t="shared" si="0"/>
        <v>6.442267243418595E-3</v>
      </c>
      <c r="D16" s="28">
        <f t="shared" si="1"/>
        <v>3553.7092258835391</v>
      </c>
      <c r="E16" s="33">
        <v>471.5</v>
      </c>
      <c r="F16" s="12">
        <f t="shared" si="2"/>
        <v>2.5000530233939215E-2</v>
      </c>
      <c r="G16" s="17">
        <f t="shared" si="3"/>
        <v>3935.283463063904</v>
      </c>
      <c r="H16" s="51">
        <f t="shared" si="4"/>
        <v>7488.9926889474427</v>
      </c>
      <c r="I16" s="71"/>
    </row>
    <row r="17" spans="1:9" s="70" customFormat="1" x14ac:dyDescent="0.2">
      <c r="A17" s="44" t="s">
        <v>9</v>
      </c>
      <c r="B17" s="41">
        <v>0.04</v>
      </c>
      <c r="C17" s="65">
        <f t="shared" si="0"/>
        <v>1.6401927931814891E-6</v>
      </c>
      <c r="D17" s="66">
        <f t="shared" si="1"/>
        <v>0.90476970934594569</v>
      </c>
      <c r="E17" s="67">
        <v>146.69999999999999</v>
      </c>
      <c r="F17" s="65">
        <f t="shared" si="2"/>
        <v>7.7785318882691041E-3</v>
      </c>
      <c r="G17" s="68">
        <f t="shared" si="3"/>
        <v>1224.4031474686631</v>
      </c>
      <c r="H17" s="69">
        <f t="shared" si="4"/>
        <v>1225.3079171780091</v>
      </c>
      <c r="I17" s="71"/>
    </row>
    <row r="18" spans="1:9" s="4" customFormat="1" x14ac:dyDescent="0.2">
      <c r="A18" s="44" t="s">
        <v>22</v>
      </c>
      <c r="B18" s="38">
        <v>122.05500000000001</v>
      </c>
      <c r="C18" s="11">
        <f t="shared" si="0"/>
        <v>5.0048432842941665E-3</v>
      </c>
      <c r="D18" s="27">
        <f t="shared" si="1"/>
        <v>2760.7916718554852</v>
      </c>
      <c r="E18" s="32">
        <v>254</v>
      </c>
      <c r="F18" s="11">
        <f t="shared" si="2"/>
        <v>1.3467942056035125E-2</v>
      </c>
      <c r="G18" s="16">
        <f t="shared" si="3"/>
        <v>2119.9618231563768</v>
      </c>
      <c r="H18" s="49">
        <f t="shared" si="4"/>
        <v>4880.7534950118625</v>
      </c>
      <c r="I18" s="71"/>
    </row>
    <row r="19" spans="1:9" s="4" customFormat="1" x14ac:dyDescent="0.2">
      <c r="A19" s="44" t="s">
        <v>23</v>
      </c>
      <c r="B19" s="38">
        <v>92.757000000000005</v>
      </c>
      <c r="C19" s="11">
        <f t="shared" si="0"/>
        <v>3.8034840729283849E-3</v>
      </c>
      <c r="D19" s="27">
        <f t="shared" si="1"/>
        <v>2098.0930982450473</v>
      </c>
      <c r="E19" s="32">
        <v>250.2</v>
      </c>
      <c r="F19" s="11">
        <f t="shared" si="2"/>
        <v>1.326645315913381E-2</v>
      </c>
      <c r="G19" s="16">
        <f t="shared" si="3"/>
        <v>2088.2458588729346</v>
      </c>
      <c r="H19" s="49">
        <f t="shared" si="4"/>
        <v>4186.3389571179814</v>
      </c>
      <c r="I19" s="71"/>
    </row>
    <row r="20" spans="1:9" s="4" customFormat="1" x14ac:dyDescent="0.2">
      <c r="A20" s="44" t="s">
        <v>24</v>
      </c>
      <c r="B20" s="38">
        <v>1.32</v>
      </c>
      <c r="C20" s="11">
        <f t="shared" si="0"/>
        <v>5.4126362174989147E-5</v>
      </c>
      <c r="D20" s="27">
        <f t="shared" si="1"/>
        <v>29.857400408416211</v>
      </c>
      <c r="E20" s="32">
        <v>98.5</v>
      </c>
      <c r="F20" s="11">
        <f t="shared" si="2"/>
        <v>5.2228043012577151E-3</v>
      </c>
      <c r="G20" s="16">
        <f t="shared" si="3"/>
        <v>822.11117945237447</v>
      </c>
      <c r="H20" s="49">
        <f t="shared" si="4"/>
        <v>851.96857986079067</v>
      </c>
      <c r="I20" s="71"/>
    </row>
    <row r="21" spans="1:9" s="4" customFormat="1" x14ac:dyDescent="0.2">
      <c r="A21" s="44" t="s">
        <v>39</v>
      </c>
      <c r="B21" s="38">
        <v>309</v>
      </c>
      <c r="C21" s="11">
        <f t="shared" si="0"/>
        <v>1.2670489327327004E-2</v>
      </c>
      <c r="D21" s="27">
        <f t="shared" si="1"/>
        <v>6989.3460046974315</v>
      </c>
      <c r="E21" s="32">
        <v>703</v>
      </c>
      <c r="F21" s="11">
        <f t="shared" si="2"/>
        <v>3.7275445926742881E-2</v>
      </c>
      <c r="G21" s="16">
        <f t="shared" si="3"/>
        <v>5867.4533924367433</v>
      </c>
      <c r="H21" s="49">
        <f>D21+G21</f>
        <v>12856.799397134175</v>
      </c>
      <c r="I21" s="71"/>
    </row>
    <row r="22" spans="1:9" s="4" customFormat="1" x14ac:dyDescent="0.2">
      <c r="A22" s="44" t="s">
        <v>25</v>
      </c>
      <c r="B22" s="38">
        <v>1.68</v>
      </c>
      <c r="C22" s="11">
        <f t="shared" si="0"/>
        <v>6.8888097313622541E-5</v>
      </c>
      <c r="D22" s="27">
        <f t="shared" si="1"/>
        <v>38.000327792529724</v>
      </c>
      <c r="E22" s="32">
        <v>296</v>
      </c>
      <c r="F22" s="11">
        <f t="shared" si="2"/>
        <v>1.5694924600733844E-2</v>
      </c>
      <c r="G22" s="16">
        <f t="shared" si="3"/>
        <v>2470.506691552313</v>
      </c>
      <c r="H22" s="49">
        <f t="shared" si="4"/>
        <v>2508.5070193448428</v>
      </c>
      <c r="I22" s="71"/>
    </row>
    <row r="23" spans="1:9" s="4" customFormat="1" x14ac:dyDescent="0.2">
      <c r="A23" s="22" t="s">
        <v>0</v>
      </c>
      <c r="B23" s="38">
        <v>3</v>
      </c>
      <c r="C23" s="11">
        <f t="shared" si="0"/>
        <v>1.2301445948861169E-4</v>
      </c>
      <c r="D23" s="27">
        <f t="shared" si="1"/>
        <v>67.857728200945942</v>
      </c>
      <c r="E23" s="32">
        <v>0</v>
      </c>
      <c r="F23" s="11">
        <f t="shared" si="2"/>
        <v>0</v>
      </c>
      <c r="G23" s="16">
        <f t="shared" si="3"/>
        <v>0</v>
      </c>
      <c r="H23" s="49">
        <f t="shared" si="4"/>
        <v>67.857728200945942</v>
      </c>
      <c r="I23" s="71"/>
    </row>
    <row r="24" spans="1:9" s="6" customFormat="1" x14ac:dyDescent="0.2">
      <c r="A24" s="44" t="s">
        <v>26</v>
      </c>
      <c r="B24" s="40">
        <v>1</v>
      </c>
      <c r="C24" s="13">
        <f t="shared" si="0"/>
        <v>4.1004819829537227E-5</v>
      </c>
      <c r="D24" s="29">
        <f t="shared" si="1"/>
        <v>22.619242733648644</v>
      </c>
      <c r="E24" s="34">
        <v>124.5</v>
      </c>
      <c r="F24" s="12">
        <f t="shared" si="2"/>
        <v>6.6014125432140667E-3</v>
      </c>
      <c r="G24" s="17">
        <f t="shared" si="3"/>
        <v>1039.1151456022399</v>
      </c>
      <c r="H24" s="51">
        <f t="shared" si="4"/>
        <v>1061.7343883358885</v>
      </c>
      <c r="I24" s="71"/>
    </row>
    <row r="25" spans="1:9" s="4" customFormat="1" x14ac:dyDescent="0.2">
      <c r="A25" s="47" t="s">
        <v>27</v>
      </c>
      <c r="B25" s="38">
        <v>18</v>
      </c>
      <c r="C25" s="11">
        <f t="shared" si="0"/>
        <v>7.3808675693167011E-4</v>
      </c>
      <c r="D25" s="27">
        <f t="shared" si="1"/>
        <v>407.14636920567557</v>
      </c>
      <c r="E25" s="32">
        <v>353.9</v>
      </c>
      <c r="F25" s="11">
        <f t="shared" si="2"/>
        <v>1.8764979108782796E-2</v>
      </c>
      <c r="G25" s="16">
        <f t="shared" si="3"/>
        <v>2953.7578315552823</v>
      </c>
      <c r="H25" s="49">
        <f t="shared" si="4"/>
        <v>3360.9042007609578</v>
      </c>
      <c r="I25" s="71"/>
    </row>
    <row r="26" spans="1:9" s="4" customFormat="1" x14ac:dyDescent="0.2">
      <c r="A26" s="20" t="s">
        <v>8</v>
      </c>
      <c r="B26" s="38">
        <v>4</v>
      </c>
      <c r="C26" s="11">
        <f t="shared" si="0"/>
        <v>1.6401927931814891E-4</v>
      </c>
      <c r="D26" s="27">
        <f t="shared" si="1"/>
        <v>90.476970934594576</v>
      </c>
      <c r="E26" s="32">
        <v>293</v>
      </c>
      <c r="F26" s="11">
        <f t="shared" si="2"/>
        <v>1.5535854418969651E-2</v>
      </c>
      <c r="G26" s="16">
        <f t="shared" si="3"/>
        <v>2445.4677723811747</v>
      </c>
      <c r="H26" s="49">
        <f t="shared" si="4"/>
        <v>2535.9447433157693</v>
      </c>
      <c r="I26" s="71"/>
    </row>
    <row r="27" spans="1:9" s="4" customFormat="1" x14ac:dyDescent="0.2">
      <c r="A27" s="44" t="s">
        <v>28</v>
      </c>
      <c r="B27" s="38">
        <v>14.25</v>
      </c>
      <c r="C27" s="11">
        <f t="shared" si="0"/>
        <v>5.8431868257090552E-4</v>
      </c>
      <c r="D27" s="27">
        <f t="shared" si="1"/>
        <v>322.3242089544932</v>
      </c>
      <c r="E27" s="32">
        <v>161.5</v>
      </c>
      <c r="F27" s="11">
        <f t="shared" si="2"/>
        <v>8.563278118305798E-3</v>
      </c>
      <c r="G27" s="16">
        <f t="shared" si="3"/>
        <v>1347.928482046279</v>
      </c>
      <c r="H27" s="49">
        <f t="shared" si="4"/>
        <v>1670.2526910007723</v>
      </c>
      <c r="I27" s="71"/>
    </row>
    <row r="28" spans="1:9" s="4" customFormat="1" x14ac:dyDescent="0.2">
      <c r="A28" s="44" t="s">
        <v>30</v>
      </c>
      <c r="B28" s="41">
        <v>1698.4</v>
      </c>
      <c r="C28" s="11">
        <f t="shared" si="0"/>
        <v>6.9642585998486037E-2</v>
      </c>
      <c r="D28" s="27">
        <f t="shared" si="1"/>
        <v>38416.521858828863</v>
      </c>
      <c r="E28" s="32">
        <v>735.6</v>
      </c>
      <c r="F28" s="11">
        <f t="shared" si="2"/>
        <v>3.900400856858046E-2</v>
      </c>
      <c r="G28" s="16">
        <f t="shared" si="3"/>
        <v>6139.5429807631135</v>
      </c>
      <c r="H28" s="50">
        <f t="shared" si="4"/>
        <v>44556.064839591978</v>
      </c>
      <c r="I28" s="71"/>
    </row>
    <row r="29" spans="1:9" s="4" customFormat="1" x14ac:dyDescent="0.2">
      <c r="A29" s="44" t="s">
        <v>44</v>
      </c>
      <c r="B29" s="38">
        <v>1310.4159999999999</v>
      </c>
      <c r="C29" s="11">
        <f t="shared" si="0"/>
        <v>5.3733371981742856E-2</v>
      </c>
      <c r="D29" s="27">
        <f t="shared" si="1"/>
        <v>29640.61758605692</v>
      </c>
      <c r="E29" s="32">
        <v>758.5</v>
      </c>
      <c r="F29" s="11">
        <f t="shared" si="2"/>
        <v>4.0218244289380478E-2</v>
      </c>
      <c r="G29" s="16">
        <f t="shared" si="3"/>
        <v>6330.6733971028025</v>
      </c>
      <c r="H29" s="49">
        <f>D29+G29</f>
        <v>35971.290983159721</v>
      </c>
      <c r="I29" s="71"/>
    </row>
    <row r="30" spans="1:9" s="5" customFormat="1" x14ac:dyDescent="0.2">
      <c r="A30" s="21" t="s">
        <v>29</v>
      </c>
      <c r="B30" s="39">
        <v>4.03</v>
      </c>
      <c r="C30" s="12">
        <f t="shared" si="0"/>
        <v>1.6524942391303504E-4</v>
      </c>
      <c r="D30" s="28">
        <f t="shared" si="1"/>
        <v>91.155548216604032</v>
      </c>
      <c r="E30" s="33">
        <v>145.5</v>
      </c>
      <c r="F30" s="12">
        <f t="shared" si="2"/>
        <v>7.7149038155634271E-3</v>
      </c>
      <c r="G30" s="17">
        <f t="shared" si="3"/>
        <v>1214.387579800208</v>
      </c>
      <c r="H30" s="51">
        <f>D30+G30</f>
        <v>1305.543128016812</v>
      </c>
      <c r="I30" s="71"/>
    </row>
    <row r="31" spans="1:9" s="5" customFormat="1" x14ac:dyDescent="0.2">
      <c r="A31" s="21" t="s">
        <v>17</v>
      </c>
      <c r="B31" s="39">
        <v>393</v>
      </c>
      <c r="C31" s="12">
        <f t="shared" si="0"/>
        <v>1.6114894193008131E-2</v>
      </c>
      <c r="D31" s="28">
        <f t="shared" si="1"/>
        <v>8889.3623943239181</v>
      </c>
      <c r="E31" s="33">
        <v>1013.5</v>
      </c>
      <c r="F31" s="12">
        <f t="shared" si="2"/>
        <v>5.3739209739336997E-2</v>
      </c>
      <c r="G31" s="17">
        <f t="shared" si="3"/>
        <v>8458.9815266495589</v>
      </c>
      <c r="H31" s="51">
        <f t="shared" si="4"/>
        <v>17348.343920973479</v>
      </c>
      <c r="I31" s="71"/>
    </row>
    <row r="32" spans="1:9" s="5" customFormat="1" x14ac:dyDescent="0.2">
      <c r="A32" s="23" t="s">
        <v>49</v>
      </c>
      <c r="B32" s="42">
        <v>129</v>
      </c>
      <c r="C32" s="9">
        <f t="shared" si="0"/>
        <v>5.2896217580103025E-3</v>
      </c>
      <c r="D32" s="30">
        <f t="shared" si="1"/>
        <v>2917.8823126406751</v>
      </c>
      <c r="E32" s="35">
        <v>497</v>
      </c>
      <c r="F32" s="9">
        <f t="shared" si="2"/>
        <v>2.6352626778934869E-2</v>
      </c>
      <c r="G32" s="18">
        <f t="shared" si="3"/>
        <v>4148.1142760185794</v>
      </c>
      <c r="H32" s="52">
        <f>D32+G32</f>
        <v>7065.9965886592545</v>
      </c>
      <c r="I32" s="71"/>
    </row>
    <row r="33" spans="1:9" s="4" customFormat="1" x14ac:dyDescent="0.2">
      <c r="A33" s="44" t="s">
        <v>31</v>
      </c>
      <c r="B33" s="38">
        <v>12049.37</v>
      </c>
      <c r="C33" s="11">
        <f t="shared" si="0"/>
        <v>0.49408224590943101</v>
      </c>
      <c r="D33" s="27">
        <f t="shared" si="1"/>
        <v>272547.62481754395</v>
      </c>
      <c r="E33" s="32">
        <v>5007.3</v>
      </c>
      <c r="F33" s="11">
        <f t="shared" si="2"/>
        <v>0.26550404038261682</v>
      </c>
      <c r="G33" s="16">
        <f t="shared" si="3"/>
        <v>41792.459988546951</v>
      </c>
      <c r="H33" s="50">
        <f t="shared" si="4"/>
        <v>314340.08480609092</v>
      </c>
      <c r="I33" s="71"/>
    </row>
    <row r="34" spans="1:9" s="4" customFormat="1" x14ac:dyDescent="0.2">
      <c r="A34" s="47" t="s">
        <v>32</v>
      </c>
      <c r="B34" s="38">
        <v>15.4</v>
      </c>
      <c r="C34" s="11">
        <f t="shared" si="0"/>
        <v>6.3147422537487331E-4</v>
      </c>
      <c r="D34" s="27">
        <f t="shared" si="1"/>
        <v>348.33633809818912</v>
      </c>
      <c r="E34" s="32">
        <v>188</v>
      </c>
      <c r="F34" s="11">
        <f t="shared" si="2"/>
        <v>9.9683980572228478E-3</v>
      </c>
      <c r="G34" s="16">
        <f t="shared" si="3"/>
        <v>1569.1056013913339</v>
      </c>
      <c r="H34" s="49">
        <f t="shared" si="4"/>
        <v>1917.4419394895231</v>
      </c>
      <c r="I34" s="71"/>
    </row>
    <row r="35" spans="1:9" s="4" customFormat="1" x14ac:dyDescent="0.2">
      <c r="A35" s="47" t="s">
        <v>48</v>
      </c>
      <c r="B35" s="38">
        <v>3.64</v>
      </c>
      <c r="C35" s="11">
        <f t="shared" si="0"/>
        <v>1.4925754417951552E-4</v>
      </c>
      <c r="D35" s="27">
        <f t="shared" si="1"/>
        <v>82.33404355048107</v>
      </c>
      <c r="E35" s="32">
        <v>198.5</v>
      </c>
      <c r="F35" s="11">
        <f t="shared" si="2"/>
        <v>1.0525143693397528E-2</v>
      </c>
      <c r="G35" s="16">
        <f t="shared" si="3"/>
        <v>1656.7418184903181</v>
      </c>
      <c r="H35" s="49">
        <f t="shared" si="4"/>
        <v>1739.0758620407992</v>
      </c>
      <c r="I35" s="71"/>
    </row>
    <row r="36" spans="1:9" s="4" customFormat="1" x14ac:dyDescent="0.2">
      <c r="A36" s="46" t="s">
        <v>33</v>
      </c>
      <c r="B36" s="38">
        <v>1</v>
      </c>
      <c r="C36" s="11">
        <f t="shared" si="0"/>
        <v>4.1004819829537227E-5</v>
      </c>
      <c r="D36" s="27">
        <f t="shared" si="1"/>
        <v>22.619242733648644</v>
      </c>
      <c r="E36" s="32">
        <v>75.5</v>
      </c>
      <c r="F36" s="11">
        <f t="shared" si="2"/>
        <v>4.0032662410655583E-3</v>
      </c>
      <c r="G36" s="16">
        <f t="shared" si="3"/>
        <v>630.14613247364741</v>
      </c>
      <c r="H36" s="49">
        <f t="shared" si="4"/>
        <v>652.76537520729607</v>
      </c>
      <c r="I36" s="71"/>
    </row>
    <row r="37" spans="1:9" s="4" customFormat="1" x14ac:dyDescent="0.2">
      <c r="A37" s="46" t="s">
        <v>34</v>
      </c>
      <c r="B37" s="38">
        <v>8.5000000000000006E-2</v>
      </c>
      <c r="C37" s="11">
        <f t="shared" si="0"/>
        <v>3.4854096855106647E-6</v>
      </c>
      <c r="D37" s="27">
        <f t="shared" si="1"/>
        <v>1.922635632360135</v>
      </c>
      <c r="E37" s="32">
        <v>14.5</v>
      </c>
      <c r="F37" s="11">
        <f t="shared" si="2"/>
        <v>7.6883921186027282E-4</v>
      </c>
      <c r="G37" s="16">
        <f t="shared" si="3"/>
        <v>121.02144266050182</v>
      </c>
      <c r="H37" s="49">
        <f t="shared" si="4"/>
        <v>122.94407829286196</v>
      </c>
      <c r="I37" s="71"/>
    </row>
    <row r="38" spans="1:9" s="4" customFormat="1" x14ac:dyDescent="0.2">
      <c r="A38" s="44" t="s">
        <v>35</v>
      </c>
      <c r="B38" s="38">
        <v>2.7839999999999998</v>
      </c>
      <c r="C38" s="11">
        <f t="shared" si="0"/>
        <v>1.1415741840543164E-4</v>
      </c>
      <c r="D38" s="27">
        <f t="shared" si="1"/>
        <v>62.971971770477822</v>
      </c>
      <c r="E38" s="32">
        <v>145</v>
      </c>
      <c r="F38" s="11">
        <f t="shared" si="2"/>
        <v>7.688392118602728E-3</v>
      </c>
      <c r="G38" s="16">
        <f t="shared" si="3"/>
        <v>1210.2144266050182</v>
      </c>
      <c r="H38" s="49">
        <f t="shared" si="4"/>
        <v>1273.1863983754961</v>
      </c>
      <c r="I38" s="71"/>
    </row>
    <row r="39" spans="1:9" s="5" customFormat="1" x14ac:dyDescent="0.2">
      <c r="A39" s="21" t="s">
        <v>38</v>
      </c>
      <c r="B39" s="39">
        <v>63.8</v>
      </c>
      <c r="C39" s="12">
        <f t="shared" si="0"/>
        <v>2.6161075051244751E-3</v>
      </c>
      <c r="D39" s="28">
        <f t="shared" si="1"/>
        <v>1443.1076864067834</v>
      </c>
      <c r="E39" s="33">
        <v>300.5</v>
      </c>
      <c r="F39" s="12">
        <f t="shared" si="2"/>
        <v>1.5933529873380137E-2</v>
      </c>
      <c r="G39" s="17">
        <f t="shared" si="3"/>
        <v>2508.0650703090205</v>
      </c>
      <c r="H39" s="51">
        <f>D39+G39</f>
        <v>3951.1727567158041</v>
      </c>
      <c r="I39" s="71"/>
    </row>
    <row r="40" spans="1:9" s="4" customFormat="1" x14ac:dyDescent="0.2">
      <c r="A40" s="44" t="s">
        <v>36</v>
      </c>
      <c r="B40" s="38">
        <v>9</v>
      </c>
      <c r="C40" s="11">
        <f t="shared" si="0"/>
        <v>3.6904337846583506E-4</v>
      </c>
      <c r="D40" s="27">
        <f t="shared" si="1"/>
        <v>203.57318460283778</v>
      </c>
      <c r="E40" s="32">
        <v>49.5</v>
      </c>
      <c r="F40" s="11">
        <f t="shared" si="2"/>
        <v>2.6246579991092071E-3</v>
      </c>
      <c r="G40" s="16">
        <f t="shared" si="3"/>
        <v>413.14216632378208</v>
      </c>
      <c r="H40" s="49">
        <f t="shared" si="4"/>
        <v>616.71535092661986</v>
      </c>
      <c r="I40" s="71"/>
    </row>
    <row r="41" spans="1:9" ht="21.75" customHeight="1" thickBot="1" x14ac:dyDescent="0.25">
      <c r="A41" s="24"/>
      <c r="B41" s="43">
        <f t="shared" ref="B41:G41" si="5">SUM(B8:B40)</f>
        <v>24387.376999999997</v>
      </c>
      <c r="C41" s="25">
        <f t="shared" si="5"/>
        <v>1.0000000000000002</v>
      </c>
      <c r="D41" s="61">
        <f t="shared" si="5"/>
        <v>551624.00000000023</v>
      </c>
      <c r="E41" s="36">
        <f>SUM(E8:E40)</f>
        <v>18859.599999999999</v>
      </c>
      <c r="F41" s="25">
        <f t="shared" si="5"/>
        <v>1</v>
      </c>
      <c r="G41" s="62">
        <f t="shared" si="5"/>
        <v>157408.00000000006</v>
      </c>
      <c r="H41" s="19">
        <f>SUM(H8:H40)</f>
        <v>709032</v>
      </c>
      <c r="I41" s="72"/>
    </row>
    <row r="42" spans="1:9" ht="22.5" customHeight="1" x14ac:dyDescent="0.2">
      <c r="A42" s="1"/>
      <c r="B42" s="2"/>
    </row>
    <row r="43" spans="1:9" s="55" customFormat="1" ht="20.25" customHeight="1" x14ac:dyDescent="0.2">
      <c r="A43" s="83" t="s">
        <v>14</v>
      </c>
      <c r="B43" s="88">
        <v>1838745</v>
      </c>
      <c r="C43" s="78"/>
      <c r="E43" s="63"/>
      <c r="H43" s="57"/>
    </row>
    <row r="44" spans="1:9" s="55" customFormat="1" ht="20.25" customHeight="1" x14ac:dyDescent="0.2">
      <c r="A44" s="79" t="s">
        <v>41</v>
      </c>
      <c r="B44" s="89">
        <v>1129713</v>
      </c>
      <c r="E44" s="56"/>
    </row>
    <row r="45" spans="1:9" s="55" customFormat="1" ht="24.75" customHeight="1" x14ac:dyDescent="0.2">
      <c r="A45" s="53" t="s">
        <v>4</v>
      </c>
      <c r="B45" s="54">
        <f>B43-B44</f>
        <v>709032</v>
      </c>
      <c r="E45" s="74"/>
      <c r="F45" s="63"/>
      <c r="G45" s="57"/>
      <c r="H45" s="57"/>
    </row>
    <row r="46" spans="1:9" s="55" customFormat="1" ht="24.75" customHeight="1" x14ac:dyDescent="0.2">
      <c r="A46" s="86" t="s">
        <v>15</v>
      </c>
      <c r="B46" s="84">
        <v>551624</v>
      </c>
      <c r="D46" s="64"/>
      <c r="E46" s="74"/>
      <c r="F46" s="57"/>
      <c r="H46" s="77"/>
    </row>
    <row r="47" spans="1:9" s="55" customFormat="1" ht="24.75" customHeight="1" x14ac:dyDescent="0.2">
      <c r="A47" s="87" t="s">
        <v>16</v>
      </c>
      <c r="B47" s="85">
        <f>B45-B46</f>
        <v>157408</v>
      </c>
      <c r="E47" s="56"/>
    </row>
    <row r="48" spans="1:9" s="55" customFormat="1" ht="18" customHeight="1" x14ac:dyDescent="0.2">
      <c r="A48" s="58"/>
      <c r="B48" s="59"/>
      <c r="E48" s="56"/>
    </row>
    <row r="49" spans="1:5" s="55" customFormat="1" ht="21.75" customHeight="1" x14ac:dyDescent="0.2">
      <c r="A49" s="76" t="s">
        <v>5</v>
      </c>
      <c r="B49" s="75">
        <f>H11+H15+H28+H33</f>
        <v>586794.93320874032</v>
      </c>
      <c r="E49" s="56"/>
    </row>
    <row r="50" spans="1:5" s="55" customFormat="1" ht="22.5" customHeight="1" x14ac:dyDescent="0.2">
      <c r="A50" s="79" t="s">
        <v>6</v>
      </c>
      <c r="B50" s="80">
        <f>H41-B49</f>
        <v>122237.06679125968</v>
      </c>
      <c r="E50" s="56"/>
    </row>
    <row r="51" spans="1:5" s="55" customFormat="1" ht="23.25" customHeight="1" x14ac:dyDescent="0.2">
      <c r="A51" s="81" t="s">
        <v>50</v>
      </c>
      <c r="B51" s="82">
        <f>SUM(B49:B50)</f>
        <v>709032</v>
      </c>
      <c r="E51" s="56"/>
    </row>
  </sheetData>
  <mergeCells count="9">
    <mergeCell ref="F1:G1"/>
    <mergeCell ref="H4:H7"/>
    <mergeCell ref="A4:A7"/>
    <mergeCell ref="B4:B7"/>
    <mergeCell ref="C4:C7"/>
    <mergeCell ref="D4:D7"/>
    <mergeCell ref="E4:E7"/>
    <mergeCell ref="F4:F7"/>
    <mergeCell ref="G4:G7"/>
  </mergeCells>
  <printOptions horizontalCentered="1"/>
  <pageMargins left="0.45" right="0.2" top="0.25" bottom="0" header="0.3" footer="0.3"/>
  <pageSetup scale="7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P</Prefix>
    <DocumentSetType xmlns="dc463f71-b30c-4ab2-9473-d307f9d35888">Order - Final</DocumentSetType>
    <IsConfidential xmlns="dc463f71-b30c-4ab2-9473-d307f9d35888">false</IsConfidential>
    <AgendaOrder xmlns="dc463f71-b30c-4ab2-9473-d307f9d35888">true</AgendaOrder>
    <CaseType xmlns="dc463f71-b30c-4ab2-9473-d307f9d35888">Regulatory Fees</CaseType>
    <IndustryCode xmlns="dc463f71-b30c-4ab2-9473-d307f9d35888">504</IndustryCode>
    <CaseStatus xmlns="dc463f71-b30c-4ab2-9473-d307f9d35888">Closed</CaseStatus>
    <OpenedDate xmlns="dc463f71-b30c-4ab2-9473-d307f9d35888">2012-07-05T07:00:00+00:00</OpenedDate>
    <Date1 xmlns="dc463f71-b30c-4ab2-9473-d307f9d35888">2012-08-09T07:00:00+00:00</Date1>
    <IsDocumentOrder xmlns="dc463f71-b30c-4ab2-9473-d307f9d35888">true</IsDocumentOrder>
    <IsHighlyConfidential xmlns="dc463f71-b30c-4ab2-9473-d307f9d35888">false</IsHighlyConfidential>
    <CaseCompanyNames xmlns="dc463f71-b30c-4ab2-9473-d307f9d35888" xsi:nil="true"/>
    <DocketNumber xmlns="dc463f71-b30c-4ab2-9473-d307f9d35888">121146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09B6159C749D24E923356B9120EEC6C" ma:contentTypeVersion="127" ma:contentTypeDescription="" ma:contentTypeScope="" ma:versionID="2c2c55f1e1f3d3d6bb60cd02a408eec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00702B5-2CD0-4AA4-9008-76674AF6AF09}"/>
</file>

<file path=customXml/itemProps2.xml><?xml version="1.0" encoding="utf-8"?>
<ds:datastoreItem xmlns:ds="http://schemas.openxmlformats.org/officeDocument/2006/customXml" ds:itemID="{4E559E11-C44D-4295-92E1-D238211A00F1}"/>
</file>

<file path=customXml/itemProps3.xml><?xml version="1.0" encoding="utf-8"?>
<ds:datastoreItem xmlns:ds="http://schemas.openxmlformats.org/officeDocument/2006/customXml" ds:itemID="{25823184-171A-4611-96C8-F6AAA9BF114F}"/>
</file>

<file path=customXml/itemProps4.xml><?xml version="1.0" encoding="utf-8"?>
<ds:datastoreItem xmlns:ds="http://schemas.openxmlformats.org/officeDocument/2006/customXml" ds:itemID="{594473C2-4278-459D-9410-7D71ADD3EC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Appropriation Level</vt:lpstr>
    </vt:vector>
  </TitlesOfParts>
  <Company>WUTC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Marina Woodard</cp:lastModifiedBy>
  <cp:lastPrinted>2012-07-31T21:42:22Z</cp:lastPrinted>
  <dcterms:created xsi:type="dcterms:W3CDTF">2006-04-13T18:44:03Z</dcterms:created>
  <dcterms:modified xsi:type="dcterms:W3CDTF">2012-07-31T21:42:25Z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0x0101006E56B4D1795A2E4DB2F0B01679ED314A00C09B6159C749D24E923356B9120EEC6C</vt:lpwstr>
  </property>
  <property fmtid="{D5CDD505-2E9C-101B-9397-08002B2CF9AE}" pid="3" name="_docset_NoMedatataSyncRequired">
    <vt:lpwstr>False</vt:lpwstr>
  </property>
</Properties>
</file>