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930" yWindow="75" windowWidth="12735" windowHeight="13740"/>
  </bookViews>
  <sheets>
    <sheet name="Exh. JAP-6 Page 1" sheetId="3" r:id="rId1"/>
    <sheet name="Exh. JAP-6 Pages 2-6" sheetId="4" r:id="rId2"/>
    <sheet name="Exh. JAP-6 Pages 7-10" sheetId="6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_____Jun09">" BS!$AI$7:$AI$1643"</definedName>
    <definedName name="_____Apr04">[1]BS!$U$7:$U$3582</definedName>
    <definedName name="_____Aug04">[1]BS!$Y$7:$Y$3582</definedName>
    <definedName name="_____Aug09" xml:space="preserve"> [2]BS!$Y$7:$Y$1726</definedName>
    <definedName name="_____Dec03">[3]BS!$T$7:$T$3582</definedName>
    <definedName name="_____Dec04">[1]BS!$AC$7:$AC$3580</definedName>
    <definedName name="_____Feb04">[1]BS!$S$7:$S$3582</definedName>
    <definedName name="_____Jan04">[1]BS!$R$7:$R$3582</definedName>
    <definedName name="_____Jul04">[1]BS!$X$7:$X$3582</definedName>
    <definedName name="_____Jul09" xml:space="preserve"> [2]BS!$X$7:$X$1726</definedName>
    <definedName name="_____Jun04">[1]BS!$W$7:$W$3582</definedName>
    <definedName name="_____Jun09">" BS!$AI$7:$AI$1643"</definedName>
    <definedName name="_____Mar04">[1]BS!$T$7:$T$3582</definedName>
    <definedName name="_____May04">[1]BS!$V$7:$V$3582</definedName>
    <definedName name="_____Nov03">[3]BS!$S$7:$S$3582</definedName>
    <definedName name="_____Nov04">[1]BS!$AB$7:$AB$3582</definedName>
    <definedName name="_____Oct03">[3]BS!$R$7:$R$3582</definedName>
    <definedName name="_____Oct04">[1]BS!$AA$7:$AA$3582</definedName>
    <definedName name="_____Sep03">[3]BS!$Q$7:$Q$3582</definedName>
    <definedName name="_____Sep04">[1]BS!$Z$7:$Z$3582</definedName>
    <definedName name="____Apr04">[1]BS!$U$7:$U$3582</definedName>
    <definedName name="____Aug04">[1]BS!$Y$7:$Y$3582</definedName>
    <definedName name="____Aug09" xml:space="preserve"> [2]BS!$Y$7:$Y$1726</definedName>
    <definedName name="____Dec03">[3]BS!$T$7:$T$3582</definedName>
    <definedName name="____Dec04">[1]BS!$AC$7:$AC$3580</definedName>
    <definedName name="____Feb04">[1]BS!$S$7:$S$3582</definedName>
    <definedName name="____Jan04">[1]BS!$R$7:$R$3582</definedName>
    <definedName name="____Jul04">[1]BS!$X$7:$X$3582</definedName>
    <definedName name="____Jul09" xml:space="preserve"> [2]BS!$X$7:$X$1726</definedName>
    <definedName name="____Jun04">[1]BS!$W$7:$W$3582</definedName>
    <definedName name="____Jun09">" BS!$AI$7:$AI$1643"</definedName>
    <definedName name="____Mar04">[1]BS!$T$7:$T$3582</definedName>
    <definedName name="____May04">[1]BS!$V$7:$V$3582</definedName>
    <definedName name="____Nov03">[3]BS!$S$7:$S$3582</definedName>
    <definedName name="____Nov04">[1]BS!$AB$7:$AB$3582</definedName>
    <definedName name="____Oct03">[3]BS!$R$7:$R$3582</definedName>
    <definedName name="____Oct04">[1]BS!$AA$7:$AA$3582</definedName>
    <definedName name="____Sep03">[3]BS!$Q$7:$Q$3582</definedName>
    <definedName name="____Sep04">[1]BS!$Z$7:$Z$3582</definedName>
    <definedName name="___Apr04">[1]BS!$U$7:$U$3582</definedName>
    <definedName name="___Aug04">[1]BS!$Y$7:$Y$3582</definedName>
    <definedName name="___Aug09" xml:space="preserve"> [2]BS!$Y$7:$Y$1726</definedName>
    <definedName name="___Dec03">[3]BS!$T$7:$T$3582</definedName>
    <definedName name="___Dec04">[1]BS!$AC$7:$AC$3580</definedName>
    <definedName name="___Feb04">[1]BS!$S$7:$S$3582</definedName>
    <definedName name="___Jan04">[1]BS!$R$7:$R$3582</definedName>
    <definedName name="___Jul04">[1]BS!$X$7:$X$3582</definedName>
    <definedName name="___Jul09" xml:space="preserve"> [2]BS!$X$7:$X$1726</definedName>
    <definedName name="___Jun04">[1]BS!$W$7:$W$3582</definedName>
    <definedName name="___Jun09">" BS!$AI$7:$AI$1643"</definedName>
    <definedName name="___Mar04">[1]BS!$T$7:$T$3582</definedName>
    <definedName name="___May04">[1]BS!$V$7:$V$3582</definedName>
    <definedName name="___Nov03">[3]BS!$S$7:$S$3582</definedName>
    <definedName name="___Nov04">[1]BS!$AB$7:$AB$3582</definedName>
    <definedName name="___Oct03">[3]BS!$R$7:$R$3582</definedName>
    <definedName name="___Oct04">[1]BS!$AA$7:$AA$3582</definedName>
    <definedName name="___PC1">[4]CLASSIFIERS!$A$7:$IV$7</definedName>
    <definedName name="___PC2">[4]CLASSIFIERS!$A$10:$IV$10</definedName>
    <definedName name="___PC3">[4]CLASSIFIERS!$A$12:$IV$12</definedName>
    <definedName name="___PC4">[4]CLASSIFIERS!$A$13:$IV$13</definedName>
    <definedName name="___SEC24">[4]EXTERNAL!$A$112:$IV$114</definedName>
    <definedName name="___Sep03">[3]BS!$Q$7:$Q$3582</definedName>
    <definedName name="___Sep04">[1]BS!$Z$7:$Z$3582</definedName>
    <definedName name="__123Graph_ABUDG6_DSCRPR">[5]Quant!$D$71:$O$71</definedName>
    <definedName name="__123Graph_ABUDG6_ESCRPR1">[5]Quant!$D$100:$O$100</definedName>
    <definedName name="__123Graph_BBUDG6_DSCRPR">[5]Quant!$D$72:$O$72</definedName>
    <definedName name="__123Graph_BBUDG6_ESCRPR1">[5]Quant!$D$88:$O$88</definedName>
    <definedName name="__123Graph_X">[5]Quant!$D$5:$O$5</definedName>
    <definedName name="__123Graph_XBUDG6_DSCRPR">[5]Quant!$D$5:$O$5</definedName>
    <definedName name="__123Graph_XBUDG6_ESCRPR1">[5]Quant!$D$5:$O$5</definedName>
    <definedName name="__Apr04">[1]BS!$U$7:$U$3582</definedName>
    <definedName name="__Aug04">[1]BS!$Y$7:$Y$3582</definedName>
    <definedName name="__Aug09" xml:space="preserve"> [2]BS!$Y$7:$Y$1726</definedName>
    <definedName name="__Dec03">[3]BS!$T$7:$T$3582</definedName>
    <definedName name="__Dec04">[1]BS!$AC$7:$AC$3580</definedName>
    <definedName name="__Jul04">[1]BS!$X$7:$X$3582</definedName>
    <definedName name="__Jul09" xml:space="preserve"> [2]BS!$X$7:$X$1726</definedName>
    <definedName name="__Jun04">[1]BS!$W$7:$W$3582</definedName>
    <definedName name="__Jun09">" BS!$AI$7:$AI$1643"</definedName>
    <definedName name="__May04">[1]BS!$V$7:$V$3582</definedName>
    <definedName name="__Nov03">[3]BS!$S$7:$S$3582</definedName>
    <definedName name="__Nov04">[1]BS!$AB$7:$AB$3582</definedName>
    <definedName name="__Oct03">[3]BS!$R$7:$R$3582</definedName>
    <definedName name="__Oct04">[1]BS!$AA$7:$AA$3582</definedName>
    <definedName name="__PC1">[4]CLASSIFIERS!$A$7:$IV$7</definedName>
    <definedName name="__PC2">[4]CLASSIFIERS!$A$10:$IV$10</definedName>
    <definedName name="__PC3">[4]CLASSIFIERS!$A$12:$IV$12</definedName>
    <definedName name="__PC4">[4]CLASSIFIERS!$A$13:$IV$13</definedName>
    <definedName name="__SEC24">[4]EXTERNAL!$A$112:$IV$114</definedName>
    <definedName name="__Sep03">[3]BS!$Q$7:$Q$3582</definedName>
    <definedName name="__Sep04">[1]BS!$Z$7:$Z$3582</definedName>
    <definedName name="_1__123Graph_ABUDG6_D_ESCRPR">[5]Quant!$D$71:$O$71</definedName>
    <definedName name="_3__123Graph_BBUDG6_D_ESCRPR">[5]Quant!$D$72:$O$72</definedName>
    <definedName name="_4__123Graph_BBUDG6_Dtons_inv">[5]Quant!$D$9:$O$9</definedName>
    <definedName name="_5__123Graph_CBUDG6_D_ESCRPR">[5]Quant!$D$100:$O$100</definedName>
    <definedName name="_6__123Graph_DBUDG6_D_ESCRPR">[5]Quant!$D$88:$O$88</definedName>
    <definedName name="_7__123Graph_XBUDG6_D_ESCRPR">[5]Quant!$D$5:$O$5</definedName>
    <definedName name="_8__123Graph_XBUDG6_Dtons_inv">[5]Quant!$D$5:$O$5</definedName>
    <definedName name="_Apr04">[1]BS!$U$7:$U$3582</definedName>
    <definedName name="_Apr09" xml:space="preserve"> [2]BS!$U$7:$U$1726</definedName>
    <definedName name="_Aug04">[1]BS!$Y$7:$Y$3582</definedName>
    <definedName name="_Aug09" xml:space="preserve"> [2]BS!$Y$7:$Y$1726</definedName>
    <definedName name="_Dec03">[3]BS!$T$7:$T$3582</definedName>
    <definedName name="_Dec04">[1]BS!$AC$7:$AC$3580</definedName>
    <definedName name="_Dec08" xml:space="preserve"> [2]BS!$Q$7:$Q$1726</definedName>
    <definedName name="_Feb04">[1]BS!$S$7:$S$3582</definedName>
    <definedName name="_FEB09" xml:space="preserve"> [2]BS!$S$7:$S$1726</definedName>
    <definedName name="_FEDERAL_INCOME_TAX">'[6]MJS-7'!$N$21</definedName>
    <definedName name="_Jan04">[1]BS!$R$7:$R$3582</definedName>
    <definedName name="_Jul04">[1]BS!$X$7:$X$3582</definedName>
    <definedName name="_Jul09" xml:space="preserve"> [2]BS!$X$7:$X$1726</definedName>
    <definedName name="_Jun04">[1]BS!$W$7:$W$3582</definedName>
    <definedName name="_Jun09" xml:space="preserve"> [2]BS!$W$7:$W$1726</definedName>
    <definedName name="_Mar04">[1]BS!$T$7:$T$3582</definedName>
    <definedName name="_May04">[1]BS!$V$7:$V$3582</definedName>
    <definedName name="_May09" xml:space="preserve"> [2]BS!$V$7:$V$1726</definedName>
    <definedName name="_Nov03">[3]BS!$S$7:$S$3582</definedName>
    <definedName name="_Nov04">[1]BS!$AB$7:$AB$3582</definedName>
    <definedName name="_Oct03">[3]BS!$R$7:$R$3582</definedName>
    <definedName name="_Oct04">[1]BS!$AA$7:$AA$3582</definedName>
    <definedName name="_Oct09" xml:space="preserve"> [2]BS!$AA$7:$AA$1726</definedName>
    <definedName name="_Order1" localSheetId="2">0</definedName>
    <definedName name="_Order1" hidden="1">0</definedName>
    <definedName name="_Order2" localSheetId="2">0</definedName>
    <definedName name="_Order2" hidden="1">0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[3]BS!$Q$7:$Q$3582</definedName>
    <definedName name="_Sep04">[1]BS!$Z$7:$Z$3582</definedName>
    <definedName name="AccessDatabase">"I:\COMTREL\FINICLE\TradeSummary.mdb"</definedName>
    <definedName name="Acct2281SO">'[7]Func Study'!$H$2190</definedName>
    <definedName name="Acct2283SO">'[7]Func Study'!$H$2198</definedName>
    <definedName name="Acct228SO">'[7]Func Study'!$H$2194</definedName>
    <definedName name="Acct350">'[7]Func Study'!$H$1628</definedName>
    <definedName name="Acct352">'[7]Func Study'!$H$1635</definedName>
    <definedName name="Acct353">'[7]Func Study'!$H$1641</definedName>
    <definedName name="Acct354">'[7]Func Study'!$H$1647</definedName>
    <definedName name="Acct355">'[7]Func Study'!$H$1654</definedName>
    <definedName name="Acct356">'[7]Func Study'!$H$1660</definedName>
    <definedName name="Acct357">'[7]Func Study'!$H$1666</definedName>
    <definedName name="Acct358">'[7]Func Study'!$H$1672</definedName>
    <definedName name="Acct359">'[7]Func Study'!$H$1678</definedName>
    <definedName name="Acct360">'[7]Func Study'!$H$1698</definedName>
    <definedName name="Acct361">'[7]Func Study'!$H$1704</definedName>
    <definedName name="Acct362">'[7]Func Study'!$H$1710</definedName>
    <definedName name="Acct364">'[7]Func Study'!$H$1717</definedName>
    <definedName name="Acct365">'[7]Func Study'!$H$1724</definedName>
    <definedName name="Acct366">'[7]Func Study'!$H$1731</definedName>
    <definedName name="Acct367">'[7]Func Study'!$H$1738</definedName>
    <definedName name="Acct368">'[7]Func Study'!$H$1744</definedName>
    <definedName name="Acct369">'[7]Func Study'!$H$1751</definedName>
    <definedName name="Acct370">'[7]Func Study'!$H$1762</definedName>
    <definedName name="Acct371">'[7]Func Study'!$H$1769</definedName>
    <definedName name="Acct372">'[7]Func Study'!$H$1776</definedName>
    <definedName name="Acct372A">'[7]Func Study'!$H$1775</definedName>
    <definedName name="Acct372DP">'[7]Func Study'!$H$1773</definedName>
    <definedName name="Acct372DS">'[7]Func Study'!$H$1774</definedName>
    <definedName name="Acct373">'[7]Func Study'!$H$1782</definedName>
    <definedName name="Acct448S">'[7]Func Study'!$H$274</definedName>
    <definedName name="Acct450S">'[7]Func Study'!$H$302</definedName>
    <definedName name="Acct451S">'[7]Func Study'!$H$307</definedName>
    <definedName name="Acct454S">'[7]Func Study'!$H$318</definedName>
    <definedName name="Acct456S">'[7]Func Study'!$H$325</definedName>
    <definedName name="ACCT557CAGE">'[7]Func Study'!$H$683</definedName>
    <definedName name="Acct557CT">'[7]Func Study'!$H$681</definedName>
    <definedName name="Acct580">'[7]Func Study'!$H$791</definedName>
    <definedName name="Acct581">'[7]Func Study'!$H$796</definedName>
    <definedName name="Acct582">'[7]Func Study'!$H$801</definedName>
    <definedName name="Acct583">'[7]Func Study'!$H$806</definedName>
    <definedName name="Acct584">'[7]Func Study'!$H$811</definedName>
    <definedName name="Acct585">'[7]Func Study'!$H$816</definedName>
    <definedName name="Acct586">'[7]Func Study'!$H$821</definedName>
    <definedName name="Acct587">'[7]Func Study'!$H$826</definedName>
    <definedName name="Acct588">'[7]Func Study'!$H$831</definedName>
    <definedName name="Acct589">'[7]Func Study'!$H$836</definedName>
    <definedName name="Acct590">'[7]Func Study'!$H$841</definedName>
    <definedName name="Acct591">'[7]Func Study'!$H$846</definedName>
    <definedName name="Acct592">'[7]Func Study'!$H$851</definedName>
    <definedName name="Acct593">'[7]Func Study'!$H$856</definedName>
    <definedName name="Acct594">'[7]Func Study'!$H$861</definedName>
    <definedName name="Acct595">'[7]Func Study'!$H$866</definedName>
    <definedName name="Acct596">'[7]Func Study'!$H$876</definedName>
    <definedName name="Acct597">'[7]Func Study'!$H$881</definedName>
    <definedName name="Acct598">'[7]Func Study'!$H$886</definedName>
    <definedName name="AcctAGA">'[7]Func Study'!$H$296</definedName>
    <definedName name="AcctTable">[8]Variables!$AK$42:$AK$396</definedName>
    <definedName name="AcctTS0">'[7]Func Study'!$H$1686</definedName>
    <definedName name="Acq1Plant">'[9]Acquisition Inputs'!$C$8</definedName>
    <definedName name="Acq2Plant">'[9]Acquisition Inputs'!$C$70</definedName>
    <definedName name="ActualROR">'[10]G+T+D+R+M'!$H$61</definedName>
    <definedName name="ADJPTDCE.T">[4]INTERNAL!$A$31:$IV$33</definedName>
    <definedName name="Adjs2avg">[11]Inputs!$L$255:'[11]Inputs'!$T$505</definedName>
    <definedName name="After_Tax_Cash_Discount">'[12]Assumptions (Input)'!$D$37</definedName>
    <definedName name="afudc_flag">'[12]Assumptions (Input)'!$B$13</definedName>
    <definedName name="ANCIL">[4]EXTERNAL!$A$163:$IV$165</definedName>
    <definedName name="Apr04AMA">[1]BS!$AG$7:$AG$3582</definedName>
    <definedName name="APR09AMA">[2]BS!$AN$7:$AN$1725</definedName>
    <definedName name="Apr10AMA">[2]BS!$AZ$7:$AZ$1726</definedName>
    <definedName name="aquila_lookup">'[13]Cabot Gas Replacement'!$B$8:$F$16</definedName>
    <definedName name="AS2DocOpenMode">"AS2DocumentEdit"</definedName>
    <definedName name="Assessment_Rate">'[12]Assumptions (Input)'!$B$7</definedName>
    <definedName name="Asset_Class_Switch">[14]Assumptions!$D$5</definedName>
    <definedName name="Aug04AMA">[1]BS!$AK$7:$AK$3582</definedName>
    <definedName name="Aug09AMA">[2]BS!$AR$7:$AR$1726</definedName>
    <definedName name="Aurora_Prices">"Monthly Price Summary'!$C$4:$H$63"</definedName>
    <definedName name="AvgFactors">[8]Factors!$B$3:$P$99</definedName>
    <definedName name="Beg_Unb_KWHs">[15]LeadSht!$L$10</definedName>
    <definedName name="BOOK_LIFE">'[16]Lvl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[17]Readings!$B$2</definedName>
    <definedName name="Capital_Inflation">'[12]Assumptions (Input)'!$B$11</definedName>
    <definedName name="CASE">[18]INPUTS!$C$11</definedName>
    <definedName name="Case_Name">'[19]KJB-6,13 Cmn Adj'!$B$8</definedName>
    <definedName name="CaseDescription">'[9]Dispatch Cases'!$C$11</definedName>
    <definedName name="CBWorkbookPriority">-2060790043</definedName>
    <definedName name="CCGT_HeatRate">[9]Assumptions!$H$23</definedName>
    <definedName name="CCGTPrice">[9]Assumptions!$H$22</definedName>
    <definedName name="CL_RT2">'[20]Transp Data'!$A$6:$C$81</definedName>
    <definedName name="Close_Date">'[12]Capital Projects(Input)'!$D$7:$D$53</definedName>
    <definedName name="Construction_OH">'[21]Virtual 49 Back-Up'!$E$54</definedName>
    <definedName name="ConversionFactor">[9]Assumptions!$I$65</definedName>
    <definedName name="COSFacVal">[7]Inputs!$R$5</definedName>
    <definedName name="CurrQtr">'[22]Inc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.Avg">'[22]Avg Amts'!$A$5:$BP$34</definedName>
    <definedName name="Data.Qtrs.Avg">'[22]Avg Amts'!$A$5:$IV$5</definedName>
    <definedName name="data1">'[23]Mix Variance'!$O$5:$T$25</definedName>
    <definedName name="DebtPerc">[9]Assumptions!$I$58</definedName>
    <definedName name="Dec03AMA">[3]BS!$AJ$7:$AJ$3582</definedName>
    <definedName name="Dec04AMA">[1]BS!$AO$7:$AO$3582</definedName>
    <definedName name="Dec08AMA">[2]BS!$AJ$7:$AJ$1726</definedName>
    <definedName name="Dec09AMA">[2]BS!$AV$7:$AV$1726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2">[24]Inputs!$D$11</definedName>
    <definedName name="DES1.T">[4]INTERNAL!$A$40:$IV$42</definedName>
    <definedName name="DES2.T">[4]INTERNAL!$A$43:$IV$45</definedName>
    <definedName name="DF_HeatRate">[9]Assumptions!$L$23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'[7]Func Study'!$AB$250</definedName>
    <definedName name="Discount_for_Revenue_Reqmt">'[25]Assumptions of Purchase'!$B$45</definedName>
    <definedName name="DisFac">'[7]Func Dist Factor Table'!$A$11:$G$25</definedName>
    <definedName name="DocketNumber">'[26]JHS-4'!$AP$2</definedName>
    <definedName name="DP.T">[4]INTERNAL!$A$46:$IV$48</definedName>
    <definedName name="EBFIT.T">[4]INTERNAL!$A$88:$IV$90</definedName>
    <definedName name="ee" hidden="1">{#N/A,#N/A,FALSE,"Month ";#N/A,#N/A,FALSE,"YTD";#N/A,#N/A,FALSE,"12 mo ended"}</definedName>
    <definedName name="EffTax">[18]INPUTS!$F$36</definedName>
    <definedName name="Electric_Prices">'[27]Monthly Price Summary'!$B$4:$E$27</definedName>
    <definedName name="ElRBLine">[1]BS!$AQ$7:$AQ$3303</definedName>
    <definedName name="EndDate">[9]Assumptions!$C$11</definedName>
    <definedName name="ENERGY_1">[4]EXTERNAL!$A$4:$IV$6</definedName>
    <definedName name="ENERGY_2">[4]EXTERNAL!$A$145:$IV$147</definedName>
    <definedName name="Engy">[10]Inputs!$D$9</definedName>
    <definedName name="Engy2">[24]Inputs!$D$12</definedName>
    <definedName name="EPIS.T">[4]INTERNAL!$A$49:$IV$51</definedName>
    <definedName name="Escalator">1.025</definedName>
    <definedName name="Exhibit_No.______MJS_4">'[6]MJS-4'!$O$3</definedName>
    <definedName name="Exhibit_No.______MJS_5">'[6]MJS-5'!$E$3</definedName>
    <definedName name="Exhibit_No.______MJS_6">'[6]MJS-6'!$F$3</definedName>
    <definedName name="Factorck">'[7]COS Factor Table'!$O$15:$O$113</definedName>
    <definedName name="FactorType">[8]Variables!$AK$2:$AL$12</definedName>
    <definedName name="FactSum">'[7]COS Factor Table'!$A$14:$O$113</definedName>
    <definedName name="FCR">'[21]Virtual 49 Back-Up'!$B$20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b04AMA">[1]BS!$AE$7:$AE$3582</definedName>
    <definedName name="Feb09AMA">[2]BS!$AL$7:$AL$1725</definedName>
    <definedName name="Feb10AMA">[2]BS!$AX$7:$AX$1726</definedName>
    <definedName name="Fed_Cap_Tax">[28]Inputs!$E$112</definedName>
    <definedName name="FedTaxRate">[9]Assumptions!$C$33</definedName>
    <definedName name="FERC_Lookup">'[29]Map Table'!$E$2:$F$58</definedName>
    <definedName name="FIT">'[30]ROR &amp; CONV FACTOR'!$J$20</definedName>
    <definedName name="FIT_Tax_Rate">'[12]Assumptions (Input)'!$B$5</definedName>
    <definedName name="FranchiseTax">[11]Variables!$D$26</definedName>
    <definedName name="FTAX">[18]INPUTS!$F$35</definedName>
    <definedName name="Func">'[7]Func Factor Table'!$A$10:$H$77</definedName>
    <definedName name="Function">'[7]Func Study'!$AB$250</definedName>
    <definedName name="GasRBLine">[1]BS!$AS$7:$AS$3631</definedName>
    <definedName name="GasWC_LineItem">[1]BS!$AR$7:$AR$3631</definedName>
    <definedName name="GP.T">[4]INTERNAL!$A$52:$IV$54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'[12]Assumptions (Input)'!$B$9</definedName>
    <definedName name="IQ_ACCOUNT_CHANGE">"c1449"</definedName>
    <definedName name="IQ_ACCOUNTS_PAY">"c1343"</definedName>
    <definedName name="IQ_ACCR_INT_PAY">"c1"</definedName>
    <definedName name="IQ_ACCR_INT_PAY_CF">"c2"</definedName>
    <definedName name="IQ_ACCR_INT_RECEIV">"c3"</definedName>
    <definedName name="IQ_ACCR_INT_RECEIV_CF">"c4"</definedName>
    <definedName name="IQ_ACCRUED_EXP">"c1341"</definedName>
    <definedName name="IQ_ACCT_RECV_10YR_ANN_GROWTH">"c1924"</definedName>
    <definedName name="IQ_ACCT_RECV_1YR_ANN_GROWTH">"c1919"</definedName>
    <definedName name="IQ_ACCT_RECV_2YR_ANN_GROWTH">"c1920"</definedName>
    <definedName name="IQ_ACCT_RECV_3YR_ANN_GROWTH">"c1921"</definedName>
    <definedName name="IQ_ACCT_RECV_5YR_ANN_GROWTH">"c1922"</definedName>
    <definedName name="IQ_ACCT_RECV_7YR_ANN_GROWTH">"c1923"</definedName>
    <definedName name="IQ_ACCUM_DEP">"c1340"</definedName>
    <definedName name="IQ_ACCUMULATED_PENSION_OBLIGATION">"c2244"</definedName>
    <definedName name="IQ_ACCUMULATED_PENSION_OBLIGATION_DOMESTIC">"c2657"</definedName>
    <definedName name="IQ_ACCUMULATED_PENSION_OBLIGATION_FOREIGN">"c2665"</definedName>
    <definedName name="IQ_ACQ_COST_SUB">"c2125"</definedName>
    <definedName name="IQ_ACQ_COSTS_CAPITALIZED">"c5"</definedName>
    <definedName name="IQ_ACQUIRE_REAL_ESTATE_CF">"c6"</definedName>
    <definedName name="IQ_ACQUISITION_RE_ASSETS">"c1628"</definedName>
    <definedName name="IQ_AD">"c7"</definedName>
    <definedName name="IQ_ADD_PAID_IN">"c1344"</definedName>
    <definedName name="IQ_ADJ_AVG_BANK_ASSETS">"c2671"</definedName>
    <definedName name="IQ_ADMIN_RATIO">"c2784"</definedName>
    <definedName name="IQ_ADVERTISING">"c2246"</definedName>
    <definedName name="IQ_ADVERTISING_MARKETING">"c1566"</definedName>
    <definedName name="IQ_AE">"c8"</definedName>
    <definedName name="IQ_AE_BNK">"c9"</definedName>
    <definedName name="IQ_AE_BR">"c10"</definedName>
    <definedName name="IQ_AE_FIN">"c11"</definedName>
    <definedName name="IQ_AE_INS">"c12"</definedName>
    <definedName name="IQ_AE_REIT">"c13"</definedName>
    <definedName name="IQ_AE_UTI">"c14"</definedName>
    <definedName name="IQ_AH_EARNED">"c2744"</definedName>
    <definedName name="IQ_AH_POLICY_BENEFITS_EXP">"c2789"</definedName>
    <definedName name="IQ_AIR_AIRPLANES_NOT_IN_SERVICE">"c2842"</definedName>
    <definedName name="IQ_AIR_AIRPLANES_SUBLEASED">"c2841"</definedName>
    <definedName name="IQ_AIR_ASK">"c2813"</definedName>
    <definedName name="IQ_AIR_ASK_INCREASE">"c2826"</definedName>
    <definedName name="IQ_AIR_ASM">"c2812"</definedName>
    <definedName name="IQ_AIR_ASM_INCREASE">"c2825"</definedName>
    <definedName name="IQ_AIR_AVG_AGE">"c2843"</definedName>
    <definedName name="IQ_AIR_BREAK_EVEN_FACTOR">"c2822"</definedName>
    <definedName name="IQ_AIR_CAPITAL_LEASE">"c2833"</definedName>
    <definedName name="IQ_AIR_COMPLETION_FACTOR">"c2824"</definedName>
    <definedName name="IQ_AIR_ENPLANED_PSGRS">"c2809"</definedName>
    <definedName name="IQ_AIR_FUEL_CONSUMED">"c2806"</definedName>
    <definedName name="IQ_AIR_FUEL_CONSUMED_L">"c2807"</definedName>
    <definedName name="IQ_AIR_FUEL_COST">"c2803"</definedName>
    <definedName name="IQ_AIR_FUEL_COST_L">"c2804"</definedName>
    <definedName name="IQ_AIR_FUEL_EXP">"c2802"</definedName>
    <definedName name="IQ_AIR_FUEL_EXP_PERCENT">"c2805"</definedName>
    <definedName name="IQ_AIR_LEASED">"c2835"</definedName>
    <definedName name="IQ_AIR_LOAD_FACTOR">"c2823"</definedName>
    <definedName name="IQ_AIR_NEW_AIRPLANES">"c2839"</definedName>
    <definedName name="IQ_AIR_OPER_EXP_ASK">"c2821"</definedName>
    <definedName name="IQ_AIR_OPER_EXP_ASM">"c2820"</definedName>
    <definedName name="IQ_AIR_OPER_LEASE">"c2834"</definedName>
    <definedName name="IQ_AIR_OPER_REV_YIELD_ASK">"c2819"</definedName>
    <definedName name="IQ_AIR_OPER_REV_YIELD_ASM">"c2818"</definedName>
    <definedName name="IQ_AIR_OPTIONS">"c2837"</definedName>
    <definedName name="IQ_AIR_ORDERS">"c2836"</definedName>
    <definedName name="IQ_AIR_OWNED">"c2832"</definedName>
    <definedName name="IQ_AIR_PSGR_REV_YIELD_ASK">"c2817"</definedName>
    <definedName name="IQ_AIR_PSGR_REV_YIELD_ASM">"c2816"</definedName>
    <definedName name="IQ_AIR_PSGR_REV_YIELD_RPK">"c2815"</definedName>
    <definedName name="IQ_AIR_PSGR_REV_YIELD_RPM">"c2814"</definedName>
    <definedName name="IQ_AIR_PURCHASE_RIGHTS">"c2838"</definedName>
    <definedName name="IQ_AIR_RETIRED_AIRPLANES">"c2840"</definedName>
    <definedName name="IQ_AIR_REV_PSGRS_CARRIED">"c2808"</definedName>
    <definedName name="IQ_AIR_REV_SCHEDULED_SERVICE">"c2830"</definedName>
    <definedName name="IQ_AIR_RPK">"c2811"</definedName>
    <definedName name="IQ_AIR_RPM">"c2810"</definedName>
    <definedName name="IQ_AIR_STAGE_LENGTH">"c2828"</definedName>
    <definedName name="IQ_AIR_STAGE_LENGTH_KM">"c2829"</definedName>
    <definedName name="IQ_AIR_TOTAL">"c2831"</definedName>
    <definedName name="IQ_AIR_UTILIZATION">"c2827"</definedName>
    <definedName name="IQ_ALLOW_BORROW_CONST">"c15"</definedName>
    <definedName name="IQ_ALLOW_CONST">"c1342"</definedName>
    <definedName name="IQ_ALLOW_DOUBT_ACCT">"c2092"</definedName>
    <definedName name="IQ_ALLOW_EQUITY_CONST">"c16"</definedName>
    <definedName name="IQ_ALLOW_LL">"c17"</definedName>
    <definedName name="IQ_ALLOWANCE_10YR_ANN_GROWTH">"c18"</definedName>
    <definedName name="IQ_ALLOWANCE_1YR_ANN_GROWTH">"c19"</definedName>
    <definedName name="IQ_ALLOWANCE_2YR_ANN_GROWTH">"c20"</definedName>
    <definedName name="IQ_ALLOWANCE_3YR_ANN_GROWTH">"c21"</definedName>
    <definedName name="IQ_ALLOWANCE_5YR_ANN_GROWTH">"c22"</definedName>
    <definedName name="IQ_ALLOWANCE_7YR_ANN_GROWTH">"c23"</definedName>
    <definedName name="IQ_ALLOWANCE_CHARGE_OFFS">"c24"</definedName>
    <definedName name="IQ_ALLOWANCE_NON_PERF_LOANS">"c25"</definedName>
    <definedName name="IQ_ALLOWANCE_TOTAL_LOANS">"c26"</definedName>
    <definedName name="IQ_AMORTIZATION">"c1591"</definedName>
    <definedName name="IQ_ANNU_DISTRIBUTION_UNIT">"c3004"</definedName>
    <definedName name="IQ_ANNUALIZED_DIVIDEND">"c1579"</definedName>
    <definedName name="IQ_ANNUITY_LIAB">"c27"</definedName>
    <definedName name="IQ_ANNUITY_PAY">"c28"</definedName>
    <definedName name="IQ_ANNUITY_POLICY_EXP">"c29"</definedName>
    <definedName name="IQ_ANNUITY_REC">"c30"</definedName>
    <definedName name="IQ_ANNUITY_REV">"c31"</definedName>
    <definedName name="IQ_AP">"c32"</definedName>
    <definedName name="IQ_AP_BNK">"c33"</definedName>
    <definedName name="IQ_AP_BR">"c34"</definedName>
    <definedName name="IQ_AP_FIN">"c35"</definedName>
    <definedName name="IQ_AP_INS">"c36"</definedName>
    <definedName name="IQ_AP_REIT">"c37"</definedName>
    <definedName name="IQ_AP_UTI">"c38"</definedName>
    <definedName name="IQ_APIC">"c39"</definedName>
    <definedName name="IQ_AR">"c40"</definedName>
    <definedName name="IQ_AR_BR">"c41"</definedName>
    <definedName name="IQ_AR_LT">"c42"</definedName>
    <definedName name="IQ_AR_REIT">"c43"</definedName>
    <definedName name="IQ_AR_TURNS">"c44"</definedName>
    <definedName name="IQ_AR_UTI">"c45"</definedName>
    <definedName name="IQ_ARPU">"c2126"</definedName>
    <definedName name="IQ_ASSET_MGMT_FEE">"c46"</definedName>
    <definedName name="IQ_ASSET_TURNS">"c47"</definedName>
    <definedName name="IQ_ASSET_WRITEDOWN">"c48"</definedName>
    <definedName name="IQ_ASSET_WRITEDOWN_BNK">"c49"</definedName>
    <definedName name="IQ_ASSET_WRITEDOWN_BR">"c50"</definedName>
    <definedName name="IQ_ASSET_WRITEDOWN_CF">"c51"</definedName>
    <definedName name="IQ_ASSET_WRITEDOWN_CF_BNK">"c52"</definedName>
    <definedName name="IQ_ASSET_WRITEDOWN_CF_BR">"c53"</definedName>
    <definedName name="IQ_ASSET_WRITEDOWN_CF_FIN">"c54"</definedName>
    <definedName name="IQ_ASSET_WRITEDOWN_CF_INS">"c55"</definedName>
    <definedName name="IQ_ASSET_WRITEDOWN_CF_REIT">"c56"</definedName>
    <definedName name="IQ_ASSET_WRITEDOWN_CF_UTI">"c57"</definedName>
    <definedName name="IQ_ASSET_WRITEDOWN_FIN">"c58"</definedName>
    <definedName name="IQ_ASSET_WRITEDOWN_INS">"c59"</definedName>
    <definedName name="IQ_ASSET_WRITEDOWN_REIT">"c60"</definedName>
    <definedName name="IQ_ASSET_WRITEDOWN_UTI">"c61"</definedName>
    <definedName name="IQ_ASSETS_CAP_LEASE_DEPR">"c2068"</definedName>
    <definedName name="IQ_ASSETS_CAP_LEASE_GROSS">"c2069"</definedName>
    <definedName name="IQ_ASSETS_OPER_LEASE_DEPR">"c2070"</definedName>
    <definedName name="IQ_ASSETS_OPER_LEASE_GROSS">"c2071"</definedName>
    <definedName name="IQ_ASSUMED_AH_EARNED">"c2741"</definedName>
    <definedName name="IQ_ASSUMED_EARNED">"c2731"</definedName>
    <definedName name="IQ_ASSUMED_LIFE_EARNED">"c2736"</definedName>
    <definedName name="IQ_ASSUMED_LIFE_IN_FORCE">"c2766"</definedName>
    <definedName name="IQ_ASSUMED_PC_EARNED">"c2746"</definedName>
    <definedName name="IQ_ASSUMED_WRITTEN">"c2725"</definedName>
    <definedName name="IQ_AUDITOR_NAME">"c1539"</definedName>
    <definedName name="IQ_AUDITOR_OPINION">"c1540"</definedName>
    <definedName name="IQ_AUTO_WRITTEN">"c62"</definedName>
    <definedName name="IQ_AVG_BANK_ASSETS">"c2072"</definedName>
    <definedName name="IQ_AVG_BANK_LOANS">"c2073"</definedName>
    <definedName name="IQ_AVG_BROKER_REC">"c63"</definedName>
    <definedName name="IQ_AVG_BROKER_REC_NO">"c64"</definedName>
    <definedName name="IQ_AVG_DAILY_VOL">"c65"</definedName>
    <definedName name="IQ_AVG_INT_BEAR_LIAB">"c66"</definedName>
    <definedName name="IQ_AVG_INT_BEAR_LIAB_10YR_ANN_GROWTH">"c67"</definedName>
    <definedName name="IQ_AVG_INT_BEAR_LIAB_1YR_ANN_GROWTH">"c68"</definedName>
    <definedName name="IQ_AVG_INT_BEAR_LIAB_2YR_ANN_GROWTH">"c69"</definedName>
    <definedName name="IQ_AVG_INT_BEAR_LIAB_3YR_ANN_GROWTH">"c70"</definedName>
    <definedName name="IQ_AVG_INT_BEAR_LIAB_5YR_ANN_GROWTH">"c71"</definedName>
    <definedName name="IQ_AVG_INT_BEAR_LIAB_7YR_ANN_GROWTH">"c72"</definedName>
    <definedName name="IQ_AVG_INT_EARN_ASSETS">"c73"</definedName>
    <definedName name="IQ_AVG_INT_EARN_ASSETS_10YR_ANN_GROWTH">"c74"</definedName>
    <definedName name="IQ_AVG_INT_EARN_ASSETS_1YR_ANN_GROWTH">"c75"</definedName>
    <definedName name="IQ_AVG_INT_EARN_ASSETS_2YR_ANN_GROWTH">"c76"</definedName>
    <definedName name="IQ_AVG_INT_EARN_ASSETS_3YR_ANN_GROWTH">"c77"</definedName>
    <definedName name="IQ_AVG_INT_EARN_ASSETS_5YR_ANN_GROWTH">"c78"</definedName>
    <definedName name="IQ_AVG_INT_EARN_ASSETS_7YR_ANN_GROWTH">"c79"</definedName>
    <definedName name="IQ_AVG_MKTCAP">"c80"</definedName>
    <definedName name="IQ_AVG_PRICE">"c81"</definedName>
    <definedName name="IQ_AVG_SHAREOUTSTANDING">"c83"</definedName>
    <definedName name="IQ_AVG_TEV">"c84"</definedName>
    <definedName name="IQ_AVG_VOLUME">"c1346"</definedName>
    <definedName name="IQ_BANK_DEBT">"c2544"</definedName>
    <definedName name="IQ_BANK_DEBT_PCT">"c2545"</definedName>
    <definedName name="IQ_BASIC_EPS_EXCL">"c85"</definedName>
    <definedName name="IQ_BASIC_EPS_INCL">"c86"</definedName>
    <definedName name="IQ_BASIC_NORMAL_EPS">"c1592"</definedName>
    <definedName name="IQ_BASIC_WEIGHT">"c87"</definedName>
    <definedName name="IQ_BETA">"c2133"</definedName>
    <definedName name="IQ_BETA_1YR">"c1966"</definedName>
    <definedName name="IQ_BETA_1YR_RSQ">"c2132"</definedName>
    <definedName name="IQ_BETA_2YR">"c1965"</definedName>
    <definedName name="IQ_BETA_2YR_RSQ">"c2131"</definedName>
    <definedName name="IQ_BETA_5YR">"c88"</definedName>
    <definedName name="IQ_BETA_5YR_RSQ">"c2130"</definedName>
    <definedName name="IQ_BIG_INT_BEAR_CD">"c89"</definedName>
    <definedName name="IQ_BOARD_MEMBER">"c96"</definedName>
    <definedName name="IQ_BOARD_MEMBER_BACKGROUND">"c2101"</definedName>
    <definedName name="IQ_BOARD_MEMBER_TITLE">"c97"</definedName>
    <definedName name="IQ_BROK_COMISSION">"c98"</definedName>
    <definedName name="IQ_BUILDINGS">"c99"</definedName>
    <definedName name="IQ_BUSINESS_DESCRIPTION">"c322"</definedName>
    <definedName name="IQ_BV_OVER_SHARES">"c1349"</definedName>
    <definedName name="IQ_BV_SHARE">"c100"</definedName>
    <definedName name="IQ_CABLE_ARPU">"c2869"</definedName>
    <definedName name="IQ_CABLE_ARPU_ANALOG">"c2864"</definedName>
    <definedName name="IQ_CABLE_ARPU_BASIC">"c2866"</definedName>
    <definedName name="IQ_CABLE_ARPU_BBAND">"c2867"</definedName>
    <definedName name="IQ_CABLE_ARPU_DIG">"c2865"</definedName>
    <definedName name="IQ_CABLE_ARPU_PHONE">"c2868"</definedName>
    <definedName name="IQ_CABLE_BASIC_PENETRATION">"c2850"</definedName>
    <definedName name="IQ_CABLE_BBAND_PENETRATION">"c2852"</definedName>
    <definedName name="IQ_CABLE_BBAND_PENETRATION_THP">"c2851"</definedName>
    <definedName name="IQ_CABLE_CHURN">"c2874"</definedName>
    <definedName name="IQ_CABLE_CHURN_BASIC">"c2871"</definedName>
    <definedName name="IQ_CABLE_CHURN_BBAND">"c2872"</definedName>
    <definedName name="IQ_CABLE_CHURN_DIG">"c2870"</definedName>
    <definedName name="IQ_CABLE_CHURN_PHONE">"c2873"</definedName>
    <definedName name="IQ_CABLE_HOMES_PER_MILE">"c2849"</definedName>
    <definedName name="IQ_CABLE_HP_BBAND">"c2845"</definedName>
    <definedName name="IQ_CABLE_HP_DIG">"c2844"</definedName>
    <definedName name="IQ_CABLE_HP_PHONE">"c2846"</definedName>
    <definedName name="IQ_CABLE_MILES_PASSED">"c2848"</definedName>
    <definedName name="IQ_CABLE_OTHER_REV">"c2882"</definedName>
    <definedName name="IQ_CABLE_PHONE_PENETRATION">"c2853"</definedName>
    <definedName name="IQ_CABLE_PROGRAMMING_COSTS">"c2884"</definedName>
    <definedName name="IQ_CABLE_REV_ADVERT">"c2880"</definedName>
    <definedName name="IQ_CABLE_REV_ANALOG">"c2875"</definedName>
    <definedName name="IQ_CABLE_REV_BASIC">"c2877"</definedName>
    <definedName name="IQ_CABLE_REV_BBAND">"c2878"</definedName>
    <definedName name="IQ_CABLE_REV_COMMERCIAL">"c2881"</definedName>
    <definedName name="IQ_CABLE_REV_DIG">"c2876"</definedName>
    <definedName name="IQ_CABLE_REV_PHONE">"c2879"</definedName>
    <definedName name="IQ_CABLE_RGU">"c2863"</definedName>
    <definedName name="IQ_CABLE_SUBS_ANALOG">"c2855"</definedName>
    <definedName name="IQ_CABLE_SUBS_BASIC">"c2857"</definedName>
    <definedName name="IQ_CABLE_SUBS_BBAND">"c2858"</definedName>
    <definedName name="IQ_CABLE_SUBS_BUNDLED">"c2861"</definedName>
    <definedName name="IQ_CABLE_SUBS_DIG">"c2856"</definedName>
    <definedName name="IQ_CABLE_SUBS_NON_VIDEO">"c2860"</definedName>
    <definedName name="IQ_CABLE_SUBS_PHONE">"c2859"</definedName>
    <definedName name="IQ_CABLE_SUBS_TOTAL">"c2862"</definedName>
    <definedName name="IQ_CABLE_THP">"c2847"</definedName>
    <definedName name="IQ_CABLE_TOTAL_PENETRATION">"c2854"</definedName>
    <definedName name="IQ_CABLE_TOTAL_REV">"c2883"</definedName>
    <definedName name="IQ_CAL_Q">"c101"</definedName>
    <definedName name="IQ_CAL_Y">"c102"</definedName>
    <definedName name="IQ_CAPEX">"c103"</definedName>
    <definedName name="IQ_CAPEX_10YR_ANN_GROWTH">"c104"</definedName>
    <definedName name="IQ_CAPEX_1YR_ANN_GROWTH">"c105"</definedName>
    <definedName name="IQ_CAPEX_2YR_ANN_GROWTH">"c106"</definedName>
    <definedName name="IQ_CAPEX_3YR_ANN_GROWTH">"c107"</definedName>
    <definedName name="IQ_CAPEX_5YR_ANN_GROWTH">"c108"</definedName>
    <definedName name="IQ_CAPEX_7YR_ANN_GROWTH">"c109"</definedName>
    <definedName name="IQ_CAPEX_BNK">"c110"</definedName>
    <definedName name="IQ_CAPEX_BR">"c111"</definedName>
    <definedName name="IQ_CAPEX_FIN">"c112"</definedName>
    <definedName name="IQ_CAPEX_INS">"c113"</definedName>
    <definedName name="IQ_CAPEX_UTI">"c114"</definedName>
    <definedName name="IQ_CAPITAL_LEASE">"c1350"</definedName>
    <definedName name="IQ_CAPITAL_LEASES">"c115"</definedName>
    <definedName name="IQ_CAPITAL_LEASES_TOTAL">"c3031"</definedName>
    <definedName name="IQ_CAPITAL_LEASES_TOTAL_PCT">"c2506"</definedName>
    <definedName name="IQ_CAPITALIZED_INTEREST">"c2076"</definedName>
    <definedName name="IQ_CASH">"c1458"</definedName>
    <definedName name="IQ_CASH_ACQUIRE_CF">"c116"</definedName>
    <definedName name="IQ_CASH_CONVERSION">"c117"</definedName>
    <definedName name="IQ_CASH_DUE_BANKS">"c1351"</definedName>
    <definedName name="IQ_CASH_EQUIV">"c118"</definedName>
    <definedName name="IQ_CASH_FINAN">"c119"</definedName>
    <definedName name="IQ_CASH_INTEREST">"c120"</definedName>
    <definedName name="IQ_CASH_INVEST">"c121"</definedName>
    <definedName name="IQ_CASH_OPER">"c122"</definedName>
    <definedName name="IQ_CASH_SEGREG">"c123"</definedName>
    <definedName name="IQ_CASH_SHARE">"c1911"</definedName>
    <definedName name="IQ_CASH_ST">"c1355"</definedName>
    <definedName name="IQ_CASH_ST_INVEST">"c124"</definedName>
    <definedName name="IQ_CASH_TAXES">"c125"</definedName>
    <definedName name="IQ_CEDED_AH_EARNED">"c2743"</definedName>
    <definedName name="IQ_CEDED_CLAIM_EXP_INCUR">"c2756"</definedName>
    <definedName name="IQ_CEDED_CLAIM_EXP_PAID">"c2759"</definedName>
    <definedName name="IQ_CEDED_CLAIM_EXP_RES">"c2753"</definedName>
    <definedName name="IQ_CEDED_EARNED">"c2733"</definedName>
    <definedName name="IQ_CEDED_LIFE_EARNED">"c2738"</definedName>
    <definedName name="IQ_CEDED_LIFE_IN_FORCE">"c2768"</definedName>
    <definedName name="IQ_CEDED_PC_EARNED">"c2748"</definedName>
    <definedName name="IQ_CEDED_WRITTEN">"c2727"</definedName>
    <definedName name="IQ_CFO_10YR_ANN_GROWTH">"c126"</definedName>
    <definedName name="IQ_CFO_1YR_ANN_GROWTH">"c127"</definedName>
    <definedName name="IQ_CFO_2YR_ANN_GROWTH">"c128"</definedName>
    <definedName name="IQ_CFO_3YR_ANN_GROWTH">"c129"</definedName>
    <definedName name="IQ_CFO_5YR_ANN_GROWTH">"c130"</definedName>
    <definedName name="IQ_CFO_7YR_ANN_GROWTH">"c131"</definedName>
    <definedName name="IQ_CFO_CURRENT_LIAB">"c132"</definedName>
    <definedName name="IQ_CFPS_ACT_OR_EST">"c2217"</definedName>
    <definedName name="IQ_CFPS_EST">"c1667"</definedName>
    <definedName name="IQ_CFPS_HIGH_EST">"c1669"</definedName>
    <definedName name="IQ_CFPS_LOW_EST">"c1670"</definedName>
    <definedName name="IQ_CFPS_MEDIAN_EST">"c1668"</definedName>
    <definedName name="IQ_CFPS_NUM_EST">"c1671"</definedName>
    <definedName name="IQ_CFPS_STDDEV_EST">"c1672"</definedName>
    <definedName name="IQ_CHANGE_AP">"c133"</definedName>
    <definedName name="IQ_CHANGE_AP_BNK">"c134"</definedName>
    <definedName name="IQ_CHANGE_AP_BR">"c135"</definedName>
    <definedName name="IQ_CHANGE_AP_FIN">"c136"</definedName>
    <definedName name="IQ_CHANGE_AP_INS">"c137"</definedName>
    <definedName name="IQ_CHANGE_AP_REIT">"c138"</definedName>
    <definedName name="IQ_CHANGE_AP_UTI">"c139"</definedName>
    <definedName name="IQ_CHANGE_AR">"c140"</definedName>
    <definedName name="IQ_CHANGE_AR_BNK">"c141"</definedName>
    <definedName name="IQ_CHANGE_AR_BR">"c142"</definedName>
    <definedName name="IQ_CHANGE_AR_FIN">"c143"</definedName>
    <definedName name="IQ_CHANGE_AR_INS">"c144"</definedName>
    <definedName name="IQ_CHANGE_AR_REIT">"c145"</definedName>
    <definedName name="IQ_CHANGE_AR_UTI">"c146"</definedName>
    <definedName name="IQ_CHANGE_DEF_TAX">"c147"</definedName>
    <definedName name="IQ_CHANGE_DEPOSIT_ACCT">"c148"</definedName>
    <definedName name="IQ_CHANGE_INC_TAX">"c149"</definedName>
    <definedName name="IQ_CHANGE_INS_RES_LIAB">"c150"</definedName>
    <definedName name="IQ_CHANGE_INVENTORY">"c151"</definedName>
    <definedName name="IQ_CHANGE_NET_WORKING_CAPITAL">"c1909"</definedName>
    <definedName name="IQ_CHANGE_OTHER_WORK_CAP">"c152"</definedName>
    <definedName name="IQ_CHANGE_OTHER_WORK_CAP_BNK">"c153"</definedName>
    <definedName name="IQ_CHANGE_OTHER_WORK_CAP_BR">"c154"</definedName>
    <definedName name="IQ_CHANGE_OTHER_WORK_CAP_FIN">"c155"</definedName>
    <definedName name="IQ_CHANGE_OTHER_WORK_CAP_INS">"c156"</definedName>
    <definedName name="IQ_CHANGE_OTHER_WORK_CAP_REIT">"c157"</definedName>
    <definedName name="IQ_CHANGE_OTHER_WORK_CAP_UTI">"c158"</definedName>
    <definedName name="IQ_CHANGE_TRADING_ASSETS">"c159"</definedName>
    <definedName name="IQ_CHANGE_UNEARN_REV">"c160"</definedName>
    <definedName name="IQ_CHANGE_WORK_CAP">"c161"</definedName>
    <definedName name="IQ_CHANGES_WORK_CAP">"c1357"</definedName>
    <definedName name="IQ_CHARGE_OFFS_GROSS">"c162"</definedName>
    <definedName name="IQ_CHARGE_OFFS_NET">"c163"</definedName>
    <definedName name="IQ_CHARGE_OFFS_RECOVERED">"c164"</definedName>
    <definedName name="IQ_CHARGE_OFFS_TOTAL_AVG_LOANS">"c165"</definedName>
    <definedName name="IQ_CITY">"c166"</definedName>
    <definedName name="IQ_CL_DUE_AFTER_FIVE">"c167"</definedName>
    <definedName name="IQ_CL_DUE_CY">"c168"</definedName>
    <definedName name="IQ_CL_DUE_CY1">"c169"</definedName>
    <definedName name="IQ_CL_DUE_CY2">"c170"</definedName>
    <definedName name="IQ_CL_DUE_CY3">"c171"</definedName>
    <definedName name="IQ_CL_DUE_CY4">"c172"</definedName>
    <definedName name="IQ_CL_DUE_NEXT_FIVE">"c173"</definedName>
    <definedName name="IQ_CL_OBLIGATION_IMMEDIATE">"c2253"</definedName>
    <definedName name="IQ_CLASSA_OPTIONS_BEG_OS">"c2679"</definedName>
    <definedName name="IQ_CLASSA_OPTIONS_CANCELLED">"c2682"</definedName>
    <definedName name="IQ_CLASSA_OPTIONS_END_OS">"c2683"</definedName>
    <definedName name="IQ_CLASSA_OPTIONS_EXERCISED">"c2681"</definedName>
    <definedName name="IQ_CLASSA_OPTIONS_GRANTED">"c2680"</definedName>
    <definedName name="IQ_CLASSA_OPTIONS_STRIKE_PRICE_OS">"c2684"</definedName>
    <definedName name="IQ_CLASSA_OUTSTANDING_BS_DATE">"c1971"</definedName>
    <definedName name="IQ_CLASSA_OUTSTANDING_FILING_DATE">"c1973"</definedName>
    <definedName name="IQ_CLASSA_STRIKE_PRICE_GRANTED">"c2685"</definedName>
    <definedName name="IQ_CLASSA_WARRANTS_BEG_OS">"c2705"</definedName>
    <definedName name="IQ_CLASSA_WARRANTS_CANCELLED">"c2708"</definedName>
    <definedName name="IQ_CLASSA_WARRANTS_END_OS">"c2709"</definedName>
    <definedName name="IQ_CLASSA_WARRANTS_EXERCISED">"c2707"</definedName>
    <definedName name="IQ_CLASSA_WARRANTS_ISSUED">"c2706"</definedName>
    <definedName name="IQ_CLASSA_WARRANTS_STRIKE_PRICE_ISSUED">"c2711"</definedName>
    <definedName name="IQ_CLASSA_WARRANTS_STRIKE_PRICE_OS">"c2710"</definedName>
    <definedName name="IQ_CLOSEPRICE">"c174"</definedName>
    <definedName name="IQ_CLOSEPRICE_ADJ">"c2115"</definedName>
    <definedName name="IQ_COGS">"c175"</definedName>
    <definedName name="IQ_COMBINED_RATIO">"c176"</definedName>
    <definedName name="IQ_COMMERCIAL_DOM">"c177"</definedName>
    <definedName name="IQ_COMMERCIAL_FIRE_WRITTEN">"c178"</definedName>
    <definedName name="IQ_COMMERCIAL_MORT">"c179"</definedName>
    <definedName name="IQ_COMMISS_FEES">"c180"</definedName>
    <definedName name="IQ_COMMISSION_DEF">"c181"</definedName>
    <definedName name="IQ_COMMON">"c182"</definedName>
    <definedName name="IQ_COMMON_APIC">"c183"</definedName>
    <definedName name="IQ_COMMON_APIC_BNK">"c184"</definedName>
    <definedName name="IQ_COMMON_APIC_BR">"c185"</definedName>
    <definedName name="IQ_COMMON_APIC_FIN">"c186"</definedName>
    <definedName name="IQ_COMMON_APIC_INS">"c187"</definedName>
    <definedName name="IQ_COMMON_APIC_REIT">"c188"</definedName>
    <definedName name="IQ_COMMON_APIC_UTI">"c189"</definedName>
    <definedName name="IQ_COMMON_DIV">"c3006"</definedName>
    <definedName name="IQ_COMMON_DIV_CF">"c190"</definedName>
    <definedName name="IQ_COMMON_EQUITY_10YR_ANN_GROWTH">"c191"</definedName>
    <definedName name="IQ_COMMON_EQUITY_1YR_ANN_GROWTH">"c192"</definedName>
    <definedName name="IQ_COMMON_EQUITY_2YR_ANN_GROWTH">"c193"</definedName>
    <definedName name="IQ_COMMON_EQUITY_3YR_ANN_GROWTH">"c194"</definedName>
    <definedName name="IQ_COMMON_EQUITY_5YR_ANN_GROWTH">"c195"</definedName>
    <definedName name="IQ_COMMON_EQUITY_7YR_ANN_GROWTH">"c196"</definedName>
    <definedName name="IQ_COMMON_ISSUED">"c197"</definedName>
    <definedName name="IQ_COMMON_ISSUED_BNK">"c198"</definedName>
    <definedName name="IQ_COMMON_ISSUED_BR">"c199"</definedName>
    <definedName name="IQ_COMMON_ISSUED_FIN">"c200"</definedName>
    <definedName name="IQ_COMMON_ISSUED_INS">"c201"</definedName>
    <definedName name="IQ_COMMON_ISSUED_REIT">"c202"</definedName>
    <definedName name="IQ_COMMON_ISSUED_UTI">"c203"</definedName>
    <definedName name="IQ_COMMON_PER_ADR">"c204"</definedName>
    <definedName name="IQ_COMMON_PREF_DIV_CF">"c205"</definedName>
    <definedName name="IQ_COMMON_REP">"c206"</definedName>
    <definedName name="IQ_COMMON_REP_BNK">"c207"</definedName>
    <definedName name="IQ_COMMON_REP_BR">"c208"</definedName>
    <definedName name="IQ_COMMON_REP_FIN">"c209"</definedName>
    <definedName name="IQ_COMMON_REP_INS">"c210"</definedName>
    <definedName name="IQ_COMMON_REP_REIT">"c211"</definedName>
    <definedName name="IQ_COMMON_REP_UTI">"c212"</definedName>
    <definedName name="IQ_COMMON_STOCK">"c1358"</definedName>
    <definedName name="IQ_COMP_BENEFITS">"c213"</definedName>
    <definedName name="IQ_COMPANY_ADDRESS">"c214"</definedName>
    <definedName name="IQ_COMPANY_NAME">"c215"</definedName>
    <definedName name="IQ_COMPANY_NAME_LONG">"c1585"</definedName>
    <definedName name="IQ_COMPANY_PHONE">"c216"</definedName>
    <definedName name="IQ_COMPANY_STATUS">"c2097"</definedName>
    <definedName name="IQ_COMPANY_STREET1">"c217"</definedName>
    <definedName name="IQ_COMPANY_STREET2">"c218"</definedName>
    <definedName name="IQ_COMPANY_TICKER">"c219"</definedName>
    <definedName name="IQ_COMPANY_TYPE">"c2096"</definedName>
    <definedName name="IQ_COMPANY_WEBSITE">"c220"</definedName>
    <definedName name="IQ_COMPANY_ZIP">"c221"</definedName>
    <definedName name="IQ_CONSTRUCTION_LOANS">"c222"</definedName>
    <definedName name="IQ_CONSUMER_LOANS">"c223"</definedName>
    <definedName name="IQ_CONVERT">"c2536"</definedName>
    <definedName name="IQ_CONVERT_PCT">"c2537"</definedName>
    <definedName name="IQ_COST_BORROWING">"c2936"</definedName>
    <definedName name="IQ_COST_BORROWINGS">"c225"</definedName>
    <definedName name="IQ_COST_REV">"c226"</definedName>
    <definedName name="IQ_COST_REVENUE">"c1359"</definedName>
    <definedName name="IQ_COST_SAVINGS">"c227"</definedName>
    <definedName name="IQ_COST_SERVICE">"c228"</definedName>
    <definedName name="IQ_COST_TOTAL_BORROWINGS">"c229"</definedName>
    <definedName name="IQ_COUNTRY_NAME">"c230"</definedName>
    <definedName name="IQ_COVERED_POPS">"c2124"</definedName>
    <definedName name="IQ_CP">"c2495"</definedName>
    <definedName name="IQ_CP_PCT">"c2496"</definedName>
    <definedName name="IQ_CQ">5000</definedName>
    <definedName name="IQ_CREDIT_CARD_FEE_BNK">"c231"</definedName>
    <definedName name="IQ_CREDIT_CARD_FEE_FIN">"c1583"</definedName>
    <definedName name="IQ_CREDIT_LOSS_CF">"c232"</definedName>
    <definedName name="IQ_CUMULATIVE_SPLIT_FACTOR">"c2094"</definedName>
    <definedName name="IQ_CURR_DOMESTIC_TAXES">"c2074"</definedName>
    <definedName name="IQ_CURR_FOREIGN_TAXES">"c2075"</definedName>
    <definedName name="IQ_CURRENCY_FACTOR_BS">"c233"</definedName>
    <definedName name="IQ_CURRENCY_FACTOR_IS">"c234"</definedName>
    <definedName name="IQ_CURRENCY_GAIN">"c235"</definedName>
    <definedName name="IQ_CURRENCY_GAIN_BR">"c236"</definedName>
    <definedName name="IQ_CURRENCY_GAIN_FIN">"c237"</definedName>
    <definedName name="IQ_CURRENCY_GAIN_INS">"c238"</definedName>
    <definedName name="IQ_CURRENCY_GAIN_REIT">"c239"</definedName>
    <definedName name="IQ_CURRENCY_GAIN_UTI">"c240"</definedName>
    <definedName name="IQ_CURRENT_PORT">"c241"</definedName>
    <definedName name="IQ_CURRENT_PORT_BNK">"c242"</definedName>
    <definedName name="IQ_CURRENT_PORT_DEBT">"c243"</definedName>
    <definedName name="IQ_CURRENT_PORT_DEBT_BNK">"c244"</definedName>
    <definedName name="IQ_CURRENT_PORT_DEBT_BR">"c1567"</definedName>
    <definedName name="IQ_CURRENT_PORT_DEBT_FIN">"c1568"</definedName>
    <definedName name="IQ_CURRENT_PORT_DEBT_INS">"c1569"</definedName>
    <definedName name="IQ_CURRENT_PORT_DEBT_REIT">"c1570"</definedName>
    <definedName name="IQ_CURRENT_PORT_DEBT_UTI">"c1571"</definedName>
    <definedName name="IQ_CURRENT_PORT_LEASES">"c245"</definedName>
    <definedName name="IQ_CURRENT_PORT_PCT">"c2541"</definedName>
    <definedName name="IQ_CURRENT_RATIO">"c246"</definedName>
    <definedName name="IQ_CY">10000</definedName>
    <definedName name="IQ_DA">"c247"</definedName>
    <definedName name="IQ_DA_BR">"c248"</definedName>
    <definedName name="IQ_DA_CF">"c249"</definedName>
    <definedName name="IQ_DA_CF_BNK">"c250"</definedName>
    <definedName name="IQ_DA_CF_BR">"c251"</definedName>
    <definedName name="IQ_DA_CF_FIN">"c252"</definedName>
    <definedName name="IQ_DA_CF_INS">"c253"</definedName>
    <definedName name="IQ_DA_CF_REIT">"c254"</definedName>
    <definedName name="IQ_DA_CF_UTI">"c255"</definedName>
    <definedName name="IQ_DA_FIN">"c256"</definedName>
    <definedName name="IQ_DA_INS">"c257"</definedName>
    <definedName name="IQ_DA_REIT">"c258"</definedName>
    <definedName name="IQ_DA_SUPPL">"c259"</definedName>
    <definedName name="IQ_DA_SUPPL_BR">"c260"</definedName>
    <definedName name="IQ_DA_SUPPL_CF">"c261"</definedName>
    <definedName name="IQ_DA_SUPPL_CF_BNK">"c262"</definedName>
    <definedName name="IQ_DA_SUPPL_CF_BR">"c263"</definedName>
    <definedName name="IQ_DA_SUPPL_CF_FIN">"c264"</definedName>
    <definedName name="IQ_DA_SUPPL_CF_INS">"c265"</definedName>
    <definedName name="IQ_DA_SUPPL_CF_REIT">"c266"</definedName>
    <definedName name="IQ_DA_SUPPL_CF_UTI">"c267"</definedName>
    <definedName name="IQ_DA_SUPPL_FIN">"c268"</definedName>
    <definedName name="IQ_DA_SUPPL_INS">"c269"</definedName>
    <definedName name="IQ_DA_SUPPL_REIT">"c270"</definedName>
    <definedName name="IQ_DA_SUPPL_UTI">"c271"</definedName>
    <definedName name="IQ_DA_UTI">"c272"</definedName>
    <definedName name="IQ_DAYS_COVER_SHORT">"c1578"</definedName>
    <definedName name="IQ_DAYS_INVENTORY_OUT">"c273"</definedName>
    <definedName name="IQ_DAYS_PAY_OUTST">"c1362"</definedName>
    <definedName name="IQ_DAYS_PAYABLE_OUT">"c274"</definedName>
    <definedName name="IQ_DAYS_SALES_OUT">"c275"</definedName>
    <definedName name="IQ_DAYS_SALES_OUTST">"c1363"</definedName>
    <definedName name="IQ_DEBT_ADJ">"c2515"</definedName>
    <definedName name="IQ_DEBT_ADJ_PCT">"c2516"</definedName>
    <definedName name="IQ_DEBT_EQUIV_NET_PBO">"c2938"</definedName>
    <definedName name="IQ_DEBT_EQUIV_OPER_LEASE">"c2935"</definedName>
    <definedName name="IQ_DEF_ACQ_CST">"c1364"</definedName>
    <definedName name="IQ_DEF_AMORT">"c276"</definedName>
    <definedName name="IQ_DEF_AMORT_BNK">"c277"</definedName>
    <definedName name="IQ_DEF_AMORT_BR">"c278"</definedName>
    <definedName name="IQ_DEF_AMORT_FIN">"c279"</definedName>
    <definedName name="IQ_DEF_AMORT_INS">"c280"</definedName>
    <definedName name="IQ_DEF_AMORT_REIT">"c281"</definedName>
    <definedName name="IQ_DEF_AMORT_UTI">"c282"</definedName>
    <definedName name="IQ_DEF_BENEFIT_INTEREST_COST">"c283"</definedName>
    <definedName name="IQ_DEF_BENEFIT_INTEREST_COST_DOMESTIC">"c2652"</definedName>
    <definedName name="IQ_DEF_BENEFIT_INTEREST_COST_FOREIGN">"c2660"</definedName>
    <definedName name="IQ_DEF_BENEFIT_OTHER_COST">"c284"</definedName>
    <definedName name="IQ_DEF_BENEFIT_OTHER_COST_DOMESTIC">"c2654"</definedName>
    <definedName name="IQ_DEF_BENEFIT_OTHER_COST_FOREIGN">"c2662"</definedName>
    <definedName name="IQ_DEF_BENEFIT_ROA">"c285"</definedName>
    <definedName name="IQ_DEF_BENEFIT_ROA_DOMESTIC">"c2653"</definedName>
    <definedName name="IQ_DEF_BENEFIT_ROA_FOREIGN">"c2661"</definedName>
    <definedName name="IQ_DEF_BENEFIT_SERVICE_COST">"c286"</definedName>
    <definedName name="IQ_DEF_BENEFIT_SERVICE_COST_DOMESTIC">"c2651"</definedName>
    <definedName name="IQ_DEF_BENEFIT_SERVICE_COST_FOREIGN">"c2659"</definedName>
    <definedName name="IQ_DEF_BENEFIT_TOTAL_COST">"c287"</definedName>
    <definedName name="IQ_DEF_BENEFIT_TOTAL_COST_DOMESTIC">"c2655"</definedName>
    <definedName name="IQ_DEF_BENEFIT_TOTAL_COST_FOREIGN">"c2663"</definedName>
    <definedName name="IQ_DEF_CHARGES_BR">"c288"</definedName>
    <definedName name="IQ_DEF_CHARGES_CF">"c289"</definedName>
    <definedName name="IQ_DEF_CHARGES_FIN">"c290"</definedName>
    <definedName name="IQ_DEF_CHARGES_INS">"c291"</definedName>
    <definedName name="IQ_DEF_CHARGES_LT">"c292"</definedName>
    <definedName name="IQ_DEF_CHARGES_LT_BNK">"c293"</definedName>
    <definedName name="IQ_DEF_CHARGES_LT_BR">"c294"</definedName>
    <definedName name="IQ_DEF_CHARGES_LT_FIN">"c295"</definedName>
    <definedName name="IQ_DEF_CHARGES_LT_INS">"c296"</definedName>
    <definedName name="IQ_DEF_CHARGES_LT_REIT">"c297"</definedName>
    <definedName name="IQ_DEF_CHARGES_LT_UTI">"c298"</definedName>
    <definedName name="IQ_DEF_CHARGES_REIT">"c299"</definedName>
    <definedName name="IQ_DEF_CONTRIBUTION_TOTAL_COST">"c300"</definedName>
    <definedName name="IQ_DEF_INC_TAX">"c1365"</definedName>
    <definedName name="IQ_DEF_POLICY_ACQ_COSTS">"c301"</definedName>
    <definedName name="IQ_DEF_POLICY_ACQ_COSTS_CF">"c302"</definedName>
    <definedName name="IQ_DEF_POLICY_AMORT">"c303"</definedName>
    <definedName name="IQ_DEF_TAX_ASSET_LT_BR">"c304"</definedName>
    <definedName name="IQ_DEF_TAX_ASSET_LT_FIN">"c305"</definedName>
    <definedName name="IQ_DEF_TAX_ASSET_LT_INS">"c306"</definedName>
    <definedName name="IQ_DEF_TAX_ASSET_LT_REIT">"c307"</definedName>
    <definedName name="IQ_DEF_TAX_ASSET_LT_UTI">"c308"</definedName>
    <definedName name="IQ_DEF_TAX_ASSETS_CURRENT">"c309"</definedName>
    <definedName name="IQ_DEF_TAX_ASSETS_LT">"c310"</definedName>
    <definedName name="IQ_DEF_TAX_ASSETS_LT_BNK">"c311"</definedName>
    <definedName name="IQ_DEF_TAX_LIAB_CURRENT">"c312"</definedName>
    <definedName name="IQ_DEF_TAX_LIAB_LT">"c313"</definedName>
    <definedName name="IQ_DEF_TAX_LIAB_LT_BNK">"c314"</definedName>
    <definedName name="IQ_DEF_TAX_LIAB_LT_BR">"c315"</definedName>
    <definedName name="IQ_DEF_TAX_LIAB_LT_FIN">"c316"</definedName>
    <definedName name="IQ_DEF_TAX_LIAB_LT_INS">"c317"</definedName>
    <definedName name="IQ_DEF_TAX_LIAB_LT_REIT">"c318"</definedName>
    <definedName name="IQ_DEF_TAX_LIAB_LT_UTI">"c319"</definedName>
    <definedName name="IQ_DEFERRED_DOMESTIC_TAXES">"c2077"</definedName>
    <definedName name="IQ_DEFERRED_FOREIGN_TAXES">"c2078"</definedName>
    <definedName name="IQ_DEFERRED_INC_TAX">"c1447"</definedName>
    <definedName name="IQ_DEFERRED_TAXES">"c1356"</definedName>
    <definedName name="IQ_DEMAND_DEP">"c320"</definedName>
    <definedName name="IQ_DEPOSITS_FIN">"c321"</definedName>
    <definedName name="IQ_DEPRE_AMORT">"c1360"</definedName>
    <definedName name="IQ_DEPRE_AMORT_SUPPL">"c1593"</definedName>
    <definedName name="IQ_DEPRE_DEPLE">"c1361"</definedName>
    <definedName name="IQ_DEPRE_SUPP">"c1443"</definedName>
    <definedName name="IQ_DESCRIPTION_LONG">"c1520"</definedName>
    <definedName name="IQ_DEVELOP_LAND">"c323"</definedName>
    <definedName name="IQ_DIFF_LASTCLOSE_TARGET_PRICE">"c1854"</definedName>
    <definedName name="IQ_DILUT_ADJUST">"c1621"</definedName>
    <definedName name="IQ_DILUT_EPS_EXCL">"c324"</definedName>
    <definedName name="IQ_DILUT_EPS_INCL">"c325"</definedName>
    <definedName name="IQ_DILUT_EPS_NORM">"c1903"</definedName>
    <definedName name="IQ_DILUT_NI">"c2079"</definedName>
    <definedName name="IQ_DILUT_NORMAL_EPS">"c1594"</definedName>
    <definedName name="IQ_DILUT_WEIGHT">"c326"</definedName>
    <definedName name="IQ_DIRECT_AH_EARNED">"c2740"</definedName>
    <definedName name="IQ_DIRECT_EARNED">"c2730"</definedName>
    <definedName name="IQ_DIRECT_LIFE_EARNED">"c2735"</definedName>
    <definedName name="IQ_DIRECT_LIFE_IN_FORCE">"c2765"</definedName>
    <definedName name="IQ_DIRECT_PC_EARNED">"c2745"</definedName>
    <definedName name="IQ_DIRECT_WRITTEN">"c2724"</definedName>
    <definedName name="IQ_DISCONT_OPER">"c1367"</definedName>
    <definedName name="IQ_DISCOUNT_RATE_PENSION_DOMESTIC">"c327"</definedName>
    <definedName name="IQ_DISCOUNT_RATE_PENSION_FOREIGN">"c328"</definedName>
    <definedName name="IQ_DISTR_EXCESS_EARN">"c329"</definedName>
    <definedName name="IQ_DISTRIBUTABLE_CASH">"c3002"</definedName>
    <definedName name="IQ_DISTRIBUTABLE_CASH_PAYOUT">"c3005"</definedName>
    <definedName name="IQ_DISTRIBUTABLE_CASH_SHARE">"c3003"</definedName>
    <definedName name="IQ_DIV_AMOUNT">"c3041"</definedName>
    <definedName name="IQ_DIV_PAYMENT_DATE">"c2205"</definedName>
    <definedName name="IQ_DIV_RECORD_DATE">"c2204"</definedName>
    <definedName name="IQ_DIV_SHARE">"c330"</definedName>
    <definedName name="IQ_DIVEST_CF">"c331"</definedName>
    <definedName name="IQ_DIVID_SHARE">"c1366"</definedName>
    <definedName name="IQ_DIVIDEND_YIELD">"c332"</definedName>
    <definedName name="IQ_DO">"c333"</definedName>
    <definedName name="IQ_DO_ASSETS_CURRENT">"c334"</definedName>
    <definedName name="IQ_DO_ASSETS_LT">"c335"</definedName>
    <definedName name="IQ_DO_CF">"c336"</definedName>
    <definedName name="IQ_DPAC_ACC">"c2799"</definedName>
    <definedName name="IQ_DPAC_AMORT">"c2795"</definedName>
    <definedName name="IQ_DPAC_BEG">"c2791"</definedName>
    <definedName name="IQ_DPAC_COMMISSIONS">"c2792"</definedName>
    <definedName name="IQ_DPAC_END">"c2801"</definedName>
    <definedName name="IQ_DPAC_FX">"c2798"</definedName>
    <definedName name="IQ_DPAC_OTHER_ADJ">"c2800"</definedName>
    <definedName name="IQ_DPAC_OTHERS">"c2793"</definedName>
    <definedName name="IQ_DPAC_PERIOD">"c2794"</definedName>
    <definedName name="IQ_DPAC_REAL_GAIN">"c2797"</definedName>
    <definedName name="IQ_DPAC_UNREAL_GAIN">"c2796"</definedName>
    <definedName name="IQ_DPS_10YR_ANN_GROWTH">"c337"</definedName>
    <definedName name="IQ_DPS_1YR_ANN_GROWTH">"c338"</definedName>
    <definedName name="IQ_DPS_2YR_ANN_GROWTH">"c339"</definedName>
    <definedName name="IQ_DPS_3YR_ANN_GROWTH">"c340"</definedName>
    <definedName name="IQ_DPS_5YR_ANN_GROWTH">"c341"</definedName>
    <definedName name="IQ_DPS_7YR_ANN_GROWTH">"c342"</definedName>
    <definedName name="IQ_DPS_ACT_OR_EST">"c2218"</definedName>
    <definedName name="IQ_DPS_EST">"c1674"</definedName>
    <definedName name="IQ_DPS_HIGH_EST">"c1676"</definedName>
    <definedName name="IQ_DPS_LOW_EST">"c1677"</definedName>
    <definedName name="IQ_DPS_MEDIAN_EST">"c1675"</definedName>
    <definedName name="IQ_DPS_NUM_EST">"c1678"</definedName>
    <definedName name="IQ_DPS_STDDEV_EST">"c1679"</definedName>
    <definedName name="IQ_EARNING_ASSET_YIELD">"c343"</definedName>
    <definedName name="IQ_EARNING_CO">"c344"</definedName>
    <definedName name="IQ_EARNING_CO_10YR_ANN_GROWTH">"c345"</definedName>
    <definedName name="IQ_EARNING_CO_1YR_ANN_GROWTH">"c346"</definedName>
    <definedName name="IQ_EARNING_CO_2YR_ANN_GROWTH">"c347"</definedName>
    <definedName name="IQ_EARNING_CO_3YR_ANN_GROWTH">"c348"</definedName>
    <definedName name="IQ_EARNING_CO_5YR_ANN_GROWTH">"c349"</definedName>
    <definedName name="IQ_EARNING_CO_7YR_ANN_GROWTH">"c350"</definedName>
    <definedName name="IQ_EARNING_CO_MARGIN">"c351"</definedName>
    <definedName name="IQ_EARNINGS_ANNOUNCE_DATE">"c1649"</definedName>
    <definedName name="IQ_EBIT">"c352"</definedName>
    <definedName name="IQ_EBIT_10YR_ANN_GROWTH">"c353"</definedName>
    <definedName name="IQ_EBIT_1YR_ANN_GROWTH">"c354"</definedName>
    <definedName name="IQ_EBIT_2YR_ANN_GROWTH">"c355"</definedName>
    <definedName name="IQ_EBIT_3YR_ANN_GROWTH">"c356"</definedName>
    <definedName name="IQ_EBIT_5YR_ANN_GROWTH">"c357"</definedName>
    <definedName name="IQ_EBIT_7YR_ANN_GROWTH">"c358"</definedName>
    <definedName name="IQ_EBIT_ACT_OR_EST">"c2219"</definedName>
    <definedName name="IQ_EBIT_EST">"c1681"</definedName>
    <definedName name="IQ_EBIT_HIGH_EST">"c1683"</definedName>
    <definedName name="IQ_EBIT_INT">"c360"</definedName>
    <definedName name="IQ_EBIT_LOW_EST">"c1684"</definedName>
    <definedName name="IQ_EBIT_MARGIN">"c359"</definedName>
    <definedName name="IQ_EBIT_MEDIAN_EST">"c1682"</definedName>
    <definedName name="IQ_EBIT_NUM_EST">"c1685"</definedName>
    <definedName name="IQ_EBIT_OVER_IE">"c1369"</definedName>
    <definedName name="IQ_EBIT_STDDEV_EST">"c1686"</definedName>
    <definedName name="IQ_EBITA">"c1910"</definedName>
    <definedName name="IQ_EBITA_10YR_ANN_GROWTH">"c1954"</definedName>
    <definedName name="IQ_EBITA_1YR_ANN_GROWTH">"c1949"</definedName>
    <definedName name="IQ_EBITA_2YR_ANN_GROWTH">"c1950"</definedName>
    <definedName name="IQ_EBITA_3YR_ANN_GROWTH">"c1951"</definedName>
    <definedName name="IQ_EBITA_5YR_ANN_GROWTH">"c1952"</definedName>
    <definedName name="IQ_EBITA_7YR_ANN_GROWTH">"c1953"</definedName>
    <definedName name="IQ_EBITA_MARGIN">"c1963"</definedName>
    <definedName name="IQ_EBITDA">"c361"</definedName>
    <definedName name="IQ_EBITDA_10YR_ANN_GROWTH">"c362"</definedName>
    <definedName name="IQ_EBITDA_1YR_ANN_GROWTH">"c363"</definedName>
    <definedName name="IQ_EBITDA_2YR_ANN_GROWTH">"c364"</definedName>
    <definedName name="IQ_EBITDA_3YR_ANN_GROWTH">"c365"</definedName>
    <definedName name="IQ_EBITDA_5YR_ANN_GROWTH">"c366"</definedName>
    <definedName name="IQ_EBITDA_7YR_ANN_GROWTH">"c367"</definedName>
    <definedName name="IQ_EBITDA_ACT_OR_EST">"c2215"</definedName>
    <definedName name="IQ_EBITDA_CAPEX_INT">"c368"</definedName>
    <definedName name="IQ_EBITDA_CAPEX_OVER_TOTAL_IE">"c1370"</definedName>
    <definedName name="IQ_EBITDA_EST">"c369"</definedName>
    <definedName name="IQ_EBITDA_HIGH_EST">"c370"</definedName>
    <definedName name="IQ_EBITDA_INT">"c373"</definedName>
    <definedName name="IQ_EBITDA_LOW_EST">"c371"</definedName>
    <definedName name="IQ_EBITDA_MARGIN">"c372"</definedName>
    <definedName name="IQ_EBITDA_MEDIAN_EST">"c1663"</definedName>
    <definedName name="IQ_EBITDA_NUM_EST">"c374"</definedName>
    <definedName name="IQ_EBITDA_OVER_TOTAL_IE">"c1371"</definedName>
    <definedName name="IQ_EBITDA_STDDEV_EST">"c375"</definedName>
    <definedName name="IQ_EBITDAR">"c2989"</definedName>
    <definedName name="IQ_EBT">"c376"</definedName>
    <definedName name="IQ_EBT_BNK">"c377"</definedName>
    <definedName name="IQ_EBT_BR">"c378"</definedName>
    <definedName name="IQ_EBT_EXCL">"c379"</definedName>
    <definedName name="IQ_EBT_EXCL_BNK">"c380"</definedName>
    <definedName name="IQ_EBT_EXCL_BR">"c381"</definedName>
    <definedName name="IQ_EBT_EXCL_FIN">"c382"</definedName>
    <definedName name="IQ_EBT_EXCL_INS">"c383"</definedName>
    <definedName name="IQ_EBT_EXCL_MARGIN">"c1462"</definedName>
    <definedName name="IQ_EBT_EXCL_REIT">"c384"</definedName>
    <definedName name="IQ_EBT_EXCL_UTI">"c385"</definedName>
    <definedName name="IQ_EBT_FIN">"c386"</definedName>
    <definedName name="IQ_EBT_INCL_MARGIN">"c387"</definedName>
    <definedName name="IQ_EBT_INS">"c388"</definedName>
    <definedName name="IQ_EBT_REIT">"c389"</definedName>
    <definedName name="IQ_EBT_UTI">"c390"</definedName>
    <definedName name="IQ_EFFECT_SPECIAL_CHARGE">"c1595"</definedName>
    <definedName name="IQ_EFFECT_TAX_RATE">"c1899"</definedName>
    <definedName name="IQ_EFFICIENCY_RATIO">"c391"</definedName>
    <definedName name="IQ_EMPLOYEES">"c392"</definedName>
    <definedName name="IQ_ENTERPRISE_VALUE">"c1348"</definedName>
    <definedName name="IQ_EPS_10YR_ANN_GROWTH">"c393"</definedName>
    <definedName name="IQ_EPS_1YR_ANN_GROWTH">"c394"</definedName>
    <definedName name="IQ_EPS_2YR_ANN_GROWTH">"c395"</definedName>
    <definedName name="IQ_EPS_3YR_ANN_GROWTH">"c396"</definedName>
    <definedName name="IQ_EPS_5YR_ANN_GROWTH">"c397"</definedName>
    <definedName name="IQ_EPS_7YR_ANN_GROWTH">"c398"</definedName>
    <definedName name="IQ_EPS_ACT_OR_EST">"c2213"</definedName>
    <definedName name="IQ_EPS_EST">"c399"</definedName>
    <definedName name="IQ_EPS_GW_ACT_OR_EST">"c2223"</definedName>
    <definedName name="IQ_EPS_GW_EST">"c1737"</definedName>
    <definedName name="IQ_EPS_GW_HIGH_EST">"c1739"</definedName>
    <definedName name="IQ_EPS_GW_LOW_EST">"c1740"</definedName>
    <definedName name="IQ_EPS_GW_MEDIAN_EST">"c1738"</definedName>
    <definedName name="IQ_EPS_GW_NUM_EST">"c1741"</definedName>
    <definedName name="IQ_EPS_GW_STDDEV_EST">"c1742"</definedName>
    <definedName name="IQ_EPS_HIGH_EST">"c400"</definedName>
    <definedName name="IQ_EPS_LOW_EST">"c401"</definedName>
    <definedName name="IQ_EPS_MEDIAN_EST">"c1661"</definedName>
    <definedName name="IQ_EPS_NORM">"c1902"</definedName>
    <definedName name="IQ_EPS_NORM_EST">"c2226"</definedName>
    <definedName name="IQ_EPS_NORM_HIGH_EST">"c2228"</definedName>
    <definedName name="IQ_EPS_NORM_LOW_EST">"c2229"</definedName>
    <definedName name="IQ_EPS_NORM_MEDIAN_EST">"c2227"</definedName>
    <definedName name="IQ_EPS_NORM_NUM_EST">"c2230"</definedName>
    <definedName name="IQ_EPS_NORM_STDDEV_EST">"c2231"</definedName>
    <definedName name="IQ_EPS_NUM_EST">"c402"</definedName>
    <definedName name="IQ_EPS_REPORT_ACT_OR_EST">"c2224"</definedName>
    <definedName name="IQ_EPS_REPORTED_EST">"c1744"</definedName>
    <definedName name="IQ_EPS_REPORTED_HIGH_EST">"c1746"</definedName>
    <definedName name="IQ_EPS_REPORTED_LOW_EST">"c1747"</definedName>
    <definedName name="IQ_EPS_REPORTED_MEDIAN_EST">"c1745"</definedName>
    <definedName name="IQ_EPS_REPORTED_NUM_EST">"c1748"</definedName>
    <definedName name="IQ_EPS_REPORTED_STDDEV_EST">"c1749"</definedName>
    <definedName name="IQ_EPS_STDDEV_EST">"c403"</definedName>
    <definedName name="IQ_EQUITY_AFFIL">"c1451"</definedName>
    <definedName name="IQ_EQUITY_METHOD">"c404"</definedName>
    <definedName name="IQ_EQV_OVER_BV">"c1596"</definedName>
    <definedName name="IQ_EQV_OVER_LTM_PRETAX_INC">"c1390"</definedName>
    <definedName name="IQ_ESOP_DEBT">"c1597"</definedName>
    <definedName name="IQ_EST_ACT_CFPS">"c1673"</definedName>
    <definedName name="IQ_EST_ACT_DPS">"c1680"</definedName>
    <definedName name="IQ_EST_ACT_EBIT">"c1687"</definedName>
    <definedName name="IQ_EST_ACT_EBITDA">"c1664"</definedName>
    <definedName name="IQ_EST_ACT_EPS">"c1648"</definedName>
    <definedName name="IQ_EST_ACT_EPS_GW">"c1743"</definedName>
    <definedName name="IQ_EST_ACT_EPS_NORM">"c2232"</definedName>
    <definedName name="IQ_EST_ACT_EPS_REPORTED">"c1750"</definedName>
    <definedName name="IQ_EST_ACT_FFO">"c1666"</definedName>
    <definedName name="IQ_EST_ACT_NAV">"c1757"</definedName>
    <definedName name="IQ_EST_ACT_NI">"c1722"</definedName>
    <definedName name="IQ_EST_ACT_NI_GW">"c1729"</definedName>
    <definedName name="IQ_EST_ACT_NI_REPORTED">"c1736"</definedName>
    <definedName name="IQ_EST_ACT_OPER_INC">"c1694"</definedName>
    <definedName name="IQ_EST_ACT_PRETAX_GW_INC">"c1708"</definedName>
    <definedName name="IQ_EST_ACT_PRETAX_INC">"c1701"</definedName>
    <definedName name="IQ_EST_ACT_PRETAX_REPORT_INC">"c1715"</definedName>
    <definedName name="IQ_EST_ACT_REV">"c2113"</definedName>
    <definedName name="IQ_EST_CFPS_DIFF">"c1871"</definedName>
    <definedName name="IQ_EST_CFPS_GROWTH_1YR">"c1774"</definedName>
    <definedName name="IQ_EST_CFPS_GROWTH_2YR">"c1775"</definedName>
    <definedName name="IQ_EST_CFPS_GROWTH_Q_1YR">"c1776"</definedName>
    <definedName name="IQ_EST_CFPS_SEQ_GROWTH_Q">"c1777"</definedName>
    <definedName name="IQ_EST_CFPS_SURPRISE_PERCENT">"c1872"</definedName>
    <definedName name="IQ_EST_CURRENCY">"c2140"</definedName>
    <definedName name="IQ_EST_DATE">"c1634"</definedName>
    <definedName name="IQ_EST_DPS_DIFF">"c1873"</definedName>
    <definedName name="IQ_EST_DPS_GROWTH_1YR">"c1778"</definedName>
    <definedName name="IQ_EST_DPS_GROWTH_2YR">"c1779"</definedName>
    <definedName name="IQ_EST_DPS_GROWTH_Q_1YR">"c1780"</definedName>
    <definedName name="IQ_EST_DPS_SEQ_GROWTH_Q">"c1781"</definedName>
    <definedName name="IQ_EST_DPS_SURPRISE_PERCENT">"c1874"</definedName>
    <definedName name="IQ_EST_EBIT_DIFF">"c1875"</definedName>
    <definedName name="IQ_EST_EBIT_SURPRISE_PERCENT">"c1876"</definedName>
    <definedName name="IQ_EST_EBITDA_DIFF">"c1867"</definedName>
    <definedName name="IQ_EST_EBITDA_GROWTH_1YR">"c1766"</definedName>
    <definedName name="IQ_EST_EBITDA_GROWTH_2YR">"c1767"</definedName>
    <definedName name="IQ_EST_EBITDA_GROWTH_Q_1YR">"c1768"</definedName>
    <definedName name="IQ_EST_EBITDA_SEQ_GROWTH_Q">"c1769"</definedName>
    <definedName name="IQ_EST_EBITDA_SURPRISE_PERCENT">"c1868"</definedName>
    <definedName name="IQ_EST_EPS_DIFF">"c1864"</definedName>
    <definedName name="IQ_EST_EPS_GROWTH_1YR">"c1636"</definedName>
    <definedName name="IQ_EST_EPS_GROWTH_2YR">"c1637"</definedName>
    <definedName name="IQ_EST_EPS_GROWTH_5YR">"c1655"</definedName>
    <definedName name="IQ_EST_EPS_GROWTH_5YR_HIGH">"c1657"</definedName>
    <definedName name="IQ_EST_EPS_GROWTH_5YR_LOW">"c1658"</definedName>
    <definedName name="IQ_EST_EPS_GROWTH_5YR_MEDIAN">"c1656"</definedName>
    <definedName name="IQ_EST_EPS_GROWTH_5YR_NUM">"c1659"</definedName>
    <definedName name="IQ_EST_EPS_GROWTH_5YR_STDDEV">"c1660"</definedName>
    <definedName name="IQ_EST_EPS_GROWTH_Q_1YR">"c1641"</definedName>
    <definedName name="IQ_EST_EPS_GW_DIFF">"c1891"</definedName>
    <definedName name="IQ_EST_EPS_GW_SURPRISE_PERCENT">"c1892"</definedName>
    <definedName name="IQ_EST_EPS_NORM_DIFF">"c2247"</definedName>
    <definedName name="IQ_EST_EPS_NORM_SURPRISE_PERCENT">"c2248"</definedName>
    <definedName name="IQ_EST_EPS_REPORT_DIFF">"c1893"</definedName>
    <definedName name="IQ_EST_EPS_REPORT_SURPRISE_PERCENT">"c1894"</definedName>
    <definedName name="IQ_EST_EPS_SEQ_GROWTH_Q">"c1764"</definedName>
    <definedName name="IQ_EST_EPS_SURPRISE_PERCENT">"c1635"</definedName>
    <definedName name="IQ_EST_FFO_DIFF">"c1869"</definedName>
    <definedName name="IQ_EST_FFO_GROWTH_1YR">"c1770"</definedName>
    <definedName name="IQ_EST_FFO_GROWTH_2YR">"c1771"</definedName>
    <definedName name="IQ_EST_FFO_GROWTH_Q_1YR">"c1772"</definedName>
    <definedName name="IQ_EST_FFO_SEQ_GROWTH_Q">"c1773"</definedName>
    <definedName name="IQ_EST_FFO_SURPRISE_PERCENT">"c1870"</definedName>
    <definedName name="IQ_EST_NAV_DIFF">"c1895"</definedName>
    <definedName name="IQ_EST_NAV_SURPRISE_PERCENT">"c1896"</definedName>
    <definedName name="IQ_EST_NI_DIFF">"c1885"</definedName>
    <definedName name="IQ_EST_NI_GW_DIFF">"c1887"</definedName>
    <definedName name="IQ_EST_NI_GW_SURPRISE_PERCENT">"c1888"</definedName>
    <definedName name="IQ_EST_NI_REPORT_DIFF">"c1889"</definedName>
    <definedName name="IQ_EST_NI_REPORT_SURPRISE_PERCENT">"c1890"</definedName>
    <definedName name="IQ_EST_NI_SURPRISE_PERCENT">"c1886"</definedName>
    <definedName name="IQ_EST_NUM_BUY">"c1759"</definedName>
    <definedName name="IQ_EST_NUM_HOLD">"c1761"</definedName>
    <definedName name="IQ_EST_NUM_NO_OPINION">"c1758"</definedName>
    <definedName name="IQ_EST_NUM_OUTPERFORM">"c1760"</definedName>
    <definedName name="IQ_EST_NUM_SELL">"c1763"</definedName>
    <definedName name="IQ_EST_NUM_UNDERPERFORM">"c1762"</definedName>
    <definedName name="IQ_EST_OPER_INC_DIFF">"c1877"</definedName>
    <definedName name="IQ_EST_OPER_INC_SURPRISE_PERCENT">"c1878"</definedName>
    <definedName name="IQ_EST_PRE_TAX_DIFF">"c1879"</definedName>
    <definedName name="IQ_EST_PRE_TAX_GW_DIFF">"c1881"</definedName>
    <definedName name="IQ_EST_PRE_TAX_GW_SURPRISE_PERCENT">"c1882"</definedName>
    <definedName name="IQ_EST_PRE_TAX_REPORT_DIFF">"c1883"</definedName>
    <definedName name="IQ_EST_PRE_TAX_REPORT_SURPRISE_PERCENT">"c1884"</definedName>
    <definedName name="IQ_EST_PRE_TAX_SURPRISE_PERCENT">"c1880"</definedName>
    <definedName name="IQ_EST_REV_DIFF">"c1865"</definedName>
    <definedName name="IQ_EST_REV_GROWTH_1YR">"c1638"</definedName>
    <definedName name="IQ_EST_REV_GROWTH_2YR">"c1639"</definedName>
    <definedName name="IQ_EST_REV_GROWTH_Q_1YR">"c1640"</definedName>
    <definedName name="IQ_EST_REV_SEQ_GROWTH_Q">"c1765"</definedName>
    <definedName name="IQ_EST_REV_SURPRISE_PERCENT">"c1866"</definedName>
    <definedName name="IQ_EV_OVER_EMPLOYEE">"c1428"</definedName>
    <definedName name="IQ_EV_OVER_LTM_EBIT">"c1426"</definedName>
    <definedName name="IQ_EV_OVER_LTM_EBITDA">"c1427"</definedName>
    <definedName name="IQ_EV_OVER_LTM_REVENUE">"c1429"</definedName>
    <definedName name="IQ_EXCHANGE">"c405"</definedName>
    <definedName name="IQ_EXERCISE_PRICE">"c1897"</definedName>
    <definedName name="IQ_EXERCISED">"c406"</definedName>
    <definedName name="IQ_EXP_RETURN_PENSION_DOMESTIC">"c407"</definedName>
    <definedName name="IQ_EXP_RETURN_PENSION_FOREIGN">"c408"</definedName>
    <definedName name="IQ_EXPLORE_DRILL">"c409"</definedName>
    <definedName name="IQ_EXTRA_ACC_ITEMS">"c410"</definedName>
    <definedName name="IQ_EXTRA_ACC_ITEMS_BNK">"c411"</definedName>
    <definedName name="IQ_EXTRA_ACC_ITEMS_BR">"c412"</definedName>
    <definedName name="IQ_EXTRA_ACC_ITEMS_FIN">"c413"</definedName>
    <definedName name="IQ_EXTRA_ACC_ITEMS_INS">"c414"</definedName>
    <definedName name="IQ_EXTRA_ACC_ITEMS_REIT">"c415"</definedName>
    <definedName name="IQ_EXTRA_ACC_ITEMS_UTI">"c416"</definedName>
    <definedName name="IQ_EXTRA_ITEMS">"c1459"</definedName>
    <definedName name="IQ_FDIC">"c417"</definedName>
    <definedName name="IQ_FEDFUNDS_SOLD">"c2256"</definedName>
    <definedName name="IQ_FFO">"c1574"</definedName>
    <definedName name="IQ_FFO_ACT_OR_EST">"c2216"</definedName>
    <definedName name="IQ_FFO_EST">"c418"</definedName>
    <definedName name="IQ_FFO_HIGH_EST">"c419"</definedName>
    <definedName name="IQ_FFO_LOW_EST">"c420"</definedName>
    <definedName name="IQ_FFO_MEDIAN_EST">"c1665"</definedName>
    <definedName name="IQ_FFO_NUM_EST">"c421"</definedName>
    <definedName name="IQ_FFO_STDDEV_EST">"c422"</definedName>
    <definedName name="IQ_FHLB_DEBT">"c423"</definedName>
    <definedName name="IQ_FHLB_DUE_CY">"c2080"</definedName>
    <definedName name="IQ_FHLB_DUE_CY1">"c2081"</definedName>
    <definedName name="IQ_FHLB_DUE_CY2">"c2082"</definedName>
    <definedName name="IQ_FHLB_DUE_CY3">"c2083"</definedName>
    <definedName name="IQ_FHLB_DUE_CY4">"c2084"</definedName>
    <definedName name="IQ_FHLB_DUE_NEXT_FIVE">"c2085"</definedName>
    <definedName name="IQ_FILING_CURRENCY">"c2129"</definedName>
    <definedName name="IQ_FILINGDATE_BS">"c424"</definedName>
    <definedName name="IQ_FILINGDATE_CF">"c425"</definedName>
    <definedName name="IQ_FILINGDATE_IS">"c426"</definedName>
    <definedName name="IQ_FILM_RIGHTS">"c2254"</definedName>
    <definedName name="IQ_FIN_DIV_ASSETS_CURRENT">"c427"</definedName>
    <definedName name="IQ_FIN_DIV_ASSETS_LT">"c428"</definedName>
    <definedName name="IQ_FIN_DIV_DEBT_CURRENT">"c429"</definedName>
    <definedName name="IQ_FIN_DIV_DEBT_LT">"c430"</definedName>
    <definedName name="IQ_FIN_DIV_EXP">"c431"</definedName>
    <definedName name="IQ_FIN_DIV_INT_EXP">"c432"</definedName>
    <definedName name="IQ_FIN_DIV_LIAB_CURRENT">"c433"</definedName>
    <definedName name="IQ_FIN_DIV_LIAB_LT">"c434"</definedName>
    <definedName name="IQ_FIN_DIV_LOANS_CURRENT">"c435"</definedName>
    <definedName name="IQ_FIN_DIV_LOANS_LT">"c436"</definedName>
    <definedName name="IQ_FIN_DIV_REV">"c437"</definedName>
    <definedName name="IQ_FINANCING_CASH">"c1405"</definedName>
    <definedName name="IQ_FINANCING_CASH_SUPPL">"c1406"</definedName>
    <definedName name="IQ_FINISHED_INV">"c438"</definedName>
    <definedName name="IQ_FIRST_YEAR_LIFE">"c439"</definedName>
    <definedName name="IQ_FIRST_YEAR_LIFE_PREM">"c2787"</definedName>
    <definedName name="IQ_FIRST_YEAR_PREM">"c2786"</definedName>
    <definedName name="IQ_FIRSTPRICINGDATE">"c3050"</definedName>
    <definedName name="IQ_FISCAL_Q">"c440"</definedName>
    <definedName name="IQ_FISCAL_Y">"c441"</definedName>
    <definedName name="IQ_FIVE_PERCENT_OWNER">"c442"</definedName>
    <definedName name="IQ_FIVEPERCENT_PERCENT">"c443"</definedName>
    <definedName name="IQ_FIVEPERCENT_SHARES">"c444"</definedName>
    <definedName name="IQ_FIXED_ASSET_TURNS">"c445"</definedName>
    <definedName name="IQ_FLOAT_PERCENT">"c1575"</definedName>
    <definedName name="IQ_FOREIGN_DEP_IB">"c446"</definedName>
    <definedName name="IQ_FOREIGN_DEP_NON_IB">"c447"</definedName>
    <definedName name="IQ_FOREIGN_EXCHANGE">"c1376"</definedName>
    <definedName name="IQ_FOREIGN_LOANS">"c448"</definedName>
    <definedName name="IQ_FQ">500</definedName>
    <definedName name="IQ_FUEL">"c449"</definedName>
    <definedName name="IQ_FULL_TIME">"c450"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X">"c451"</definedName>
    <definedName name="IQ_FY">1000</definedName>
    <definedName name="IQ_GA_EXP">"c2241"</definedName>
    <definedName name="IQ_GAIN_ASSETS">"c452"</definedName>
    <definedName name="IQ_GAIN_ASSETS_BNK">"c453"</definedName>
    <definedName name="IQ_GAIN_ASSETS_BR">"c454"</definedName>
    <definedName name="IQ_GAIN_ASSETS_CF">"c455"</definedName>
    <definedName name="IQ_GAIN_ASSETS_CF_BNK">"c456"</definedName>
    <definedName name="IQ_GAIN_ASSETS_CF_BR">"c457"</definedName>
    <definedName name="IQ_GAIN_ASSETS_CF_FIN">"c458"</definedName>
    <definedName name="IQ_GAIN_ASSETS_CF_INS">"c459"</definedName>
    <definedName name="IQ_GAIN_ASSETS_CF_REIT">"c460"</definedName>
    <definedName name="IQ_GAIN_ASSETS_CF_UTI">"c461"</definedName>
    <definedName name="IQ_GAIN_ASSETS_FIN">"c462"</definedName>
    <definedName name="IQ_GAIN_ASSETS_INS">"c463"</definedName>
    <definedName name="IQ_GAIN_ASSETS_REIT">"c471"</definedName>
    <definedName name="IQ_GAIN_ASSETS_REV">"c472"</definedName>
    <definedName name="IQ_GAIN_ASSETS_REV_BNK">"c473"</definedName>
    <definedName name="IQ_GAIN_ASSETS_REV_BR">"c474"</definedName>
    <definedName name="IQ_GAIN_ASSETS_REV_FIN">"c475"</definedName>
    <definedName name="IQ_GAIN_ASSETS_REV_INS">"c476"</definedName>
    <definedName name="IQ_GAIN_ASSETS_REV_REIT">"c477"</definedName>
    <definedName name="IQ_GAIN_ASSETS_REV_UTI">"c478"</definedName>
    <definedName name="IQ_GAIN_ASSETS_UTI">"c479"</definedName>
    <definedName name="IQ_GAIN_INVEST">"c1463"</definedName>
    <definedName name="IQ_GAIN_INVEST_BNK">"c1582"</definedName>
    <definedName name="IQ_GAIN_INVEST_BR">"c1464"</definedName>
    <definedName name="IQ_GAIN_INVEST_CF">"c480"</definedName>
    <definedName name="IQ_GAIN_INVEST_CF_BNK">"c481"</definedName>
    <definedName name="IQ_GAIN_INVEST_CF_BR">"c482"</definedName>
    <definedName name="IQ_GAIN_INVEST_CF_FIN">"c483"</definedName>
    <definedName name="IQ_GAIN_INVEST_CF_INS">"c484"</definedName>
    <definedName name="IQ_GAIN_INVEST_CF_REIT">"c485"</definedName>
    <definedName name="IQ_GAIN_INVEST_CF_UTI">"c486"</definedName>
    <definedName name="IQ_GAIN_INVEST_FIN">"c1465"</definedName>
    <definedName name="IQ_GAIN_INVEST_INS">"c1466"</definedName>
    <definedName name="IQ_GAIN_INVEST_REIT">"c1467"</definedName>
    <definedName name="IQ_GAIN_INVEST_REV">"c494"</definedName>
    <definedName name="IQ_GAIN_INVEST_REV_BNK">"c495"</definedName>
    <definedName name="IQ_GAIN_INVEST_REV_BR">"c496"</definedName>
    <definedName name="IQ_GAIN_INVEST_REV_FIN">"c497"</definedName>
    <definedName name="IQ_GAIN_INVEST_REV_INS">"c498"</definedName>
    <definedName name="IQ_GAIN_INVEST_REV_REIT">"c499"</definedName>
    <definedName name="IQ_GAIN_INVEST_REV_UTI">"c500"</definedName>
    <definedName name="IQ_GAIN_INVEST_UTI">"c1468"</definedName>
    <definedName name="IQ_GAIN_LOANS_REC">"c501"</definedName>
    <definedName name="IQ_GAIN_LOANS_RECEIV">"c502"</definedName>
    <definedName name="IQ_GAIN_LOANS_RECEIV_REV_FIN">"c503"</definedName>
    <definedName name="IQ_GAIN_LOANS_REV">"c504"</definedName>
    <definedName name="IQ_GAIN_SALE_ASSETS">"c1377"</definedName>
    <definedName name="IQ_GOODWILL_NET">"c1380"</definedName>
    <definedName name="IQ_GP">"c511"</definedName>
    <definedName name="IQ_GP_10YR_ANN_GROWTH">"c512"</definedName>
    <definedName name="IQ_GP_1YR_ANN_GROWTH">"c513"</definedName>
    <definedName name="IQ_GP_2YR_ANN_GROWTH">"c514"</definedName>
    <definedName name="IQ_GP_3YR_ANN_GROWTH">"c515"</definedName>
    <definedName name="IQ_GP_5YR_ANN_GROWTH">"c516"</definedName>
    <definedName name="IQ_GP_7YR_ANN_GROWTH">"c517"</definedName>
    <definedName name="IQ_GPPE">"c518"</definedName>
    <definedName name="IQ_GROSS_AH_EARNED">"c2742"</definedName>
    <definedName name="IQ_GROSS_CLAIM_EXP_INCUR">"c2755"</definedName>
    <definedName name="IQ_GROSS_CLAIM_EXP_PAID">"c2758"</definedName>
    <definedName name="IQ_GROSS_CLAIM_EXP_RES">"c2752"</definedName>
    <definedName name="IQ_GROSS_DIVID">"c1446"</definedName>
    <definedName name="IQ_GROSS_EARNED">"c2732"</definedName>
    <definedName name="IQ_GROSS_LIFE_EARNED">"c2737"</definedName>
    <definedName name="IQ_GROSS_LIFE_IN_FORCE">"c2767"</definedName>
    <definedName name="IQ_GROSS_LOANS">"c521"</definedName>
    <definedName name="IQ_GROSS_LOANS_10YR_ANN_GROWTH">"c522"</definedName>
    <definedName name="IQ_GROSS_LOANS_1YR_ANN_GROWTH">"c523"</definedName>
    <definedName name="IQ_GROSS_LOANS_2YR_ANN_GROWTH">"c524"</definedName>
    <definedName name="IQ_GROSS_LOANS_3YR_ANN_GROWTH">"c525"</definedName>
    <definedName name="IQ_GROSS_LOANS_5YR_ANN_GROWTH">"c526"</definedName>
    <definedName name="IQ_GROSS_LOANS_7YR_ANN_GROWTH">"c527"</definedName>
    <definedName name="IQ_GROSS_LOANS_TOTAL_DEPOSITS">"c528"</definedName>
    <definedName name="IQ_GROSS_MARGIN">"c529"</definedName>
    <definedName name="IQ_GROSS_PC_EARNED">"c2747"</definedName>
    <definedName name="IQ_GROSS_PROFIT">"c1378"</definedName>
    <definedName name="IQ_GROSS_WRITTEN">"c2726"</definedName>
    <definedName name="IQ_GW">"c530"</definedName>
    <definedName name="IQ_GW_AMORT_BR">"c532"</definedName>
    <definedName name="IQ_GW_AMORT_FIN">"c540"</definedName>
    <definedName name="IQ_GW_AMORT_INS">"c541"</definedName>
    <definedName name="IQ_GW_AMORT_REIT">"c542"</definedName>
    <definedName name="IQ_GW_AMORT_UTI">"c543"</definedName>
    <definedName name="IQ_GW_INTAN_AMORT">"c1469"</definedName>
    <definedName name="IQ_GW_INTAN_AMORT_BNK">"c544"</definedName>
    <definedName name="IQ_GW_INTAN_AMORT_BR">"c1470"</definedName>
    <definedName name="IQ_GW_INTAN_AMORT_CF">"c1471"</definedName>
    <definedName name="IQ_GW_INTAN_AMORT_CF_BNK">"c1472"</definedName>
    <definedName name="IQ_GW_INTAN_AMORT_CF_BR">"c1473"</definedName>
    <definedName name="IQ_GW_INTAN_AMORT_CF_FIN">"c1474"</definedName>
    <definedName name="IQ_GW_INTAN_AMORT_CF_INS">"c1475"</definedName>
    <definedName name="IQ_GW_INTAN_AMORT_CF_REIT">"c1476"</definedName>
    <definedName name="IQ_GW_INTAN_AMORT_CF_UTI">"c1477"</definedName>
    <definedName name="IQ_GW_INTAN_AMORT_FIN">"c1478"</definedName>
    <definedName name="IQ_GW_INTAN_AMORT_INS">"c1479"</definedName>
    <definedName name="IQ_GW_INTAN_AMORT_REIT">"c1480"</definedName>
    <definedName name="IQ_GW_INTAN_AMORT_UTI">"c1481"</definedName>
    <definedName name="IQ_HIGH_TARGET_PRICE">"c1651"</definedName>
    <definedName name="IQ_HIGHPRICE">"c545"</definedName>
    <definedName name="IQ_HOMEOWNERS_WRITTEN">"c546"</definedName>
    <definedName name="IQ_IMPAIR_OIL">"c547"</definedName>
    <definedName name="IQ_IMPAIRMENT_GW">"c548"</definedName>
    <definedName name="IQ_IMPUT_OPER_LEASE_DEPR">"c2987"</definedName>
    <definedName name="IQ_IMPUT_OPER_LEASE_INT_EXP">"c2986"</definedName>
    <definedName name="IQ_INC_AFTER_TAX">"c1598"</definedName>
    <definedName name="IQ_INC_AVAIL_EXCL">"c1395"</definedName>
    <definedName name="IQ_INC_AVAIL_INCL">"c1396"</definedName>
    <definedName name="IQ_INC_BEFORE_TAX">"c1375"</definedName>
    <definedName name="IQ_INC_EQUITY">"c549"</definedName>
    <definedName name="IQ_INC_EQUITY_BR">"c550"</definedName>
    <definedName name="IQ_INC_EQUITY_CF">"c551"</definedName>
    <definedName name="IQ_INC_EQUITY_FIN">"c552"</definedName>
    <definedName name="IQ_INC_EQUITY_INS">"c553"</definedName>
    <definedName name="IQ_INC_EQUITY_REC_BNK">"c554"</definedName>
    <definedName name="IQ_INC_EQUITY_REIT">"c555"</definedName>
    <definedName name="IQ_INC_EQUITY_REV_BNK">"c556"</definedName>
    <definedName name="IQ_INC_EQUITY_UTI">"c557"</definedName>
    <definedName name="IQ_INC_REAL_ESTATE_REC">"c558"</definedName>
    <definedName name="IQ_INC_REAL_ESTATE_REV">"c559"</definedName>
    <definedName name="IQ_INC_TAX">"c560"</definedName>
    <definedName name="IQ_INC_TAX_EXCL">"c1599"</definedName>
    <definedName name="IQ_INC_TAX_PAY_CURRENT">"c561"</definedName>
    <definedName name="IQ_INC_TRADE_ACT">"c562"</definedName>
    <definedName name="IQ_INS_ANNUITY_LIAB">"c563"</definedName>
    <definedName name="IQ_INS_ANNUITY_REV">"c2788"</definedName>
    <definedName name="IQ_INS_DIV_EXP">"c564"</definedName>
    <definedName name="IQ_INS_DIV_REV">"c565"</definedName>
    <definedName name="IQ_INS_IN_FORCE">"c566"</definedName>
    <definedName name="IQ_INS_LIAB">"c567"</definedName>
    <definedName name="IQ_INS_POLICY_EXP">"c568"</definedName>
    <definedName name="IQ_INS_REV">"c569"</definedName>
    <definedName name="IQ_INS_SETTLE">"c570"</definedName>
    <definedName name="IQ_INS_SETTLE_BNK">"c571"</definedName>
    <definedName name="IQ_INS_SETTLE_BR">"c572"</definedName>
    <definedName name="IQ_INS_SETTLE_FIN">"c573"</definedName>
    <definedName name="IQ_INS_SETTLE_INS">"c574"</definedName>
    <definedName name="IQ_INS_SETTLE_REIT">"c575"</definedName>
    <definedName name="IQ_INS_SETTLE_UTI">"c576"</definedName>
    <definedName name="IQ_INSIDER_3MTH_BOUGHT_PCT">"c1534"</definedName>
    <definedName name="IQ_INSIDER_3MTH_NET_PCT">"c1535"</definedName>
    <definedName name="IQ_INSIDER_3MTH_SOLD_PCT">"c1533"</definedName>
    <definedName name="IQ_INSIDER_6MTH_BOUGHT_PCT">"c1537"</definedName>
    <definedName name="IQ_INSIDER_6MTH_NET_PCT">"c1538"</definedName>
    <definedName name="IQ_INSIDER_6MTH_SOLD_PCT">"c1536"</definedName>
    <definedName name="IQ_INSIDER_OVER_TOTAL">"c1581"</definedName>
    <definedName name="IQ_INSIDER_OWNER">"c577"</definedName>
    <definedName name="IQ_INSIDER_PERCENT">"c578"</definedName>
    <definedName name="IQ_INSIDER_SHARES">"c579"</definedName>
    <definedName name="IQ_INSTITUTIONAL_OVER_TOTAL">"c1580"</definedName>
    <definedName name="IQ_INSTITUTIONAL_OWNER">"c580"</definedName>
    <definedName name="IQ_INSTITUTIONAL_PERCENT">"c581"</definedName>
    <definedName name="IQ_INSTITUTIONAL_SHARES">"c582"</definedName>
    <definedName name="IQ_INSUR_RECEIV">"c1600"</definedName>
    <definedName name="IQ_INT_BORROW">"c583"</definedName>
    <definedName name="IQ_INT_DEPOSITS">"c584"</definedName>
    <definedName name="IQ_INT_DIV_INC">"c585"</definedName>
    <definedName name="IQ_INT_EXP_BR">"c586"</definedName>
    <definedName name="IQ_INT_EXP_COVERAGE">"c587"</definedName>
    <definedName name="IQ_INT_EXP_FIN">"c588"</definedName>
    <definedName name="IQ_INT_EXP_INCL_CAP">"c2988"</definedName>
    <definedName name="IQ_INT_EXP_INS">"c589"</definedName>
    <definedName name="IQ_INT_EXP_LTD">"c2086"</definedName>
    <definedName name="IQ_INT_EXP_REIT">"c590"</definedName>
    <definedName name="IQ_INT_EXP_TOTAL">"c591"</definedName>
    <definedName name="IQ_INT_EXP_UTI">"c592"</definedName>
    <definedName name="IQ_INT_INC_BR">"c593"</definedName>
    <definedName name="IQ_INT_INC_FIN">"c594"</definedName>
    <definedName name="IQ_INT_INC_INVEST">"c595"</definedName>
    <definedName name="IQ_INT_INC_LOANS">"c596"</definedName>
    <definedName name="IQ_INT_INC_REIT">"c597"</definedName>
    <definedName name="IQ_INT_INC_TOTAL">"c598"</definedName>
    <definedName name="IQ_INT_INC_UTI">"c599"</definedName>
    <definedName name="IQ_INT_INV_INC">"c600"</definedName>
    <definedName name="IQ_INT_INV_INC_REIT">"c601"</definedName>
    <definedName name="IQ_INT_INV_INC_UTI">"c602"</definedName>
    <definedName name="IQ_INT_ON_BORROWING_COVERAGE">"c603"</definedName>
    <definedName name="IQ_INT_RATE_SPREAD">"c604"</definedName>
    <definedName name="IQ_INTANGIBLES_NET">"c1407"</definedName>
    <definedName name="IQ_INTEREST_CASH_DEPOSITS">"c2255"</definedName>
    <definedName name="IQ_INTEREST_EXP">"c618"</definedName>
    <definedName name="IQ_INTEREST_EXP_NET">"c1450"</definedName>
    <definedName name="IQ_INTEREST_EXP_NON">"c1383"</definedName>
    <definedName name="IQ_INTEREST_EXP_SUPPL">"c1460"</definedName>
    <definedName name="IQ_INTEREST_INC">"c1393"</definedName>
    <definedName name="IQ_INTEREST_INC_NON">"c1384"</definedName>
    <definedName name="IQ_INTEREST_INVEST_INC">"c619"</definedName>
    <definedName name="IQ_INV_10YR_ANN_GROWTH">"c1930"</definedName>
    <definedName name="IQ_INV_1YR_ANN_GROWTH">"c1925"</definedName>
    <definedName name="IQ_INV_2YR_ANN_GROWTH">"c1926"</definedName>
    <definedName name="IQ_INV_3YR_ANN_GROWTH">"c1927"</definedName>
    <definedName name="IQ_INV_5YR_ANN_GROWTH">"c1928"</definedName>
    <definedName name="IQ_INV_7YR_ANN_GROWTH">"c1929"</definedName>
    <definedName name="IQ_INV_BANKING_FEE">"c620"</definedName>
    <definedName name="IQ_INV_METHOD">"c621"</definedName>
    <definedName name="IQ_INVENTORY">"c622"</definedName>
    <definedName name="IQ_INVENTORY_TURNS">"c623"</definedName>
    <definedName name="IQ_INVENTORY_UTI">"c624"</definedName>
    <definedName name="IQ_INVEST_DEBT">"c625"</definedName>
    <definedName name="IQ_INVEST_EQUITY_PREF">"c626"</definedName>
    <definedName name="IQ_INVEST_FHLB">"c627"</definedName>
    <definedName name="IQ_INVEST_LOANS_CF">"c628"</definedName>
    <definedName name="IQ_INVEST_LOANS_CF_BNK">"c629"</definedName>
    <definedName name="IQ_INVEST_LOANS_CF_BR">"c630"</definedName>
    <definedName name="IQ_INVEST_LOANS_CF_FIN">"c631"</definedName>
    <definedName name="IQ_INVEST_LOANS_CF_INS">"c632"</definedName>
    <definedName name="IQ_INVEST_LOANS_CF_REIT">"c633"</definedName>
    <definedName name="IQ_INVEST_LOANS_CF_UTI">"c634"</definedName>
    <definedName name="IQ_INVEST_REAL_ESTATE">"c635"</definedName>
    <definedName name="IQ_INVEST_SECURITY">"c636"</definedName>
    <definedName name="IQ_INVEST_SECURITY_CF">"c637"</definedName>
    <definedName name="IQ_INVEST_SECURITY_CF_BNK">"c638"</definedName>
    <definedName name="IQ_INVEST_SECURITY_CF_BR">"c639"</definedName>
    <definedName name="IQ_INVEST_SECURITY_CF_FIN">"c640"</definedName>
    <definedName name="IQ_INVEST_SECURITY_CF_INS">"c641"</definedName>
    <definedName name="IQ_INVEST_SECURITY_CF_REIT">"c642"</definedName>
    <definedName name="IQ_INVEST_SECURITY_CF_UTI">"c643"</definedName>
    <definedName name="IQ_IPRD">"c644"</definedName>
    <definedName name="IQ_ISS_DEBT_NET">"c1391"</definedName>
    <definedName name="IQ_ISS_STOCK_NET">"c1601"</definedName>
    <definedName name="IQ_JR_SUB_DEBT">"c2534"</definedName>
    <definedName name="IQ_JR_SUB_DEBT_EBITDA">"c2560"</definedName>
    <definedName name="IQ_JR_SUB_DEBT_EBITDA_CAPEX">"c2561"</definedName>
    <definedName name="IQ_JR_SUB_DEBT_PCT">"c2535"</definedName>
    <definedName name="IQ_LAND">"c645"</definedName>
    <definedName name="IQ_LAST_SPLIT_DATE">"c2095"</definedName>
    <definedName name="IQ_LAST_SPLIT_FACTOR">"c2093"</definedName>
    <definedName name="IQ_LASTPRICINGDATE">"c3051"</definedName>
    <definedName name="IQ_LASTSALEPRICE">"c646"</definedName>
    <definedName name="IQ_LASTSALEPRICE_DATE">"c2109"</definedName>
    <definedName name="IQ_LATESTK">1000</definedName>
    <definedName name="IQ_LATESTQ">500</definedName>
    <definedName name="IQ_LEGAL_SETTLE">"c647"</definedName>
    <definedName name="IQ_LEGAL_SETTLE_BNK">"c648"</definedName>
    <definedName name="IQ_LEGAL_SETTLE_BR">"c649"</definedName>
    <definedName name="IQ_LEGAL_SETTLE_FIN">"c650"</definedName>
    <definedName name="IQ_LEGAL_SETTLE_INS">"c651"</definedName>
    <definedName name="IQ_LEGAL_SETTLE_REIT">"c652"</definedName>
    <definedName name="IQ_LEGAL_SETTLE_UTI">"c653"</definedName>
    <definedName name="IQ_LEVERAGE_RATIO">"c654"</definedName>
    <definedName name="IQ_LEVERED_FCF">"c1907"</definedName>
    <definedName name="IQ_LFCF_10YR_ANN_GROWTH">"c1942"</definedName>
    <definedName name="IQ_LFCF_1YR_ANN_GROWTH">"c1937"</definedName>
    <definedName name="IQ_LFCF_2YR_ANN_GROWTH">"c1938"</definedName>
    <definedName name="IQ_LFCF_3YR_ANN_GROWTH">"c1939"</definedName>
    <definedName name="IQ_LFCF_5YR_ANN_GROWTH">"c1940"</definedName>
    <definedName name="IQ_LFCF_7YR_ANN_GROWTH">"c1941"</definedName>
    <definedName name="IQ_LFCF_MARGIN">"c1961"</definedName>
    <definedName name="IQ_LH_STATUTORY_SURPLUS">"c2771"</definedName>
    <definedName name="IQ_LICENSED_POPS">"c2123"</definedName>
    <definedName name="IQ_LIFE_EARNED">"c2739"</definedName>
    <definedName name="IQ_LIFOR">"c655"</definedName>
    <definedName name="IQ_LL">"c656"</definedName>
    <definedName name="IQ_LOAN_LEASE_RECEIV">"c657"</definedName>
    <definedName name="IQ_LOAN_LOSS">"c1386"</definedName>
    <definedName name="IQ_LOAN_SERVICE_REV">"c658"</definedName>
    <definedName name="IQ_LOANS_CF">"c659"</definedName>
    <definedName name="IQ_LOANS_CF_BNK">"c660"</definedName>
    <definedName name="IQ_LOANS_CF_BR">"c661"</definedName>
    <definedName name="IQ_LOANS_CF_FIN">"c662"</definedName>
    <definedName name="IQ_LOANS_CF_INS">"c663"</definedName>
    <definedName name="IQ_LOANS_CF_REIT">"c664"</definedName>
    <definedName name="IQ_LOANS_CF_UTI">"c665"</definedName>
    <definedName name="IQ_LOANS_FOR_SALE">"c666"</definedName>
    <definedName name="IQ_LOANS_PAST_DUE">"c667"</definedName>
    <definedName name="IQ_LOANS_RECEIV_CURRENT">"c668"</definedName>
    <definedName name="IQ_LOANS_RECEIV_LT">"c669"</definedName>
    <definedName name="IQ_LOANS_RECEIV_LT_UTI">"c670"</definedName>
    <definedName name="IQ_LONG_TERM_DEBT">"c1387"</definedName>
    <definedName name="IQ_LONG_TERM_DEBT_OVER_TOTAL_CAP">"c1388"</definedName>
    <definedName name="IQ_LONG_TERM_GROWTH">"c671"</definedName>
    <definedName name="IQ_LONG_TERM_INV">"c1389"</definedName>
    <definedName name="IQ_LOSS_LOSS_EXP">"c672"</definedName>
    <definedName name="IQ_LOSS_TO_NET_EARNED">"c2751"</definedName>
    <definedName name="IQ_LOW_TARGET_PRICE">"c1652"</definedName>
    <definedName name="IQ_LOWPRICE">"c673"</definedName>
    <definedName name="IQ_LT_DEBT">"c674"</definedName>
    <definedName name="IQ_LT_DEBT_BNK">"c675"</definedName>
    <definedName name="IQ_LT_DEBT_BR">"c676"</definedName>
    <definedName name="IQ_LT_DEBT_CAPITAL">"c677"</definedName>
    <definedName name="IQ_LT_DEBT_CAPITAL_LEASES">"c2542"</definedName>
    <definedName name="IQ_LT_DEBT_CAPITAL_LEASES_PCT">"c2543"</definedName>
    <definedName name="IQ_LT_DEBT_EQUITY">"c678"</definedName>
    <definedName name="IQ_LT_DEBT_FIN">"c679"</definedName>
    <definedName name="IQ_LT_DEBT_INS">"c680"</definedName>
    <definedName name="IQ_LT_DEBT_ISSUED">"c681"</definedName>
    <definedName name="IQ_LT_DEBT_ISSUED_BNK">"c682"</definedName>
    <definedName name="IQ_LT_DEBT_ISSUED_BR">"c683"</definedName>
    <definedName name="IQ_LT_DEBT_ISSUED_FIN">"c684"</definedName>
    <definedName name="IQ_LT_DEBT_ISSUED_INS">"c685"</definedName>
    <definedName name="IQ_LT_DEBT_ISSUED_REIT">"c686"</definedName>
    <definedName name="IQ_LT_DEBT_ISSUED_UTI">"c687"</definedName>
    <definedName name="IQ_LT_DEBT_REIT">"c688"</definedName>
    <definedName name="IQ_LT_DEBT_REPAID">"c689"</definedName>
    <definedName name="IQ_LT_DEBT_REPAID_BNK">"c690"</definedName>
    <definedName name="IQ_LT_DEBT_REPAID_BR">"c691"</definedName>
    <definedName name="IQ_LT_DEBT_REPAID_FIN">"c692"</definedName>
    <definedName name="IQ_LT_DEBT_REPAID_INS">"c693"</definedName>
    <definedName name="IQ_LT_DEBT_REPAID_REIT">"c694"</definedName>
    <definedName name="IQ_LT_DEBT_REPAID_UTI">"c695"</definedName>
    <definedName name="IQ_LT_DEBT_UTI">"c696"</definedName>
    <definedName name="IQ_LT_INVEST">"c697"</definedName>
    <definedName name="IQ_LT_INVEST_BR">"c698"</definedName>
    <definedName name="IQ_LT_INVEST_FIN">"c699"</definedName>
    <definedName name="IQ_LT_INVEST_REIT">"c700"</definedName>
    <definedName name="IQ_LT_INVEST_UTI">"c701"</definedName>
    <definedName name="IQ_LT_NOTE_RECEIV">"c1602"</definedName>
    <definedName name="IQ_LTD_DUE_AFTER_FIVE">"c704"</definedName>
    <definedName name="IQ_LTD_DUE_CY">"c705"</definedName>
    <definedName name="IQ_LTD_DUE_CY1">"c706"</definedName>
    <definedName name="IQ_LTD_DUE_CY2">"c707"</definedName>
    <definedName name="IQ_LTD_DUE_CY3">"c708"</definedName>
    <definedName name="IQ_LTD_DUE_CY4">"c709"</definedName>
    <definedName name="IQ_LTD_DUE_NEXT_FIVE">"c710"</definedName>
    <definedName name="IQ_LTM">2000</definedName>
    <definedName name="IQ_LTM_REVENUE_OVER_EMPLOYEES">"c1437"</definedName>
    <definedName name="IQ_MACHINERY">"c711"</definedName>
    <definedName name="IQ_MAINT_CAPEX">"c2947"</definedName>
    <definedName name="IQ_MAINT_REPAIR">"c2087"</definedName>
    <definedName name="IQ_MARKET_CAP_LFCF">"c2209"</definedName>
    <definedName name="IQ_MARKETCAP">"c712"</definedName>
    <definedName name="IQ_MARKETING">"c2239"</definedName>
    <definedName name="IQ_MC_RATIO">"c2783"</definedName>
    <definedName name="IQ_MC_STATUTORY_SURPLUS">"c2772"</definedName>
    <definedName name="IQ_MEDIAN_TARGET_PRICE">"c1650"</definedName>
    <definedName name="IQ_MERGER">"c713"</definedName>
    <definedName name="IQ_MERGER_BNK">"c714"</definedName>
    <definedName name="IQ_MERGER_BR">"c715"</definedName>
    <definedName name="IQ_MERGER_FIN">"c716"</definedName>
    <definedName name="IQ_MERGER_INS">"c717"</definedName>
    <definedName name="IQ_MERGER_REIT">"c718"</definedName>
    <definedName name="IQ_MERGER_RESTRUCTURE">"c719"</definedName>
    <definedName name="IQ_MERGER_RESTRUCTURE_BNK">"c720"</definedName>
    <definedName name="IQ_MERGER_RESTRUCTURE_BR">"c721"</definedName>
    <definedName name="IQ_MERGER_RESTRUCTURE_FIN">"c722"</definedName>
    <definedName name="IQ_MERGER_RESTRUCTURE_INS">"c723"</definedName>
    <definedName name="IQ_MERGER_RESTRUCTURE_REIT">"c724"</definedName>
    <definedName name="IQ_MERGER_RESTRUCTURE_UTI">"c725"</definedName>
    <definedName name="IQ_MERGER_UTI">"c726"</definedName>
    <definedName name="IQ_MINORITY_INTEREST">"c727"</definedName>
    <definedName name="IQ_MINORITY_INTEREST_BNK">"c728"</definedName>
    <definedName name="IQ_MINORITY_INTEREST_BR">"c729"</definedName>
    <definedName name="IQ_MINORITY_INTEREST_CF">"c730"</definedName>
    <definedName name="IQ_MINORITY_INTEREST_FIN">"c731"</definedName>
    <definedName name="IQ_MINORITY_INTEREST_INS">"c732"</definedName>
    <definedName name="IQ_MINORITY_INTEREST_IS">"c733"</definedName>
    <definedName name="IQ_MINORITY_INTEREST_REIT">"c734"</definedName>
    <definedName name="IQ_MINORITY_INTEREST_TOTAL">"c1905"</definedName>
    <definedName name="IQ_MINORITY_INTEREST_UTI">"c735"</definedName>
    <definedName name="IQ_MISC_ADJUST_CF">"c736"</definedName>
    <definedName name="IQ_MISC_EARN_ADJ">"c1603"</definedName>
    <definedName name="IQ_MKTCAP_EBT_EXCL">"c737"</definedName>
    <definedName name="IQ_MKTCAP_EBT_EXCL_AVG">"c738"</definedName>
    <definedName name="IQ_MKTCAP_EBT_INCL_AVG">"c739"</definedName>
    <definedName name="IQ_MKTCAP_TOTAL_REV">"c740"</definedName>
    <definedName name="IQ_MKTCAP_TOTAL_REV_AVG">"c741"</definedName>
    <definedName name="IQ_MKTCAP_TOTAL_REV_FWD">"c742"</definedName>
    <definedName name="IQ_MM_ACCOUNT">"c743"</definedName>
    <definedName name="IQ_MORT_BANK_ACT">"c744"</definedName>
    <definedName name="IQ_MORT_BANKING_FEE">"c745"</definedName>
    <definedName name="IQ_MORT_INT_INC">"c746"</definedName>
    <definedName name="IQ_MORT_LOANS">"c747"</definedName>
    <definedName name="IQ_MORT_SECURITY">"c748"</definedName>
    <definedName name="IQ_MORTGAGE_SERV_RIGHTS">"c2242"</definedName>
    <definedName name="IQ_NAV_ACT_OR_EST">"c2225"</definedName>
    <definedName name="IQ_NAV_EST">"c1751"</definedName>
    <definedName name="IQ_NAV_HIGH_EST">"c1753"</definedName>
    <definedName name="IQ_NAV_LOW_EST">"c1754"</definedName>
    <definedName name="IQ_NAV_MEDIAN_EST">"c1752"</definedName>
    <definedName name="IQ_NAV_NUM_EST">"c1755"</definedName>
    <definedName name="IQ_NAV_STDDEV_EST">"c1756"</definedName>
    <definedName name="IQ_NET_CHANGE">"c749"</definedName>
    <definedName name="IQ_NET_CLAIM_EXP_INCUR">"c2757"</definedName>
    <definedName name="IQ_NET_CLAIM_EXP_INCUR_CY">"c2761"</definedName>
    <definedName name="IQ_NET_CLAIM_EXP_INCUR_PY">"c2762"</definedName>
    <definedName name="IQ_NET_CLAIM_EXP_PAID">"c2760"</definedName>
    <definedName name="IQ_NET_CLAIM_EXP_PAID_CY">"c2763"</definedName>
    <definedName name="IQ_NET_CLAIM_EXP_PAID_PY">"c2764"</definedName>
    <definedName name="IQ_NET_CLAIM_EXP_RES">"c2754"</definedName>
    <definedName name="IQ_NET_DEBT">"c1584"</definedName>
    <definedName name="IQ_NET_DEBT_EBITDA">"c750"</definedName>
    <definedName name="IQ_NET_DEBT_EBITDA_CAPEX">"c2949"</definedName>
    <definedName name="IQ_NET_DEBT_ISSUED">"c751"</definedName>
    <definedName name="IQ_NET_DEBT_ISSUED_BNK">"c752"</definedName>
    <definedName name="IQ_NET_DEBT_ISSUED_BR">"c753"</definedName>
    <definedName name="IQ_NET_DEBT_ISSUED_FIN">"c754"</definedName>
    <definedName name="IQ_NET_DEBT_ISSUED_INS">"c755"</definedName>
    <definedName name="IQ_NET_DEBT_ISSUED_REIT">"c756"</definedName>
    <definedName name="IQ_NET_DEBT_ISSUED_UTI">"c757"</definedName>
    <definedName name="IQ_NET_EARNED">"c2734"</definedName>
    <definedName name="IQ_NET_INC">"c1394"</definedName>
    <definedName name="IQ_NET_INC_BEFORE">"c1368"</definedName>
    <definedName name="IQ_NET_INC_CF">"c1397"</definedName>
    <definedName name="IQ_NET_INC_MARGIN">"c1398"</definedName>
    <definedName name="IQ_NET_INT_INC_10YR_ANN_GROWTH">"c758"</definedName>
    <definedName name="IQ_NET_INT_INC_1YR_ANN_GROWTH">"c759"</definedName>
    <definedName name="IQ_NET_INT_INC_2YR_ANN_GROWTH">"c760"</definedName>
    <definedName name="IQ_NET_INT_INC_3YR_ANN_GROWTH">"c761"</definedName>
    <definedName name="IQ_NET_INT_INC_5YR_ANN_GROWTH">"c762"</definedName>
    <definedName name="IQ_NET_INT_INC_7YR_ANN_GROWTH">"c763"</definedName>
    <definedName name="IQ_NET_INT_INC_BNK">"c764"</definedName>
    <definedName name="IQ_NET_INT_INC_BR">"c765"</definedName>
    <definedName name="IQ_NET_INT_INC_FIN">"c766"</definedName>
    <definedName name="IQ_NET_INT_INC_TOTAL_REV">"c767"</definedName>
    <definedName name="IQ_NET_INT_MARGIN">"c768"</definedName>
    <definedName name="IQ_NET_INTEREST_EXP">"c769"</definedName>
    <definedName name="IQ_NET_INTEREST_EXP_REIT">"c770"</definedName>
    <definedName name="IQ_NET_INTEREST_EXP_UTI">"c771"</definedName>
    <definedName name="IQ_NET_INTEREST_INC">"c1392"</definedName>
    <definedName name="IQ_NET_INTEREST_INC_AFTER_LL">"c1604"</definedName>
    <definedName name="IQ_NET_LIFE_INS_IN_FORCE">"c2769"</definedName>
    <definedName name="IQ_NET_LOANS">"c772"</definedName>
    <definedName name="IQ_NET_LOANS_10YR_ANN_GROWTH">"c773"</definedName>
    <definedName name="IQ_NET_LOANS_1YR_ANN_GROWTH">"c774"</definedName>
    <definedName name="IQ_NET_LOANS_2YR_ANN_GROWTH">"c775"</definedName>
    <definedName name="IQ_NET_LOANS_3YR_ANN_GROWTH">"c776"</definedName>
    <definedName name="IQ_NET_LOANS_5YR_ANN_GROWTH">"c777"</definedName>
    <definedName name="IQ_NET_LOANS_7YR_ANN_GROWTH">"c778"</definedName>
    <definedName name="IQ_NET_LOANS_TOTAL_DEPOSITS">"c779"</definedName>
    <definedName name="IQ_NET_RENTAL_EXP_FN">"c780"</definedName>
    <definedName name="IQ_NET_TO_GROSS_EARNED">"c2750"</definedName>
    <definedName name="IQ_NET_TO_GROSS_WRITTEN">"c2729"</definedName>
    <definedName name="IQ_NET_WRITTEN">"c2728"</definedName>
    <definedName name="IQ_NEW_PREM">"c2785"</definedName>
    <definedName name="IQ_NI">"c781"</definedName>
    <definedName name="IQ_NI_10YR_ANN_GROWTH">"c782"</definedName>
    <definedName name="IQ_NI_1YR_ANN_GROWTH">"c783"</definedName>
    <definedName name="IQ_NI_2YR_ANN_GROWTH">"c784"</definedName>
    <definedName name="IQ_NI_3YR_ANN_GROWTH">"c785"</definedName>
    <definedName name="IQ_NI_5YR_ANN_GROWTH">"c786"</definedName>
    <definedName name="IQ_NI_7YR_ANN_GROWTH">"c787"</definedName>
    <definedName name="IQ_NI_ACT_OR_EST">"c2222"</definedName>
    <definedName name="IQ_NI_AFTER_CAPITALIZED">"c788"</definedName>
    <definedName name="IQ_NI_AVAIL_EXCL">"c789"</definedName>
    <definedName name="IQ_NI_AVAIL_EXCL_MARGIN">"c790"</definedName>
    <definedName name="IQ_NI_AVAIL_INCL">"c791"</definedName>
    <definedName name="IQ_NI_BEFORE_CAPITALIZED">"c792"</definedName>
    <definedName name="IQ_NI_CF">"c793"</definedName>
    <definedName name="IQ_NI_EST">"c1716"</definedName>
    <definedName name="IQ_NI_GW_EST">"c1723"</definedName>
    <definedName name="IQ_NI_GW_HIGH_EST">"c1725"</definedName>
    <definedName name="IQ_NI_GW_LOW_EST">"c1726"</definedName>
    <definedName name="IQ_NI_GW_MEDIAN_EST">"c1724"</definedName>
    <definedName name="IQ_NI_GW_NUM_EST">"c1727"</definedName>
    <definedName name="IQ_NI_GW_STDDEV_EST">"c1728"</definedName>
    <definedName name="IQ_NI_HIGH_EST">"c1718"</definedName>
    <definedName name="IQ_NI_LOW_EST">"c1719"</definedName>
    <definedName name="IQ_NI_MARGIN">"c794"</definedName>
    <definedName name="IQ_NI_MEDIAN_EST">"c1717"</definedName>
    <definedName name="IQ_NI_NORM">"c1901"</definedName>
    <definedName name="IQ_NI_NORM_10YR_ANN_GROWTH">"c1960"</definedName>
    <definedName name="IQ_NI_NORM_1YR_ANN_GROWTH">"c1955"</definedName>
    <definedName name="IQ_NI_NORM_2YR_ANN_GROWTH">"c1956"</definedName>
    <definedName name="IQ_NI_NORM_3YR_ANN_GROWTH">"c1957"</definedName>
    <definedName name="IQ_NI_NORM_5YR_ANN_GROWTH">"c1958"</definedName>
    <definedName name="IQ_NI_NORM_7YR_ANN_GROWTH">"c1959"</definedName>
    <definedName name="IQ_NI_NORM_MARGIN">"c1964"</definedName>
    <definedName name="IQ_NI_NUM_EST">"c1720"</definedName>
    <definedName name="IQ_NI_REPORTED_EST">"c1730"</definedName>
    <definedName name="IQ_NI_REPORTED_HIGH_EST">"c1732"</definedName>
    <definedName name="IQ_NI_REPORTED_LOW_EST">"c1733"</definedName>
    <definedName name="IQ_NI_REPORTED_MEDIAN_EST">"c1731"</definedName>
    <definedName name="IQ_NI_REPORTED_NUM_EST">"c1734"</definedName>
    <definedName name="IQ_NI_REPORTED_STDDEV_EST">"c1735"</definedName>
    <definedName name="IQ_NI_SFAS">"c795"</definedName>
    <definedName name="IQ_NI_STDDEV_EST">"c1721"</definedName>
    <definedName name="IQ_NON_ACCRUAL_LOANS">"c796"</definedName>
    <definedName name="IQ_NON_CASH">"c1399"</definedName>
    <definedName name="IQ_NON_CASH_ITEMS">"c797"</definedName>
    <definedName name="IQ_NON_INS_EXP">"c798"</definedName>
    <definedName name="IQ_NON_INS_REV">"c799"</definedName>
    <definedName name="IQ_NON_INT_BEAR_CD">"c800"</definedName>
    <definedName name="IQ_NON_INT_EXP">"c801"</definedName>
    <definedName name="IQ_NON_INT_INC">"c802"</definedName>
    <definedName name="IQ_NON_INT_INC_10YR_ANN_GROWTH">"c803"</definedName>
    <definedName name="IQ_NON_INT_INC_1YR_ANN_GROWTH">"c804"</definedName>
    <definedName name="IQ_NON_INT_INC_2YR_ANN_GROWTH">"c805"</definedName>
    <definedName name="IQ_NON_INT_INC_3YR_ANN_GROWTH">"c806"</definedName>
    <definedName name="IQ_NON_INT_INC_5YR_ANN_GROWTH">"c807"</definedName>
    <definedName name="IQ_NON_INT_INC_7YR_ANN_GROWTH">"c808"</definedName>
    <definedName name="IQ_NON_INTEREST_EXP">"c1400"</definedName>
    <definedName name="IQ_NON_INTEREST_INC">"c1401"</definedName>
    <definedName name="IQ_NON_OPER_EXP">"c809"</definedName>
    <definedName name="IQ_NON_OPER_INC">"c810"</definedName>
    <definedName name="IQ_NON_PERF_ASSETS_10YR_ANN_GROWTH">"c811"</definedName>
    <definedName name="IQ_NON_PERF_ASSETS_1YR_ANN_GROWTH">"c812"</definedName>
    <definedName name="IQ_NON_PERF_ASSETS_2YR_ANN_GROWTH">"c813"</definedName>
    <definedName name="IQ_NON_PERF_ASSETS_3YR_ANN_GROWTH">"c814"</definedName>
    <definedName name="IQ_NON_PERF_ASSETS_5YR_ANN_GROWTH">"c815"</definedName>
    <definedName name="IQ_NON_PERF_ASSETS_7YR_ANN_GROWTH">"c816"</definedName>
    <definedName name="IQ_NON_PERF_ASSETS_TOTAL_ASSETS">"c817"</definedName>
    <definedName name="IQ_NON_PERF_LOANS_10YR_ANN_GROWTH">"c818"</definedName>
    <definedName name="IQ_NON_PERF_LOANS_1YR_ANN_GROWTH">"c819"</definedName>
    <definedName name="IQ_NON_PERF_LOANS_2YR_ANN_GROWTH">"c820"</definedName>
    <definedName name="IQ_NON_PERF_LOANS_3YR_ANN_GROWTH">"c821"</definedName>
    <definedName name="IQ_NON_PERF_LOANS_5YR_ANN_GROWTH">"c822"</definedName>
    <definedName name="IQ_NON_PERF_LOANS_7YR_ANN_GROWTH">"c823"</definedName>
    <definedName name="IQ_NON_PERF_LOANS_TOTAL_ASSETS">"c824"</definedName>
    <definedName name="IQ_NON_PERF_LOANS_TOTAL_LOANS">"c825"</definedName>
    <definedName name="IQ_NON_PERFORMING_ASSETS">"c826"</definedName>
    <definedName name="IQ_NON_PERFORMING_LOANS">"c827"</definedName>
    <definedName name="IQ_NONCASH_PENSION_EXP">"c3000"</definedName>
    <definedName name="IQ_NONRECOURSE_DEBT">"c2550"</definedName>
    <definedName name="IQ_NONRECOURSE_DEBT_PCT">"c2551"</definedName>
    <definedName name="IQ_NONUTIL_REV">"c2089"</definedName>
    <definedName name="IQ_NORM_EPS_ACT_OR_EST">"c2249"</definedName>
    <definedName name="IQ_NORMAL_INC_AFTER">"c1605"</definedName>
    <definedName name="IQ_NORMAL_INC_AVAIL">"c1606"</definedName>
    <definedName name="IQ_NORMAL_INC_BEFORE">"c1607"</definedName>
    <definedName name="IQ_NOTES_PAY">"c1423"</definedName>
    <definedName name="IQ_NOW_ACCOUNT">"c828"</definedName>
    <definedName name="IQ_NPPE">"c829"</definedName>
    <definedName name="IQ_NPPE_10YR_ANN_GROWTH">"c830"</definedName>
    <definedName name="IQ_NPPE_1YR_ANN_GROWTH">"c831"</definedName>
    <definedName name="IQ_NPPE_2YR_ANN_GROWTH">"c832"</definedName>
    <definedName name="IQ_NPPE_3YR_ANN_GROWTH">"c833"</definedName>
    <definedName name="IQ_NPPE_5YR_ANN_GROWTH">"c834"</definedName>
    <definedName name="IQ_NPPE_7YR_ANN_GROWTH">"c835"</definedName>
    <definedName name="IQ_NTM">6000</definedName>
    <definedName name="IQ_NUKE">"c836"</definedName>
    <definedName name="IQ_NUKE_CF">"c837"</definedName>
    <definedName name="IQ_NUKE_CONTR">"c838"</definedName>
    <definedName name="IQ_NUM_BRANCHES">"c2088"</definedName>
    <definedName name="IQ_NUMBER_ADRHOLDERS">"c1970"</definedName>
    <definedName name="IQ_NUMBER_DAYS">"c1904"</definedName>
    <definedName name="IQ_NUMBER_SHAREHOLDERS">"c1967"</definedName>
    <definedName name="IQ_NUMBER_SHAREHOLDERS_CLASSA">"c1968"</definedName>
    <definedName name="IQ_NUMBER_SHAREHOLDERS_OTHER">"c1969"</definedName>
    <definedName name="IQ_OCCUPY_EXP">"c839"</definedName>
    <definedName name="IQ_OG_10DISC">"c1998"</definedName>
    <definedName name="IQ_OG_10DISC_GAS">"c2018"</definedName>
    <definedName name="IQ_OG_10DISC_OIL">"c2008"</definedName>
    <definedName name="IQ_OG_ACQ_COST_PROVED">"c1975"</definedName>
    <definedName name="IQ_OG_ACQ_COST_PROVED_GAS">"c1987"</definedName>
    <definedName name="IQ_OG_ACQ_COST_PROVED_OIL">"c1981"</definedName>
    <definedName name="IQ_OG_ACQ_COST_UNPROVED">"c1976"</definedName>
    <definedName name="IQ_OG_ACQ_COST_UNPROVED_GAS">"c1988"</definedName>
    <definedName name="IQ_OG_ACQ_COST_UNPROVED_OIL">"c1982"</definedName>
    <definedName name="IQ_OG_AVG_DAILY_PROD_GAS">"c2910"</definedName>
    <definedName name="IQ_OG_AVG_DAILY_PROD_NGL">"c2911"</definedName>
    <definedName name="IQ_OG_AVG_DAILY_PROD_OIL">"c2909"</definedName>
    <definedName name="IQ_OG_CLOSE_BALANCE_GAS">"c2049"</definedName>
    <definedName name="IQ_OG_CLOSE_BALANCE_NGL">"c2920"</definedName>
    <definedName name="IQ_OG_CLOSE_BALANCE_OIL">"c2037"</definedName>
    <definedName name="IQ_OG_DCF_BEFORE_TAXES">"c2023"</definedName>
    <definedName name="IQ_OG_DCF_BEFORE_TAXES_GAS">"c2025"</definedName>
    <definedName name="IQ_OG_DCF_BEFORE_TAXES_OIL">"c2024"</definedName>
    <definedName name="IQ_OG_DEVELOPED_RESERVES_GAS">"c2053"</definedName>
    <definedName name="IQ_OG_DEVELOPED_RESERVES_NGL">"c2922"</definedName>
    <definedName name="IQ_OG_DEVELOPED_RESERVES_OIL">"c2054"</definedName>
    <definedName name="IQ_OG_DEVELOPMENT_COSTS">"c1978"</definedName>
    <definedName name="IQ_OG_DEVELOPMENT_COSTS_GAS">"c1990"</definedName>
    <definedName name="IQ_OG_DEVELOPMENT_COSTS_OIL">"c1984"</definedName>
    <definedName name="IQ_OG_EQUITY_DCF">"c2002"</definedName>
    <definedName name="IQ_OG_EQUITY_DCF_GAS">"c2022"</definedName>
    <definedName name="IQ_OG_EQUITY_DCF_OIL">"c2012"</definedName>
    <definedName name="IQ_OG_EQUTY_RESERVES_GAS">"c2050"</definedName>
    <definedName name="IQ_OG_EQUTY_RESERVES_NGL">"c2921"</definedName>
    <definedName name="IQ_OG_EQUTY_RESERVES_OIL">"c2038"</definedName>
    <definedName name="IQ_OG_EXPLORATION_COSTS">"c1977"</definedName>
    <definedName name="IQ_OG_EXPLORATION_COSTS_GAS">"c1989"</definedName>
    <definedName name="IQ_OG_EXPLORATION_COSTS_OIL">"c1983"</definedName>
    <definedName name="IQ_OG_EXT_DISC_GAS">"c2043"</definedName>
    <definedName name="IQ_OG_EXT_DISC_NGL">"c2914"</definedName>
    <definedName name="IQ_OG_EXT_DISC_OIL">"c2031"</definedName>
    <definedName name="IQ_OG_FUTURE_CASH_INFLOWS">"c1993"</definedName>
    <definedName name="IQ_OG_FUTURE_CASH_INFLOWS_GAS">"c2013"</definedName>
    <definedName name="IQ_OG_FUTURE_CASH_INFLOWS_OIL">"c2003"</definedName>
    <definedName name="IQ_OG_FUTURE_DEVELOPMENT_COSTS">"c1995"</definedName>
    <definedName name="IQ_OG_FUTURE_DEVELOPMENT_COSTS_GAS">"c2015"</definedName>
    <definedName name="IQ_OG_FUTURE_DEVELOPMENT_COSTS_OIL">"c2005"</definedName>
    <definedName name="IQ_OG_FUTURE_INC_TAXES">"c1997"</definedName>
    <definedName name="IQ_OG_FUTURE_INC_TAXES_GAS">"c2017"</definedName>
    <definedName name="IQ_OG_FUTURE_INC_TAXES_OIL">"c2007"</definedName>
    <definedName name="IQ_OG_FUTURE_PRODUCTION_COSTS">"c1994"</definedName>
    <definedName name="IQ_OG_FUTURE_PRODUCTION_COSTS_GAS">"c2014"</definedName>
    <definedName name="IQ_OG_FUTURE_PRODUCTION_COSTS_OIL">"c2004"</definedName>
    <definedName name="IQ_OG_GAS_PRICE_HEDGED">"c2056"</definedName>
    <definedName name="IQ_OG_GAS_PRICE_UNHEDGED">"c2058"</definedName>
    <definedName name="IQ_OG_IMPROVED_RECOVERY_GAS">"c2044"</definedName>
    <definedName name="IQ_OG_IMPROVED_RECOVERY_NGL">"c2915"</definedName>
    <definedName name="IQ_OG_IMPROVED_RECOVERY_OIL">"c2032"</definedName>
    <definedName name="IQ_OG_LIQUID_GAS_PRICE_HEDGED">"c2233"</definedName>
    <definedName name="IQ_OG_LIQUID_GAS_PRICE_UNHEDGED">"c2234"</definedName>
    <definedName name="IQ_OG_NET_FUTURE_CASH_FLOWS">"c1996"</definedName>
    <definedName name="IQ_OG_NET_FUTURE_CASH_FLOWS_GAS">"c2016"</definedName>
    <definedName name="IQ_OG_NET_FUTURE_CASH_FLOWS_OIL">"c2006"</definedName>
    <definedName name="IQ_OG_OIL_PRICE_HEDGED">"c2055"</definedName>
    <definedName name="IQ_OG_OIL_PRICE_UNHEDGED">"c2057"</definedName>
    <definedName name="IQ_OG_OPEN_BALANCE_GAS">"c2041"</definedName>
    <definedName name="IQ_OG_OPEN_BALANCE_NGL">"c2912"</definedName>
    <definedName name="IQ_OG_OPEN_BALANCE_OIL">"c2029"</definedName>
    <definedName name="IQ_OG_OTHER_ADJ_FCF">"c1999"</definedName>
    <definedName name="IQ_OG_OTHER_ADJ_FCF_GAS">"c2019"</definedName>
    <definedName name="IQ_OG_OTHER_ADJ_FCF_OIL">"c2009"</definedName>
    <definedName name="IQ_OG_OTHER_ADJ_GAS">"c2048"</definedName>
    <definedName name="IQ_OG_OTHER_ADJ_NGL">"c2919"</definedName>
    <definedName name="IQ_OG_OTHER_ADJ_OIL">"c2036"</definedName>
    <definedName name="IQ_OG_OTHER_COSTS">"c1979"</definedName>
    <definedName name="IQ_OG_OTHER_COSTS_GAS">"c1991"</definedName>
    <definedName name="IQ_OG_OTHER_COSTS_OIL">"c1985"</definedName>
    <definedName name="IQ_OG_PRODUCTION_GAS">"c2047"</definedName>
    <definedName name="IQ_OG_PRODUCTION_NGL">"c2918"</definedName>
    <definedName name="IQ_OG_PRODUCTION_OIL">"c2035"</definedName>
    <definedName name="IQ_OG_PURCHASES_GAS">"c2045"</definedName>
    <definedName name="IQ_OG_PURCHASES_NGL">"c2916"</definedName>
    <definedName name="IQ_OG_PURCHASES_OIL">"c2033"</definedName>
    <definedName name="IQ_OG_REVISIONS_GAS">"c2042"</definedName>
    <definedName name="IQ_OG_REVISIONS_NGL">"c2913"</definedName>
    <definedName name="IQ_OG_REVISIONS_OIL">"c2030"</definedName>
    <definedName name="IQ_OG_SALES_IN_PLACE_GAS">"c2046"</definedName>
    <definedName name="IQ_OG_SALES_IN_PLACE_NGL">"c2917"</definedName>
    <definedName name="IQ_OG_SALES_IN_PLACE_OIL">"c2034"</definedName>
    <definedName name="IQ_OG_STANDARDIZED_DCF">"c2000"</definedName>
    <definedName name="IQ_OG_STANDARDIZED_DCF_GAS">"c2020"</definedName>
    <definedName name="IQ_OG_STANDARDIZED_DCF_HEDGED">"c2001"</definedName>
    <definedName name="IQ_OG_STANDARDIZED_DCF_HEDGED_GAS">"c2021"</definedName>
    <definedName name="IQ_OG_STANDARDIZED_DCF_HEDGED_OIL">"c2011"</definedName>
    <definedName name="IQ_OG_STANDARDIZED_DCF_OIL">"c2010"</definedName>
    <definedName name="IQ_OG_TAXES">"c2026"</definedName>
    <definedName name="IQ_OG_TAXES_GAS">"c2028"</definedName>
    <definedName name="IQ_OG_TAXES_OIL">"c2027"</definedName>
    <definedName name="IQ_OG_TOTAL_COSTS">"c1980"</definedName>
    <definedName name="IQ_OG_TOTAL_COSTS_GAS">"c1992"</definedName>
    <definedName name="IQ_OG_TOTAL_COSTS_OIL">"c1986"</definedName>
    <definedName name="IQ_OG_TOTAL_EST_PROVED_RESERVES_GAS">"c2052"</definedName>
    <definedName name="IQ_OG_TOTAL_GAS_PRODUCTION">"c2060"</definedName>
    <definedName name="IQ_OG_TOTAL_LIQUID_GAS_PRODUCTION">"c2235"</definedName>
    <definedName name="IQ_OG_TOTAL_OIL_PRODUCTION">"c2059"</definedName>
    <definedName name="IQ_OG_UNDEVELOPED_RESERVES_GAS">"c2051"</definedName>
    <definedName name="IQ_OG_UNDEVELOPED_RESERVES_NGL">"c2923"</definedName>
    <definedName name="IQ_OG_UNDEVELOPED_RESERVES_OIL">"c2039"</definedName>
    <definedName name="IQ_OIL_IMPAIR">"c840"</definedName>
    <definedName name="IQ_OL_COMM_AFTER_FIVE">"c841"</definedName>
    <definedName name="IQ_OL_COMM_CY">"c842"</definedName>
    <definedName name="IQ_OL_COMM_CY1">"c843"</definedName>
    <definedName name="IQ_OL_COMM_CY2">"c844"</definedName>
    <definedName name="IQ_OL_COMM_CY3">"c845"</definedName>
    <definedName name="IQ_OL_COMM_CY4">"c846"</definedName>
    <definedName name="IQ_OL_COMM_NEXT_FIVE">"c847"</definedName>
    <definedName name="IQ_OPENPRICE">"c848"</definedName>
    <definedName name="IQ_OPER_INC">"c849"</definedName>
    <definedName name="IQ_OPER_INC_ACT_OR_EST">"c2220"</definedName>
    <definedName name="IQ_OPER_INC_BR">"c850"</definedName>
    <definedName name="IQ_OPER_INC_EST">"c1688"</definedName>
    <definedName name="IQ_OPER_INC_FIN">"c851"</definedName>
    <definedName name="IQ_OPER_INC_HIGH_EST">"c1690"</definedName>
    <definedName name="IQ_OPER_INC_INS">"c852"</definedName>
    <definedName name="IQ_OPER_INC_LOW_EST">"c1691"</definedName>
    <definedName name="IQ_OPER_INC_MARGIN">"c1448"</definedName>
    <definedName name="IQ_OPER_INC_MEDIAN_EST">"c1689"</definedName>
    <definedName name="IQ_OPER_INC_NUM_EST">"c1692"</definedName>
    <definedName name="IQ_OPER_INC_REIT">"c853"</definedName>
    <definedName name="IQ_OPER_INC_STDDEV_EST">"c1693"</definedName>
    <definedName name="IQ_OPER_INC_UTI">"c854"</definedName>
    <definedName name="IQ_OPERATIONS_EXP">"c855"</definedName>
    <definedName name="IQ_OPTIONS_BEG_OS">"c1572"</definedName>
    <definedName name="IQ_OPTIONS_CANCELLED">"c856"</definedName>
    <definedName name="IQ_OPTIONS_END_OS">"c1573"</definedName>
    <definedName name="IQ_OPTIONS_EXERCISED">"c2116"</definedName>
    <definedName name="IQ_OPTIONS_GRANTED">"c2673"</definedName>
    <definedName name="IQ_OPTIONS_ISSUED">"c857"</definedName>
    <definedName name="IQ_OPTIONS_STRIKE_PRICE_GRANTED">"c2678"</definedName>
    <definedName name="IQ_OPTIONS_STRIKE_PRICE_OS">"c2677"</definedName>
    <definedName name="IQ_ORDER_BACKLOG">"c2090"</definedName>
    <definedName name="IQ_OTHER_ADJUST_GROSS_LOANS">"c859"</definedName>
    <definedName name="IQ_OTHER_ASSETS">"c860"</definedName>
    <definedName name="IQ_OTHER_ASSETS_BNK">"c861"</definedName>
    <definedName name="IQ_OTHER_ASSETS_BR">"c862"</definedName>
    <definedName name="IQ_OTHER_ASSETS_FIN">"c863"</definedName>
    <definedName name="IQ_OTHER_ASSETS_INS">"c864"</definedName>
    <definedName name="IQ_OTHER_ASSETS_REIT">"c865"</definedName>
    <definedName name="IQ_OTHER_ASSETS_SERV_RIGHTS">"c2243"</definedName>
    <definedName name="IQ_OTHER_ASSETS_UTI">"c866"</definedName>
    <definedName name="IQ_OTHER_BEARING_LIAB">"c1608"</definedName>
    <definedName name="IQ_OTHER_BENEFITS_OBLIGATION">"c867"</definedName>
    <definedName name="IQ_OTHER_CA">"c868"</definedName>
    <definedName name="IQ_OTHER_CA_SUPPL">"c869"</definedName>
    <definedName name="IQ_OTHER_CA_SUPPL_BNK">"c870"</definedName>
    <definedName name="IQ_OTHER_CA_SUPPL_BR">"c871"</definedName>
    <definedName name="IQ_OTHER_CA_SUPPL_FIN">"c872"</definedName>
    <definedName name="IQ_OTHER_CA_SUPPL_INS">"c873"</definedName>
    <definedName name="IQ_OTHER_CA_SUPPL_REIT">"c874"</definedName>
    <definedName name="IQ_OTHER_CA_SUPPL_UTI">"c875"</definedName>
    <definedName name="IQ_OTHER_CA_UTI">"c876"</definedName>
    <definedName name="IQ_OTHER_CL">"c877"</definedName>
    <definedName name="IQ_OTHER_CL_SUPPL">"c878"</definedName>
    <definedName name="IQ_OTHER_CL_SUPPL_BNK">"c879"</definedName>
    <definedName name="IQ_OTHER_CL_SUPPL_BR">"c880"</definedName>
    <definedName name="IQ_OTHER_CL_SUPPL_FIN">"c881"</definedName>
    <definedName name="IQ_OTHER_CL_SUPPL_REIT">"c882"</definedName>
    <definedName name="IQ_OTHER_CL_SUPPL_UTI">"c883"</definedName>
    <definedName name="IQ_OTHER_CL_UTI">"c884"</definedName>
    <definedName name="IQ_OTHER_CURRENT_ASSETS">"c1403"</definedName>
    <definedName name="IQ_OTHER_CURRENT_LIAB">"c1404"</definedName>
    <definedName name="IQ_OTHER_DEBT">"c2507"</definedName>
    <definedName name="IQ_OTHER_DEBT_PCT">"c2508"</definedName>
    <definedName name="IQ_OTHER_DEP">"c885"</definedName>
    <definedName name="IQ_OTHER_EARNING">"c1609"</definedName>
    <definedName name="IQ_OTHER_EQUITY">"c886"</definedName>
    <definedName name="IQ_OTHER_EQUITY_BNK">"c887"</definedName>
    <definedName name="IQ_OTHER_EQUITY_BR">"c888"</definedName>
    <definedName name="IQ_OTHER_EQUITY_FIN">"c889"</definedName>
    <definedName name="IQ_OTHER_EQUITY_INS">"c890"</definedName>
    <definedName name="IQ_OTHER_EQUITY_REIT">"c891"</definedName>
    <definedName name="IQ_OTHER_EQUITY_UTI">"c892"</definedName>
    <definedName name="IQ_OTHER_FINANCE_ACT">"c893"</definedName>
    <definedName name="IQ_OTHER_FINANCE_ACT_BNK">"c894"</definedName>
    <definedName name="IQ_OTHER_FINANCE_ACT_BR">"c895"</definedName>
    <definedName name="IQ_OTHER_FINANCE_ACT_FIN">"c896"</definedName>
    <definedName name="IQ_OTHER_FINANCE_ACT_INS">"c897"</definedName>
    <definedName name="IQ_OTHER_FINANCE_ACT_REIT">"c898"</definedName>
    <definedName name="IQ_OTHER_FINANCE_ACT_SUPPL">"c899"</definedName>
    <definedName name="IQ_OTHER_FINANCE_ACT_SUPPL_BNK">"c900"</definedName>
    <definedName name="IQ_OTHER_FINANCE_ACT_SUPPL_BR">"c901"</definedName>
    <definedName name="IQ_OTHER_FINANCE_ACT_SUPPL_FIN">"c902"</definedName>
    <definedName name="IQ_OTHER_FINANCE_ACT_SUPPL_INS">"c903"</definedName>
    <definedName name="IQ_OTHER_FINANCE_ACT_SUPPL_REIT">"c904"</definedName>
    <definedName name="IQ_OTHER_FINANCE_ACT_SUPPL_UTI">"c905"</definedName>
    <definedName name="IQ_OTHER_FINANCE_ACT_UTI">"c906"</definedName>
    <definedName name="IQ_OTHER_INTAN">"c907"</definedName>
    <definedName name="IQ_OTHER_INTAN_BNK">"c908"</definedName>
    <definedName name="IQ_OTHER_INTAN_BR">"c909"</definedName>
    <definedName name="IQ_OTHER_INTAN_FIN">"c910"</definedName>
    <definedName name="IQ_OTHER_INTAN_INS">"c911"</definedName>
    <definedName name="IQ_OTHER_INTAN_REIT">"c912"</definedName>
    <definedName name="IQ_OTHER_INTAN_UTI">"c913"</definedName>
    <definedName name="IQ_OTHER_INV">"c914"</definedName>
    <definedName name="IQ_OTHER_INVEST">"c915"</definedName>
    <definedName name="IQ_OTHER_INVEST_ACT">"c916"</definedName>
    <definedName name="IQ_OTHER_INVEST_ACT_BNK">"c917"</definedName>
    <definedName name="IQ_OTHER_INVEST_ACT_BR">"c918"</definedName>
    <definedName name="IQ_OTHER_INVEST_ACT_FIN">"c919"</definedName>
    <definedName name="IQ_OTHER_INVEST_ACT_INS">"c920"</definedName>
    <definedName name="IQ_OTHER_INVEST_ACT_REIT">"c921"</definedName>
    <definedName name="IQ_OTHER_INVEST_ACT_SUPPL">"c922"</definedName>
    <definedName name="IQ_OTHER_INVEST_ACT_SUPPL_BNK">"c923"</definedName>
    <definedName name="IQ_OTHER_INVEST_ACT_SUPPL_BR">"c924"</definedName>
    <definedName name="IQ_OTHER_INVEST_ACT_SUPPL_FIN">"c925"</definedName>
    <definedName name="IQ_OTHER_INVEST_ACT_SUPPL_INS">"c926"</definedName>
    <definedName name="IQ_OTHER_INVEST_ACT_SUPPL_REIT">"c927"</definedName>
    <definedName name="IQ_OTHER_INVEST_ACT_SUPPL_UTI">"c928"</definedName>
    <definedName name="IQ_OTHER_INVEST_ACT_UTI">"c929"</definedName>
    <definedName name="IQ_OTHER_INVESTING">"c1408"</definedName>
    <definedName name="IQ_OTHER_LIAB">"c930"</definedName>
    <definedName name="IQ_OTHER_LIAB_BNK">"c931"</definedName>
    <definedName name="IQ_OTHER_LIAB_BR">"c932"</definedName>
    <definedName name="IQ_OTHER_LIAB_FIN">"c933"</definedName>
    <definedName name="IQ_OTHER_LIAB_INS">"c934"</definedName>
    <definedName name="IQ_OTHER_LIAB_LT">"c935"</definedName>
    <definedName name="IQ_OTHER_LIAB_LT_BNK">"c936"</definedName>
    <definedName name="IQ_OTHER_LIAB_LT_BR">"c937"</definedName>
    <definedName name="IQ_OTHER_LIAB_LT_FIN">"c938"</definedName>
    <definedName name="IQ_OTHER_LIAB_LT_INS">"c939"</definedName>
    <definedName name="IQ_OTHER_LIAB_LT_REIT">"c940"</definedName>
    <definedName name="IQ_OTHER_LIAB_LT_UTI">"c941"</definedName>
    <definedName name="IQ_OTHER_LIAB_REIT">"c942"</definedName>
    <definedName name="IQ_OTHER_LIAB_UTI">"c943"</definedName>
    <definedName name="IQ_OTHER_LIAB_WRITTEN">"c944"</definedName>
    <definedName name="IQ_OTHER_LOANS">"c945"</definedName>
    <definedName name="IQ_OTHER_LONG_TERM">"c1409"</definedName>
    <definedName name="IQ_OTHER_LT_ASSETS">"c946"</definedName>
    <definedName name="IQ_OTHER_LT_ASSETS_BNK">"c947"</definedName>
    <definedName name="IQ_OTHER_LT_ASSETS_BR">"c948"</definedName>
    <definedName name="IQ_OTHER_LT_ASSETS_FIN">"c949"</definedName>
    <definedName name="IQ_OTHER_LT_ASSETS_INS">"c950"</definedName>
    <definedName name="IQ_OTHER_LT_ASSETS_REIT">"c951"</definedName>
    <definedName name="IQ_OTHER_LT_ASSETS_UTI">"c952"</definedName>
    <definedName name="IQ_OTHER_NET">"c1453"</definedName>
    <definedName name="IQ_OTHER_NON_INT_EXP">"c953"</definedName>
    <definedName name="IQ_OTHER_NON_INT_EXP_TOTAL">"c954"</definedName>
    <definedName name="IQ_OTHER_NON_INT_INC">"c955"</definedName>
    <definedName name="IQ_OTHER_NON_OPER_EXP">"c956"</definedName>
    <definedName name="IQ_OTHER_NON_OPER_EXP_BR">"c957"</definedName>
    <definedName name="IQ_OTHER_NON_OPER_EXP_FIN">"c958"</definedName>
    <definedName name="IQ_OTHER_NON_OPER_EXP_INS">"c959"</definedName>
    <definedName name="IQ_OTHER_NON_OPER_EXP_REIT">"c960"</definedName>
    <definedName name="IQ_OTHER_NON_OPER_EXP_SUPPL">"c961"</definedName>
    <definedName name="IQ_OTHER_NON_OPER_EXP_SUPPL_BR">"c962"</definedName>
    <definedName name="IQ_OTHER_NON_OPER_EXP_SUPPL_FIN">"c963"</definedName>
    <definedName name="IQ_OTHER_NON_OPER_EXP_SUPPL_INS">"c964"</definedName>
    <definedName name="IQ_OTHER_NON_OPER_EXP_SUPPL_REIT">"c965"</definedName>
    <definedName name="IQ_OTHER_NON_OPER_EXP_SUPPL_UTI">"c966"</definedName>
    <definedName name="IQ_OTHER_NON_OPER_EXP_UTI">"c967"</definedName>
    <definedName name="IQ_OTHER_OPER">"c982"</definedName>
    <definedName name="IQ_OTHER_OPER_ACT">"c983"</definedName>
    <definedName name="IQ_OTHER_OPER_ACT_BNK">"c984"</definedName>
    <definedName name="IQ_OTHER_OPER_ACT_BR">"c985"</definedName>
    <definedName name="IQ_OTHER_OPER_ACT_FIN">"c986"</definedName>
    <definedName name="IQ_OTHER_OPER_ACT_INS">"c987"</definedName>
    <definedName name="IQ_OTHER_OPER_ACT_REIT">"c988"</definedName>
    <definedName name="IQ_OTHER_OPER_ACT_UTI">"c989"</definedName>
    <definedName name="IQ_OTHER_OPER_BR">"c990"</definedName>
    <definedName name="IQ_OTHER_OPER_FIN">"c991"</definedName>
    <definedName name="IQ_OTHER_OPER_INS">"c992"</definedName>
    <definedName name="IQ_OTHER_OPER_REIT">"c993"</definedName>
    <definedName name="IQ_OTHER_OPER_SUPPL_BR">"c994"</definedName>
    <definedName name="IQ_OTHER_OPER_SUPPL_FIN">"c995"</definedName>
    <definedName name="IQ_OTHER_OPER_SUPPL_INS">"c996"</definedName>
    <definedName name="IQ_OTHER_OPER_SUPPL_REIT">"c997"</definedName>
    <definedName name="IQ_OTHER_OPER_SUPPL_UTI">"c998"</definedName>
    <definedName name="IQ_OTHER_OPER_TOT_BNK">"c999"</definedName>
    <definedName name="IQ_OTHER_OPER_TOT_BR">"c1000"</definedName>
    <definedName name="IQ_OTHER_OPER_TOT_FIN">"c1001"</definedName>
    <definedName name="IQ_OTHER_OPER_TOT_INS">"c1002"</definedName>
    <definedName name="IQ_OTHER_OPER_TOT_REIT">"c1003"</definedName>
    <definedName name="IQ_OTHER_OPER_TOT_UTI">"c1004"</definedName>
    <definedName name="IQ_OTHER_OPER_UTI">"c1005"</definedName>
    <definedName name="IQ_OTHER_OPTIONS_BEG_OS">"c2686"</definedName>
    <definedName name="IQ_OTHER_OPTIONS_CANCELLED">"c2689"</definedName>
    <definedName name="IQ_OTHER_OPTIONS_END_OS">"c2690"</definedName>
    <definedName name="IQ_OTHER_OPTIONS_EXERCISED">"c2688"</definedName>
    <definedName name="IQ_OTHER_OPTIONS_GRANTED">"c2687"</definedName>
    <definedName name="IQ_OTHER_OPTIONS_STRIKE_PRICE_OS">"c2691"</definedName>
    <definedName name="IQ_OTHER_OUTSTANDING_BS_DATE">"c1972"</definedName>
    <definedName name="IQ_OTHER_OUTSTANDING_FILING_DATE">"c1974"</definedName>
    <definedName name="IQ_OTHER_PC_WRITTEN">"c1006"</definedName>
    <definedName name="IQ_OTHER_REAL_ESTATE">"c1007"</definedName>
    <definedName name="IQ_OTHER_RECEIV">"c1008"</definedName>
    <definedName name="IQ_OTHER_RECEIV_INS">"c1009"</definedName>
    <definedName name="IQ_OTHER_REV">"c1010"</definedName>
    <definedName name="IQ_OTHER_REV_BR">"c1011"</definedName>
    <definedName name="IQ_OTHER_REV_FIN">"c1012"</definedName>
    <definedName name="IQ_OTHER_REV_INS">"c1013"</definedName>
    <definedName name="IQ_OTHER_REV_REIT">"c1014"</definedName>
    <definedName name="IQ_OTHER_REV_SUPPL">"c1015"</definedName>
    <definedName name="IQ_OTHER_REV_SUPPL_BR">"c1016"</definedName>
    <definedName name="IQ_OTHER_REV_SUPPL_FIN">"c1017"</definedName>
    <definedName name="IQ_OTHER_REV_SUPPL_INS">"c1018"</definedName>
    <definedName name="IQ_OTHER_REV_SUPPL_REIT">"c1019"</definedName>
    <definedName name="IQ_OTHER_REV_SUPPL_UTI">"c1020"</definedName>
    <definedName name="IQ_OTHER_REV_UTI">"c1021"</definedName>
    <definedName name="IQ_OTHER_REVENUE">"c1410"</definedName>
    <definedName name="IQ_OTHER_STRIKE_PRICE_GRANTED">"c2692"</definedName>
    <definedName name="IQ_OTHER_UNDRAWN">"c2522"</definedName>
    <definedName name="IQ_OTHER_UNUSUAL">"c1488"</definedName>
    <definedName name="IQ_OTHER_UNUSUAL_BNK">"c1560"</definedName>
    <definedName name="IQ_OTHER_UNUSUAL_BR">"c1561"</definedName>
    <definedName name="IQ_OTHER_UNUSUAL_FIN">"c1562"</definedName>
    <definedName name="IQ_OTHER_UNUSUAL_INS">"c1563"</definedName>
    <definedName name="IQ_OTHER_UNUSUAL_REIT">"c1564"</definedName>
    <definedName name="IQ_OTHER_UNUSUAL_SUPPL">"c1494"</definedName>
    <definedName name="IQ_OTHER_UNUSUAL_SUPPL_BNK">"c1495"</definedName>
    <definedName name="IQ_OTHER_UNUSUAL_SUPPL_BR">"c1496"</definedName>
    <definedName name="IQ_OTHER_UNUSUAL_SUPPL_FIN">"c1497"</definedName>
    <definedName name="IQ_OTHER_UNUSUAL_SUPPL_INS">"c1498"</definedName>
    <definedName name="IQ_OTHER_UNUSUAL_SUPPL_REIT">"c1499"</definedName>
    <definedName name="IQ_OTHER_UNUSUAL_SUPPL_UTI">"c1500"</definedName>
    <definedName name="IQ_OTHER_UNUSUAL_UTI">"c1565"</definedName>
    <definedName name="IQ_OTHER_WARRANTS_BEG_OS">"c2712"</definedName>
    <definedName name="IQ_OTHER_WARRANTS_CANCELLED">"c2715"</definedName>
    <definedName name="IQ_OTHER_WARRANTS_END_OS">"c2716"</definedName>
    <definedName name="IQ_OTHER_WARRANTS_EXERCISED">"c2714"</definedName>
    <definedName name="IQ_OTHER_WARRANTS_ISSUED">"c2713"</definedName>
    <definedName name="IQ_OTHER_WARRANTS_STRIKE_PRICE_ISSUED">"c2718"</definedName>
    <definedName name="IQ_OTHER_WARRANTS_STRIKE_PRICE_OS">"c2717"</definedName>
    <definedName name="IQ_OUTSTANDING_BS_DATE">"c2128"</definedName>
    <definedName name="IQ_OUTSTANDING_FILING_DATE">"c1023"</definedName>
    <definedName name="IQ_PART_TIME">"c1024"</definedName>
    <definedName name="IQ_PAY_ACCRUED">"c1457"</definedName>
    <definedName name="IQ_PAYOUT_RATIO">"c1900"</definedName>
    <definedName name="IQ_PBV">"c1025"</definedName>
    <definedName name="IQ_PBV_AVG">"c1026"</definedName>
    <definedName name="IQ_PC_EARNED">"c2749"</definedName>
    <definedName name="IQ_PC_GAAP_COMBINED_RATIO">"c2781"</definedName>
    <definedName name="IQ_PC_GAAP_COMBINED_RATIO_EXCL_CL">"c2782"</definedName>
    <definedName name="IQ_PC_GAAP_EXPENSE_RATIO">"c2780"</definedName>
    <definedName name="IQ_PC_GAAP_LOSS">"c2779"</definedName>
    <definedName name="IQ_PC_POLICY_BENEFITS_EXP">"c2790"</definedName>
    <definedName name="IQ_PC_STAT_COMBINED_RATIO">"c2778"</definedName>
    <definedName name="IQ_PC_STAT_COMBINED_RATIO_EXCL_DIV">"c2777"</definedName>
    <definedName name="IQ_PC_STAT_DIVIDEND_RATIO">"c2776"</definedName>
    <definedName name="IQ_PC_STAT_EXPENSE_RATIO">"c2775"</definedName>
    <definedName name="IQ_PC_STAT_LOSS_RATIO">"c2774"</definedName>
    <definedName name="IQ_PC_STATUTORY_SURPLUS">"c2770"</definedName>
    <definedName name="IQ_PC_WRITTEN">"c1027"</definedName>
    <definedName name="IQ_PE_EXCL">"c1028"</definedName>
    <definedName name="IQ_PE_EXCL_AVG">"c1029"</definedName>
    <definedName name="IQ_PE_EXCL_FWD">"c1030"</definedName>
    <definedName name="IQ_PE_NORMALIZED">"c2207"</definedName>
    <definedName name="IQ_PE_RATIO">"c1610"</definedName>
    <definedName name="IQ_PEG_FWD">"c1863"</definedName>
    <definedName name="IQ_PENSION">"c1031"</definedName>
    <definedName name="IQ_PERCENT_CHANGE_EST_5YR_GROWTH_RATE_12MONTHS">"c1852"</definedName>
    <definedName name="IQ_PERCENT_CHANGE_EST_5YR_GROWTH_RATE_18MONTHS">"c1853"</definedName>
    <definedName name="IQ_PERCENT_CHANGE_EST_5YR_GROWTH_RATE_3MONTHS">"c1849"</definedName>
    <definedName name="IQ_PERCENT_CHANGE_EST_5YR_GROWTH_RATE_6MONTHS">"c1850"</definedName>
    <definedName name="IQ_PERCENT_CHANGE_EST_5YR_GROWTH_RATE_9MONTHS">"c1851"</definedName>
    <definedName name="IQ_PERCENT_CHANGE_EST_5YR_GROWTH_RATE_DAY">"c1846"</definedName>
    <definedName name="IQ_PERCENT_CHANGE_EST_5YR_GROWTH_RATE_MONTH">"c1848"</definedName>
    <definedName name="IQ_PERCENT_CHANGE_EST_5YR_GROWTH_RATE_WEEK">"c1847"</definedName>
    <definedName name="IQ_PERCENT_CHANGE_EST_CFPS_12MONTHS">"c1812"</definedName>
    <definedName name="IQ_PERCENT_CHANGE_EST_CFPS_18MONTHS">"c1813"</definedName>
    <definedName name="IQ_PERCENT_CHANGE_EST_CFPS_3MONTHS">"c1809"</definedName>
    <definedName name="IQ_PERCENT_CHANGE_EST_CFPS_6MONTHS">"c1810"</definedName>
    <definedName name="IQ_PERCENT_CHANGE_EST_CFPS_9MONTHS">"c1811"</definedName>
    <definedName name="IQ_PERCENT_CHANGE_EST_CFPS_DAY">"c1806"</definedName>
    <definedName name="IQ_PERCENT_CHANGE_EST_CFPS_MONTH">"c1808"</definedName>
    <definedName name="IQ_PERCENT_CHANGE_EST_CFPS_WEEK">"c1807"</definedName>
    <definedName name="IQ_PERCENT_CHANGE_EST_DPS_12MONTHS">"c1820"</definedName>
    <definedName name="IQ_PERCENT_CHANGE_EST_DPS_18MONTHS">"c1821"</definedName>
    <definedName name="IQ_PERCENT_CHANGE_EST_DPS_3MONTHS">"c1817"</definedName>
    <definedName name="IQ_PERCENT_CHANGE_EST_DPS_6MONTHS">"c1818"</definedName>
    <definedName name="IQ_PERCENT_CHANGE_EST_DPS_9MONTHS">"c1819"</definedName>
    <definedName name="IQ_PERCENT_CHANGE_EST_DPS_DAY">"c1814"</definedName>
    <definedName name="IQ_PERCENT_CHANGE_EST_DPS_MONTH">"c1816"</definedName>
    <definedName name="IQ_PERCENT_CHANGE_EST_DPS_WEEK">"c1815"</definedName>
    <definedName name="IQ_PERCENT_CHANGE_EST_EBITDA_12MONTHS">"c1804"</definedName>
    <definedName name="IQ_PERCENT_CHANGE_EST_EBITDA_18MONTHS">"c1805"</definedName>
    <definedName name="IQ_PERCENT_CHANGE_EST_EBITDA_3MONTHS">"c1801"</definedName>
    <definedName name="IQ_PERCENT_CHANGE_EST_EBITDA_6MONTHS">"c1802"</definedName>
    <definedName name="IQ_PERCENT_CHANGE_EST_EBITDA_9MONTHS">"c1803"</definedName>
    <definedName name="IQ_PERCENT_CHANGE_EST_EBITDA_DAY">"c1798"</definedName>
    <definedName name="IQ_PERCENT_CHANGE_EST_EBITDA_MONTH">"c1800"</definedName>
    <definedName name="IQ_PERCENT_CHANGE_EST_EBITDA_WEEK">"c1799"</definedName>
    <definedName name="IQ_PERCENT_CHANGE_EST_EPS_12MONTHS">"c1788"</definedName>
    <definedName name="IQ_PERCENT_CHANGE_EST_EPS_18MONTHS">"c1789"</definedName>
    <definedName name="IQ_PERCENT_CHANGE_EST_EPS_3MONTHS">"c1785"</definedName>
    <definedName name="IQ_PERCENT_CHANGE_EST_EPS_6MONTHS">"c1786"</definedName>
    <definedName name="IQ_PERCENT_CHANGE_EST_EPS_9MONTHS">"c1787"</definedName>
    <definedName name="IQ_PERCENT_CHANGE_EST_EPS_DAY">"c1782"</definedName>
    <definedName name="IQ_PERCENT_CHANGE_EST_EPS_MONTH">"c1784"</definedName>
    <definedName name="IQ_PERCENT_CHANGE_EST_EPS_WEEK">"c1783"</definedName>
    <definedName name="IQ_PERCENT_CHANGE_EST_FFO_12MONTHS">"c1828"</definedName>
    <definedName name="IQ_PERCENT_CHANGE_EST_FFO_18MONTHS">"c1829"</definedName>
    <definedName name="IQ_PERCENT_CHANGE_EST_FFO_3MONTHS">"c1825"</definedName>
    <definedName name="IQ_PERCENT_CHANGE_EST_FFO_6MONTHS">"c1826"</definedName>
    <definedName name="IQ_PERCENT_CHANGE_EST_FFO_9MONTHS">"c1827"</definedName>
    <definedName name="IQ_PERCENT_CHANGE_EST_FFO_DAY">"c1822"</definedName>
    <definedName name="IQ_PERCENT_CHANGE_EST_FFO_MONTH">"c1824"</definedName>
    <definedName name="IQ_PERCENT_CHANGE_EST_FFO_WEEK">"c1823"</definedName>
    <definedName name="IQ_PERCENT_CHANGE_EST_PRICE_TARGET_12MONTHS">"c1844"</definedName>
    <definedName name="IQ_PERCENT_CHANGE_EST_PRICE_TARGET_18MONTHS">"c1845"</definedName>
    <definedName name="IQ_PERCENT_CHANGE_EST_PRICE_TARGET_3MONTHS">"c1841"</definedName>
    <definedName name="IQ_PERCENT_CHANGE_EST_PRICE_TARGET_6MONTHS">"c1842"</definedName>
    <definedName name="IQ_PERCENT_CHANGE_EST_PRICE_TARGET_9MONTHS">"c1843"</definedName>
    <definedName name="IQ_PERCENT_CHANGE_EST_PRICE_TARGET_DAY">"c1838"</definedName>
    <definedName name="IQ_PERCENT_CHANGE_EST_PRICE_TARGET_MONTH">"c1840"</definedName>
    <definedName name="IQ_PERCENT_CHANGE_EST_PRICE_TARGET_WEEK">"c1839"</definedName>
    <definedName name="IQ_PERCENT_CHANGE_EST_RECO_12MONTHS">"c1836"</definedName>
    <definedName name="IQ_PERCENT_CHANGE_EST_RECO_18MONTHS">"c1837"</definedName>
    <definedName name="IQ_PERCENT_CHANGE_EST_RECO_3MONTHS">"c1833"</definedName>
    <definedName name="IQ_PERCENT_CHANGE_EST_RECO_6MONTHS">"c1834"</definedName>
    <definedName name="IQ_PERCENT_CHANGE_EST_RECO_9MONTHS">"c1835"</definedName>
    <definedName name="IQ_PERCENT_CHANGE_EST_RECO_DAY">"c1830"</definedName>
    <definedName name="IQ_PERCENT_CHANGE_EST_RECO_MONTH">"c1832"</definedName>
    <definedName name="IQ_PERCENT_CHANGE_EST_RECO_WEEK">"c1831"</definedName>
    <definedName name="IQ_PERCENT_CHANGE_EST_REV_12MONTHS">"c1796"</definedName>
    <definedName name="IQ_PERCENT_CHANGE_EST_REV_18MONTHS">"c1797"</definedName>
    <definedName name="IQ_PERCENT_CHANGE_EST_REV_3MONTHS">"c1793"</definedName>
    <definedName name="IQ_PERCENT_CHANGE_EST_REV_6MONTHS">"c1794"</definedName>
    <definedName name="IQ_PERCENT_CHANGE_EST_REV_9MONTHS">"c1795"</definedName>
    <definedName name="IQ_PERCENT_CHANGE_EST_REV_DAY">"c1790"</definedName>
    <definedName name="IQ_PERCENT_CHANGE_EST_REV_MONTH">"c1792"</definedName>
    <definedName name="IQ_PERCENT_CHANGE_EST_REV_WEEK">"c1791"</definedName>
    <definedName name="IQ_PERIODDATE">"c1414"</definedName>
    <definedName name="IQ_PERIODDATE_BS">"c1032"</definedName>
    <definedName name="IQ_PERIODDATE_CF">"c1033"</definedName>
    <definedName name="IQ_PERIODDATE_IS">"c1034"</definedName>
    <definedName name="IQ_PERIODLENGTH_CF">"c1502"</definedName>
    <definedName name="IQ_PERIODLENGTH_IS">"c1503"</definedName>
    <definedName name="IQ_PERTYPE">"c1611"</definedName>
    <definedName name="IQ_PLL">"c2114"</definedName>
    <definedName name="IQ_POLICY_BENEFITS">"c1036"</definedName>
    <definedName name="IQ_POLICY_COST">"c1037"</definedName>
    <definedName name="IQ_POLICY_LIAB">"c1612"</definedName>
    <definedName name="IQ_POLICY_LOANS">"c1038"</definedName>
    <definedName name="IQ_POST_RETIRE_EXP">"c1039"</definedName>
    <definedName name="IQ_POSTPAID_CHURN">"c2121"</definedName>
    <definedName name="IQ_POSTPAID_SUBS">"c2118"</definedName>
    <definedName name="IQ_POTENTIAL_UPSIDE">"c1855"</definedName>
    <definedName name="IQ_PRE_OPEN_COST">"c1040"</definedName>
    <definedName name="IQ_PRE_TAX_ACT_OR_EST">"c2221"</definedName>
    <definedName name="IQ_PREF_CONVERT">"c1041"</definedName>
    <definedName name="IQ_PREF_DIV_CF">"c1042"</definedName>
    <definedName name="IQ_PREF_DIV_OTHER">"c1043"</definedName>
    <definedName name="IQ_PREF_DIVID">"c1461"</definedName>
    <definedName name="IQ_PREF_EQUITY">"c1044"</definedName>
    <definedName name="IQ_PREF_ISSUED">"c1045"</definedName>
    <definedName name="IQ_PREF_ISSUED_BNK">"c1046"</definedName>
    <definedName name="IQ_PREF_ISSUED_BR">"c1047"</definedName>
    <definedName name="IQ_PREF_ISSUED_FIN">"c1048"</definedName>
    <definedName name="IQ_PREF_ISSUED_INS">"c1049"</definedName>
    <definedName name="IQ_PREF_ISSUED_REIT">"c1050"</definedName>
    <definedName name="IQ_PREF_ISSUED_UTI">"c1051"</definedName>
    <definedName name="IQ_PREF_NON_REDEEM">"c1052"</definedName>
    <definedName name="IQ_PREF_OTHER">"c1053"</definedName>
    <definedName name="IQ_PREF_OTHER_BNK">"c1054"</definedName>
    <definedName name="IQ_PREF_OTHER_BR">"c1055"</definedName>
    <definedName name="IQ_PREF_OTHER_FIN">"c1056"</definedName>
    <definedName name="IQ_PREF_OTHER_INS">"c1057"</definedName>
    <definedName name="IQ_PREF_OTHER_REIT">"c1058"</definedName>
    <definedName name="IQ_PREF_REDEEM">"c1059"</definedName>
    <definedName name="IQ_PREF_REP">"c1060"</definedName>
    <definedName name="IQ_PREF_REP_BNK">"c1061"</definedName>
    <definedName name="IQ_PREF_REP_BR">"c1062"</definedName>
    <definedName name="IQ_PREF_REP_FIN">"c1063"</definedName>
    <definedName name="IQ_PREF_REP_INS">"c1064"</definedName>
    <definedName name="IQ_PREF_REP_REIT">"c1065"</definedName>
    <definedName name="IQ_PREF_REP_UTI">"c1066"</definedName>
    <definedName name="IQ_PREF_STOCK">"c1416"</definedName>
    <definedName name="IQ_PREF_TOT">"c1415"</definedName>
    <definedName name="IQ_PREMIUMS_ANNUITY_REV">"c1067"</definedName>
    <definedName name="IQ_PREPAID_CHURN">"c2120"</definedName>
    <definedName name="IQ_PREPAID_EXP">"c1068"</definedName>
    <definedName name="IQ_PREPAID_EXPEN">"c1418"</definedName>
    <definedName name="IQ_PREPAID_SUBS">"c2117"</definedName>
    <definedName name="IQ_PRETAX_GW_INC_EST">"c1702"</definedName>
    <definedName name="IQ_PRETAX_GW_INC_HIGH_EST">"c1704"</definedName>
    <definedName name="IQ_PRETAX_GW_INC_LOW_EST">"c1705"</definedName>
    <definedName name="IQ_PRETAX_GW_INC_MEDIAN_EST">"c1703"</definedName>
    <definedName name="IQ_PRETAX_GW_INC_NUM_EST">"c1706"</definedName>
    <definedName name="IQ_PRETAX_GW_INC_STDDEV_EST">"c1707"</definedName>
    <definedName name="IQ_PRETAX_INC_EST">"c1695"</definedName>
    <definedName name="IQ_PRETAX_INC_HIGH_EST">"c1697"</definedName>
    <definedName name="IQ_PRETAX_INC_LOW_EST">"c1698"</definedName>
    <definedName name="IQ_PRETAX_INC_MEDIAN_EST">"c1696"</definedName>
    <definedName name="IQ_PRETAX_INC_NUM_EST">"c1699"</definedName>
    <definedName name="IQ_PRETAX_INC_STDDEV_EST">"c1700"</definedName>
    <definedName name="IQ_PRETAX_REPORT_INC_EST">"c1709"</definedName>
    <definedName name="IQ_PRETAX_REPORT_INC_HIGH_EST">"c1711"</definedName>
    <definedName name="IQ_PRETAX_REPORT_INC_LOW_EST">"c1712"</definedName>
    <definedName name="IQ_PRETAX_REPORT_INC_MEDIAN_EST">"c1710"</definedName>
    <definedName name="IQ_PRETAX_REPORT_INC_NUM_EST">"c1713"</definedName>
    <definedName name="IQ_PRETAX_REPORT_INC_STDDEV_EST">"c1714"</definedName>
    <definedName name="IQ_PRICE_CFPS_FWD">"c2237"</definedName>
    <definedName name="IQ_PRICE_OVER_BVPS">"c1412"</definedName>
    <definedName name="IQ_PRICE_OVER_LTM_EPS">"c1413"</definedName>
    <definedName name="IQ_PRICE_TARGET">"c82"</definedName>
    <definedName name="IQ_PRICEDATE">"c1069"</definedName>
    <definedName name="IQ_PRICING_DATE">"c1613"</definedName>
    <definedName name="IQ_PRIMARY_INDUSTRY">"c1070"</definedName>
    <definedName name="IQ_PRO_FORMA_BASIC_EPS">"c1614"</definedName>
    <definedName name="IQ_PRO_FORMA_DILUT_EPS">"c1615"</definedName>
    <definedName name="IQ_PRO_FORMA_NET_INC">"c1452"</definedName>
    <definedName name="IQ_PROFESSIONAL">"c1071"</definedName>
    <definedName name="IQ_PROFESSIONAL_TITLE">"c1072"</definedName>
    <definedName name="IQ_PROJECTED_PENSION_OBLIGATION">"c1292"</definedName>
    <definedName name="IQ_PROJECTED_PENSION_OBLIGATION_DOMESTIC">"c2656"</definedName>
    <definedName name="IQ_PROJECTED_PENSION_OBLIGATION_FOREIGN">"c2664"</definedName>
    <definedName name="IQ_PROPERTY_EXP">"c1073"</definedName>
    <definedName name="IQ_PROPERTY_GROSS">"c1379"</definedName>
    <definedName name="IQ_PROPERTY_MGMT_FEE">"c1074"</definedName>
    <definedName name="IQ_PROPERTY_NET">"c1402"</definedName>
    <definedName name="IQ_PROV_BAD_DEBTS">"c1075"</definedName>
    <definedName name="IQ_PROV_BAD_DEBTS_CF">"c1076"</definedName>
    <definedName name="IQ_PROVISION_10YR_ANN_GROWTH">"c1077"</definedName>
    <definedName name="IQ_PROVISION_1YR_ANN_GROWTH">"c1078"</definedName>
    <definedName name="IQ_PROVISION_2YR_ANN_GROWTH">"c1079"</definedName>
    <definedName name="IQ_PROVISION_3YR_ANN_GROWTH">"c1080"</definedName>
    <definedName name="IQ_PROVISION_5YR_ANN_GROWTH">"c1081"</definedName>
    <definedName name="IQ_PROVISION_7YR_ANN_GROWTH">"c1082"</definedName>
    <definedName name="IQ_PROVISION_CHARGE_OFFS">"c1083"</definedName>
    <definedName name="IQ_PTBV">"c1084"</definedName>
    <definedName name="IQ_PTBV_AVG">"c1085"</definedName>
    <definedName name="IQ_QUICK_RATIO">"c1086"</definedName>
    <definedName name="IQ_RATE_COMP_GROWTH_DOMESTIC">"c1087"</definedName>
    <definedName name="IQ_RATE_COMP_GROWTH_FOREIGN">"c1088"</definedName>
    <definedName name="IQ_RAW_INV">"c1089"</definedName>
    <definedName name="IQ_RC">"c2497"</definedName>
    <definedName name="IQ_RC_PCT">"c2498"</definedName>
    <definedName name="IQ_RD_EXP">"c1090"</definedName>
    <definedName name="IQ_RD_EXP_FN">"c1091"</definedName>
    <definedName name="IQ_RE">"c1092"</definedName>
    <definedName name="IQ_REAL_ESTATE">"c1093"</definedName>
    <definedName name="IQ_REAL_ESTATE_ASSETS">"c1094"</definedName>
    <definedName name="IQ_REDEEM_PREF_STOCK">"c1417"</definedName>
    <definedName name="IQ_REG_ASSETS">"c1095"</definedName>
    <definedName name="IQ_REINSUR_PAY">"c1096"</definedName>
    <definedName name="IQ_REINSUR_PAY_CF">"c1097"</definedName>
    <definedName name="IQ_REINSUR_RECOVER">"c1098"</definedName>
    <definedName name="IQ_REINSUR_RECOVER_CF">"c1099"</definedName>
    <definedName name="IQ_REINSURANCE">"c1100"</definedName>
    <definedName name="IQ_RENTAL_REV">"c1101"</definedName>
    <definedName name="IQ_RESEARCH_DEV">"c1419"</definedName>
    <definedName name="IQ_RESIDENTIAL_LOANS">"c1102"</definedName>
    <definedName name="IQ_RESTATEMENT_BS">"c1643"</definedName>
    <definedName name="IQ_RESTATEMENT_CF">"c1644"</definedName>
    <definedName name="IQ_RESTATEMENT_IS">"c1642"</definedName>
    <definedName name="IQ_RESTRICTED_CASH">"c1103"</definedName>
    <definedName name="IQ_RESTRUCTURE">"c1104"</definedName>
    <definedName name="IQ_RESTRUCTURE_BNK">"c1105"</definedName>
    <definedName name="IQ_RESTRUCTURE_BR">"c1106"</definedName>
    <definedName name="IQ_RESTRUCTURE_CF">"c1107"</definedName>
    <definedName name="IQ_RESTRUCTURE_FIN">"c1108"</definedName>
    <definedName name="IQ_RESTRUCTURE_INS">"c1109"</definedName>
    <definedName name="IQ_RESTRUCTURE_REIT">"c1110"</definedName>
    <definedName name="IQ_RESTRUCTURE_UTI">"c1111"</definedName>
    <definedName name="IQ_RESTRUCTURED_LOANS">"c1112"</definedName>
    <definedName name="IQ_RETAIL_ACQUIRED_FRANCHISE_STORES">"c2903"</definedName>
    <definedName name="IQ_RETAIL_ACQUIRED_OWNED_STORES">"c2895"</definedName>
    <definedName name="IQ_RETAIL_ACQUIRED_STORES">"c2887"</definedName>
    <definedName name="IQ_RETAIL_AVG_STORE_SIZE_GROSS">"c2066"</definedName>
    <definedName name="IQ_RETAIL_AVG_STORE_SIZE_NET">"c2067"</definedName>
    <definedName name="IQ_RETAIL_AVG_WK_SALES">"c2891"</definedName>
    <definedName name="IQ_RETAIL_AVG_WK_SALES_FRANCHISE">"c2899"</definedName>
    <definedName name="IQ_RETAIL_AVG_WK_SALES_OWNED">"c2907"</definedName>
    <definedName name="IQ_RETAIL_CLOSED_FRANCHISE_STORES">"c2896"</definedName>
    <definedName name="IQ_RETAIL_CLOSED_OWNED_STORES">"c2904"</definedName>
    <definedName name="IQ_RETAIL_CLOSED_STORES">"c2063"</definedName>
    <definedName name="IQ_RETAIL_FRANCHISE_STORES_BEG">"c2893"</definedName>
    <definedName name="IQ_RETAIL_OPENED_FRANCHISE_STORES">"c2894"</definedName>
    <definedName name="IQ_RETAIL_OPENED_OWNED_STORES">"c2902"</definedName>
    <definedName name="IQ_RETAIL_OPENED_STORES">"c2062"</definedName>
    <definedName name="IQ_RETAIL_OWNED_STORES_BEG">"c2901"</definedName>
    <definedName name="IQ_RETAIL_SALES_SQFT_ALL_GROSS">"c2138"</definedName>
    <definedName name="IQ_RETAIL_SALES_SQFT_ALL_NET">"c2139"</definedName>
    <definedName name="IQ_RETAIL_SALES_SQFT_COMPARABLE_GROSS">"c2136"</definedName>
    <definedName name="IQ_RETAIL_SALES_SQFT_COMPARABLE_NET">"c2137"</definedName>
    <definedName name="IQ_RETAIL_SALES_SQFT_OWNED_GROSS">"c2134"</definedName>
    <definedName name="IQ_RETAIL_SALES_SQFT_OWNED_NET">"c2135"</definedName>
    <definedName name="IQ_RETAIL_SOLD_FRANCHISE_STORES">"c2897"</definedName>
    <definedName name="IQ_RETAIL_SOLD_OWNED_STORES">"c2905"</definedName>
    <definedName name="IQ_RETAIL_SOLD_STORES">"c2889"</definedName>
    <definedName name="IQ_RETAIL_SQ_FOOTAGE">"c2064"</definedName>
    <definedName name="IQ_RETAIL_STORE_SELLING_AREA">"c2065"</definedName>
    <definedName name="IQ_RETAIL_STORES_BEG">"c2885"</definedName>
    <definedName name="IQ_RETAIL_TOTAL_FRANCHISE_STORES">"c2898"</definedName>
    <definedName name="IQ_RETAIL_TOTAL_OWNED_STORES">"c2906"</definedName>
    <definedName name="IQ_RETAIL_TOTAL_STORES">"c2061"</definedName>
    <definedName name="IQ_RETAINED_EARN">"c1420"</definedName>
    <definedName name="IQ_RETURN_ASSETS">"c1113"</definedName>
    <definedName name="IQ_RETURN_ASSETS_BANK">"c1114"</definedName>
    <definedName name="IQ_RETURN_ASSETS_BROK">"c1115"</definedName>
    <definedName name="IQ_RETURN_ASSETS_FS">"c1116"</definedName>
    <definedName name="IQ_RETURN_CAPITAL">"c1117"</definedName>
    <definedName name="IQ_RETURN_EQUITY">"c1118"</definedName>
    <definedName name="IQ_RETURN_EQUITY_BANK">"c1119"</definedName>
    <definedName name="IQ_RETURN_EQUITY_BROK">"c1120"</definedName>
    <definedName name="IQ_RETURN_EQUITY_FS">"c1121"</definedName>
    <definedName name="IQ_RETURN_INVESTMENT">"c1421"</definedName>
    <definedName name="IQ_REV">"c1122"</definedName>
    <definedName name="IQ_REV_BEFORE_LL">"c1123"</definedName>
    <definedName name="IQ_REV_STDDEV_EST">"c1124"</definedName>
    <definedName name="IQ_REV_UTI">"c1125"</definedName>
    <definedName name="IQ_REVENUE">"c1422"</definedName>
    <definedName name="IQ_REVENUE_ACT_OR_EST">"c2214"</definedName>
    <definedName name="IQ_REVENUE_EST">"c1126"</definedName>
    <definedName name="IQ_REVENUE_HIGH_EST">"c1127"</definedName>
    <definedName name="IQ_REVENUE_LOW_EST">"c1128"</definedName>
    <definedName name="IQ_REVENUE_MEDIAN_EST">"c1662"</definedName>
    <definedName name="IQ_REVENUE_NUM_EST">"c1129"</definedName>
    <definedName name="IQ_REVISION_DATE_">39217.4058912037</definedName>
    <definedName name="IQ_RISK_ADJ_BANK_ASSETS">"c2670"</definedName>
    <definedName name="IQ_SALARY">"c1130"</definedName>
    <definedName name="IQ_SALE_INTAN_CF">"c1131"</definedName>
    <definedName name="IQ_SALE_INTAN_CF_BNK">"c1132"</definedName>
    <definedName name="IQ_SALE_INTAN_CF_BR">"c1133"</definedName>
    <definedName name="IQ_SALE_INTAN_CF_FIN">"c1134"</definedName>
    <definedName name="IQ_SALE_INTAN_CF_INS">"c1135"</definedName>
    <definedName name="IQ_SALE_INTAN_CF_REIT">"c1627"</definedName>
    <definedName name="IQ_SALE_INTAN_CF_UTI">"c1136"</definedName>
    <definedName name="IQ_SALE_PPE_CF">"c1137"</definedName>
    <definedName name="IQ_SALE_PPE_CF_BNK">"c1138"</definedName>
    <definedName name="IQ_SALE_PPE_CF_BR">"c1139"</definedName>
    <definedName name="IQ_SALE_PPE_CF_FIN">"c1140"</definedName>
    <definedName name="IQ_SALE_PPE_CF_INS">"c1141"</definedName>
    <definedName name="IQ_SALE_PPE_CF_UTI">"c1142"</definedName>
    <definedName name="IQ_SALE_RE_ASSETS">"c1629"</definedName>
    <definedName name="IQ_SALE_REAL_ESTATE_CF">"c1143"</definedName>
    <definedName name="IQ_SALE_REAL_ESTATE_CF_BNK">"c1144"</definedName>
    <definedName name="IQ_SALE_REAL_ESTATE_CF_BR">"c1145"</definedName>
    <definedName name="IQ_SALE_REAL_ESTATE_CF_FIN">"c1146"</definedName>
    <definedName name="IQ_SALE_REAL_ESTATE_CF_INS">"c1147"</definedName>
    <definedName name="IQ_SALE_REAL_ESTATE_CF_UTI">"c1148"</definedName>
    <definedName name="IQ_SALES_MARKETING">"c2240"</definedName>
    <definedName name="IQ_SAME_STORE">"c1149"</definedName>
    <definedName name="IQ_SAME_STORE_FRANCHISE">"c2900"</definedName>
    <definedName name="IQ_SAME_STORE_OWNED">"c2908"</definedName>
    <definedName name="IQ_SAME_STORE_TOTAL">"c2892"</definedName>
    <definedName name="IQ_SAVING_DEP">"c1150"</definedName>
    <definedName name="IQ_SECUR_RECEIV">"c1151"</definedName>
    <definedName name="IQ_SECURED_DEBT">"c2546"</definedName>
    <definedName name="IQ_SECURED_DEBT_PCT">"c2547"</definedName>
    <definedName name="IQ_SECURITY_BORROW">"c1152"</definedName>
    <definedName name="IQ_SECURITY_OWN">"c1153"</definedName>
    <definedName name="IQ_SECURITY_RESELL">"c1154"</definedName>
    <definedName name="IQ_SEPARATE_ACCT_ASSETS">"c1155"</definedName>
    <definedName name="IQ_SEPARATE_ACCT_LIAB">"c1156"</definedName>
    <definedName name="IQ_SERV_CHARGE_DEPOSITS">"c1157"</definedName>
    <definedName name="IQ_SGA">"c1158"</definedName>
    <definedName name="IQ_SGA_BNK">"c1159"</definedName>
    <definedName name="IQ_SGA_INS">"c1160"</definedName>
    <definedName name="IQ_SGA_MARGIN">"c1898"</definedName>
    <definedName name="IQ_SGA_REIT">"c1161"</definedName>
    <definedName name="IQ_SGA_SUPPL">"c1162"</definedName>
    <definedName name="IQ_SGA_UTI">"c1163"</definedName>
    <definedName name="IQ_SHAREOUTSTANDING">"c1347"</definedName>
    <definedName name="IQ_SHARESOUTSTANDING">"c1164"</definedName>
    <definedName name="IQ_SHORT_INTEREST">"c1165"</definedName>
    <definedName name="IQ_SHORT_INTEREST_OVER_FLOAT">"c1577"</definedName>
    <definedName name="IQ_SHORT_INTEREST_PERCENT">"c1576"</definedName>
    <definedName name="IQ_SHORT_TERM_INVEST">"c1425"</definedName>
    <definedName name="IQ_SMALL_INT_BEAR_CD">"c1166"</definedName>
    <definedName name="IQ_SOFTWARE">"c1167"</definedName>
    <definedName name="IQ_SOURCE">"c1168"</definedName>
    <definedName name="IQ_SPECIAL_DIV_CF">"c1169"</definedName>
    <definedName name="IQ_SPECIAL_DIV_CF_BNK">"c1170"</definedName>
    <definedName name="IQ_SPECIAL_DIV_CF_BR">"c1171"</definedName>
    <definedName name="IQ_SPECIAL_DIV_CF_FIN">"c1172"</definedName>
    <definedName name="IQ_SPECIAL_DIV_CF_INS">"c1173"</definedName>
    <definedName name="IQ_SPECIAL_DIV_CF_REIT">"c1174"</definedName>
    <definedName name="IQ_SPECIAL_DIV_CF_UTI">"c1175"</definedName>
    <definedName name="IQ_SPECIAL_DIV_SHARE">"c3007"</definedName>
    <definedName name="IQ_SR_BONDS_NOTES">"c2501"</definedName>
    <definedName name="IQ_SR_BONDS_NOTES_PCT">"c2502"</definedName>
    <definedName name="IQ_SR_DEBT">"c2526"</definedName>
    <definedName name="IQ_SR_DEBT_EBITDA">"c2552"</definedName>
    <definedName name="IQ_SR_DEBT_EBITDA_CAPEX">"c2553"</definedName>
    <definedName name="IQ_SR_DEBT_PCT">"c2527"</definedName>
    <definedName name="IQ_SR_SUB_DEBT">"c2530"</definedName>
    <definedName name="IQ_SR_SUB_DEBT_EBITDA">"c2556"</definedName>
    <definedName name="IQ_SR_SUB_DEBT_EBITDA_CAPEX">"c2557"</definedName>
    <definedName name="IQ_SR_SUB_DEBT_PCT">"c2531"</definedName>
    <definedName name="IQ_ST_DEBT">"c1176"</definedName>
    <definedName name="IQ_ST_DEBT_BNK">"c1177"</definedName>
    <definedName name="IQ_ST_DEBT_BR">"c1178"</definedName>
    <definedName name="IQ_ST_DEBT_FIN">"c1179"</definedName>
    <definedName name="IQ_ST_DEBT_INS">"c1180"</definedName>
    <definedName name="IQ_ST_DEBT_ISSUED">"c1181"</definedName>
    <definedName name="IQ_ST_DEBT_ISSUED_BNK">"c1182"</definedName>
    <definedName name="IQ_ST_DEBT_ISSUED_BR">"c1183"</definedName>
    <definedName name="IQ_ST_DEBT_ISSUED_FIN">"c1184"</definedName>
    <definedName name="IQ_ST_DEBT_ISSUED_INS">"c1185"</definedName>
    <definedName name="IQ_ST_DEBT_ISSUED_REIT">"c1186"</definedName>
    <definedName name="IQ_ST_DEBT_ISSUED_UTI">"c1187"</definedName>
    <definedName name="IQ_ST_DEBT_PCT">"c2539"</definedName>
    <definedName name="IQ_ST_DEBT_REIT">"c1188"</definedName>
    <definedName name="IQ_ST_DEBT_REPAID">"c1189"</definedName>
    <definedName name="IQ_ST_DEBT_REPAID_BNK">"c1190"</definedName>
    <definedName name="IQ_ST_DEBT_REPAID_BR">"c1191"</definedName>
    <definedName name="IQ_ST_DEBT_REPAID_FIN">"c1192"</definedName>
    <definedName name="IQ_ST_DEBT_REPAID_INS">"c1193"</definedName>
    <definedName name="IQ_ST_DEBT_REPAID_REIT">"c1194"</definedName>
    <definedName name="IQ_ST_DEBT_REPAID_UTI">"c1195"</definedName>
    <definedName name="IQ_ST_DEBT_UTI">"c1196"</definedName>
    <definedName name="IQ_ST_INVEST">"c1197"</definedName>
    <definedName name="IQ_ST_INVEST_UTI">"c1198"</definedName>
    <definedName name="IQ_ST_NOTE_RECEIV">"c1199"</definedName>
    <definedName name="IQ_STATE">"c1200"</definedName>
    <definedName name="IQ_STATUTORY_SURPLUS">"c1201"</definedName>
    <definedName name="IQ_STOCK_BASED">"c1202"</definedName>
    <definedName name="IQ_STOCK_BASED_AT">"c2999"</definedName>
    <definedName name="IQ_STOCK_BASED_CF">"c1203"</definedName>
    <definedName name="IQ_STOCK_BASED_COGS">"c2990"</definedName>
    <definedName name="IQ_STOCK_BASED_GA">"c2993"</definedName>
    <definedName name="IQ_STOCK_BASED_OTHER">"c2995"</definedName>
    <definedName name="IQ_STOCK_BASED_RD">"c2991"</definedName>
    <definedName name="IQ_STOCK_BASED_SGA">"c2994"</definedName>
    <definedName name="IQ_STOCK_BASED_SM">"c2992"</definedName>
    <definedName name="IQ_STOCK_BASED_TOTAL">"c3040"</definedName>
    <definedName name="IQ_STRIKE_PRICE_ISSUED">"c1645"</definedName>
    <definedName name="IQ_STRIKE_PRICE_OS">"c1646"</definedName>
    <definedName name="IQ_SUB_BONDS_NOTES">"c2503"</definedName>
    <definedName name="IQ_SUB_BONDS_NOTES_PCT">"c2504"</definedName>
    <definedName name="IQ_SUB_DEBT">"c2532"</definedName>
    <definedName name="IQ_SUB_DEBT_EBITDA">"c2558"</definedName>
    <definedName name="IQ_SUB_DEBT_EBITDA_CAPEX">"c2559"</definedName>
    <definedName name="IQ_SUB_DEBT_PCT">"c2533"</definedName>
    <definedName name="IQ_SUB_LEASE_AFTER_FIVE">"c1207"</definedName>
    <definedName name="IQ_SUB_LEASE_INC_CY">"c1208"</definedName>
    <definedName name="IQ_SUB_LEASE_INC_CY1">"c1209"</definedName>
    <definedName name="IQ_SUB_LEASE_INC_CY2">"c1210"</definedName>
    <definedName name="IQ_SUB_LEASE_INC_CY3">"c1211"</definedName>
    <definedName name="IQ_SUB_LEASE_INC_CY4">"c1212"</definedName>
    <definedName name="IQ_SUB_LEASE_NEXT_FIVE">"c1213"</definedName>
    <definedName name="IQ_SVA">"c1214"</definedName>
    <definedName name="IQ_TARGET_PRICE_NUM">"c1653"</definedName>
    <definedName name="IQ_TARGET_PRICE_STDDEV">"c1654"</definedName>
    <definedName name="IQ_TAX_BENEFIT_OPTIONS">"c1215"</definedName>
    <definedName name="IQ_TAX_EQUIV_NET_INT_INC">"c1216"</definedName>
    <definedName name="IQ_TBV">"c1906"</definedName>
    <definedName name="IQ_TBV_10YR_ANN_GROWTH">"c1936"</definedName>
    <definedName name="IQ_TBV_1YR_ANN_GROWTH">"c1931"</definedName>
    <definedName name="IQ_TBV_2YR_ANN_GROWTH">"c1932"</definedName>
    <definedName name="IQ_TBV_3YR_ANN_GROWTH">"c1933"</definedName>
    <definedName name="IQ_TBV_5YR_ANN_GROWTH">"c1934"</definedName>
    <definedName name="IQ_TBV_7YR_ANN_GROWTH">"c1935"</definedName>
    <definedName name="IQ_TBV_SHARE">"c1217"</definedName>
    <definedName name="IQ_TEMPLATE">"c1521"</definedName>
    <definedName name="IQ_TENANT">"c1218"</definedName>
    <definedName name="IQ_TERM_LOANS">"c2499"</definedName>
    <definedName name="IQ_TERM_LOANS_PCT">"c2500"</definedName>
    <definedName name="IQ_TEV">"c1219"</definedName>
    <definedName name="IQ_TEV_EBIT">"c1220"</definedName>
    <definedName name="IQ_TEV_EBIT_AVG">"c1221"</definedName>
    <definedName name="IQ_TEV_EBIT_FWD">"c2238"</definedName>
    <definedName name="IQ_TEV_EBITDA">"c1222"</definedName>
    <definedName name="IQ_TEV_EBITDA_AVG">"c1223"</definedName>
    <definedName name="IQ_TEV_EBITDA_FWD">"c1224"</definedName>
    <definedName name="IQ_TEV_EMPLOYEE_AVG">"c1225"</definedName>
    <definedName name="IQ_TEV_TOTAL_REV">"c1226"</definedName>
    <definedName name="IQ_TEV_TOTAL_REV_AVG">"c1227"</definedName>
    <definedName name="IQ_TEV_TOTAL_REV_FWD">"c1228"</definedName>
    <definedName name="IQ_TEV_UFCF">"c2208"</definedName>
    <definedName name="IQ_TIER_ONE_CAPITAL">"c2667"</definedName>
    <definedName name="IQ_TIER_ONE_RATIO">"c1229"</definedName>
    <definedName name="IQ_TIER_TWO_CAPITAL">"c2669"</definedName>
    <definedName name="IQ_TIME_DEP">"c1230"</definedName>
    <definedName name="IQ_TODAY">0</definedName>
    <definedName name="IQ_TOT_ADJ_INC">"c1616"</definedName>
    <definedName name="IQ_TOTAL_AR_BR">"c1231"</definedName>
    <definedName name="IQ_TOTAL_AR_REIT">"c1232"</definedName>
    <definedName name="IQ_TOTAL_AR_UTI">"c1233"</definedName>
    <definedName name="IQ_TOTAL_ASSETS">"c1234"</definedName>
    <definedName name="IQ_TOTAL_ASSETS_10YR_ANN_GROWTH">"c1235"</definedName>
    <definedName name="IQ_TOTAL_ASSETS_1YR_ANN_GROWTH">"c1236"</definedName>
    <definedName name="IQ_TOTAL_ASSETS_2YR_ANN_GROWTH">"c1237"</definedName>
    <definedName name="IQ_TOTAL_ASSETS_3YR_ANN_GROWTH">"c1238"</definedName>
    <definedName name="IQ_TOTAL_ASSETS_5YR_ANN_GROWTH">"c1239"</definedName>
    <definedName name="IQ_TOTAL_ASSETS_7YR_ANN_GROWTH">"c1240"</definedName>
    <definedName name="IQ_TOTAL_AVG_CE_TOTAL_AVG_ASSETS">"c1241"</definedName>
    <definedName name="IQ_TOTAL_AVG_EQUITY_TOTAL_AVG_ASSETS">"c1242"</definedName>
    <definedName name="IQ_TOTAL_BANK_CAPITAL">"c2668"</definedName>
    <definedName name="IQ_TOTAL_CA">"c1243"</definedName>
    <definedName name="IQ_TOTAL_CAP">"c1507"</definedName>
    <definedName name="IQ_TOTAL_CAPITAL_RATIO">"c1244"</definedName>
    <definedName name="IQ_TOTAL_CASH_DIVID">"c1455"</definedName>
    <definedName name="IQ_TOTAL_CASH_FINAN">"c1352"</definedName>
    <definedName name="IQ_TOTAL_CASH_INVEST">"c1353"</definedName>
    <definedName name="IQ_TOTAL_CASH_OPER">"c1354"</definedName>
    <definedName name="IQ_TOTAL_CHURN">"c2122"</definedName>
    <definedName name="IQ_TOTAL_CL">"c1245"</definedName>
    <definedName name="IQ_TOTAL_COMMON">"c1411"</definedName>
    <definedName name="IQ_TOTAL_COMMON_EQUITY">"c1246"</definedName>
    <definedName name="IQ_TOTAL_CURRENT_ASSETS">"c1430"</definedName>
    <definedName name="IQ_TOTAL_CURRENT_LIAB">"c1431"</definedName>
    <definedName name="IQ_TOTAL_DEBT">"c1247"</definedName>
    <definedName name="IQ_TOTAL_DEBT_CAPITAL">"c1248"</definedName>
    <definedName name="IQ_TOTAL_DEBT_EBITDA">"c1249"</definedName>
    <definedName name="IQ_TOTAL_DEBT_EBITDA_CAPEX">"c2948"</definedName>
    <definedName name="IQ_TOTAL_DEBT_EQUITY">"c1250"</definedName>
    <definedName name="IQ_TOTAL_DEBT_EXCL_FIN">"c2937"</definedName>
    <definedName name="IQ_TOTAL_DEBT_ISSUED">"c1251"</definedName>
    <definedName name="IQ_TOTAL_DEBT_ISSUED_BNK">"c1252"</definedName>
    <definedName name="IQ_TOTAL_DEBT_ISSUED_BR">"c1253"</definedName>
    <definedName name="IQ_TOTAL_DEBT_ISSUED_FIN">"c1254"</definedName>
    <definedName name="IQ_TOTAL_DEBT_ISSUED_REIT">"c1255"</definedName>
    <definedName name="IQ_TOTAL_DEBT_ISSUED_UTI">"c1256"</definedName>
    <definedName name="IQ_TOTAL_DEBT_ISSUES_INS">"c1257"</definedName>
    <definedName name="IQ_TOTAL_DEBT_OVER_EBITDA">"c1433"</definedName>
    <definedName name="IQ_TOTAL_DEBT_OVER_TOTAL_BV">"c1434"</definedName>
    <definedName name="IQ_TOTAL_DEBT_OVER_TOTAL_CAP">"c1432"</definedName>
    <definedName name="IQ_TOTAL_DEBT_REPAID">"c1258"</definedName>
    <definedName name="IQ_TOTAL_DEBT_REPAID_BNK">"c1259"</definedName>
    <definedName name="IQ_TOTAL_DEBT_REPAID_BR">"c1260"</definedName>
    <definedName name="IQ_TOTAL_DEBT_REPAID_FIN">"c1261"</definedName>
    <definedName name="IQ_TOTAL_DEBT_REPAID_INS">"c1262"</definedName>
    <definedName name="IQ_TOTAL_DEBT_REPAID_REIT">"c1263"</definedName>
    <definedName name="IQ_TOTAL_DEBT_REPAID_UTI">"c1264"</definedName>
    <definedName name="IQ_TOTAL_DEPOSITS">"c1265"</definedName>
    <definedName name="IQ_TOTAL_DIV_PAID_CF">"c1266"</definedName>
    <definedName name="IQ_TOTAL_EMPLOYEE">"c2141"</definedName>
    <definedName name="IQ_TOTAL_EMPLOYEES">"c1522"</definedName>
    <definedName name="IQ_TOTAL_EQUITY">"c1267"</definedName>
    <definedName name="IQ_TOTAL_EQUITY_10YR_ANN_GROWTH">"c1268"</definedName>
    <definedName name="IQ_TOTAL_EQUITY_1YR_ANN_GROWTH">"c1269"</definedName>
    <definedName name="IQ_TOTAL_EQUITY_2YR_ANN_GROWTH">"c1270"</definedName>
    <definedName name="IQ_TOTAL_EQUITY_3YR_ANN_GROWTH">"c1271"</definedName>
    <definedName name="IQ_TOTAL_EQUITY_5YR_ANN_GROWTH">"c1272"</definedName>
    <definedName name="IQ_TOTAL_EQUITY_7YR_ANN_GROWTH">"c1273"</definedName>
    <definedName name="IQ_TOTAL_EQUITY_ALLOWANCE_TOTAL_LOANS">"c1274"</definedName>
    <definedName name="IQ_TOTAL_INTEREST_EXP">"c1382"</definedName>
    <definedName name="IQ_TOTAL_INVENTORY">"c1385"</definedName>
    <definedName name="IQ_TOTAL_INVEST">"c1275"</definedName>
    <definedName name="IQ_TOTAL_LIAB">"c1276"</definedName>
    <definedName name="IQ_TOTAL_LIAB_BNK">"c1277"</definedName>
    <definedName name="IQ_TOTAL_LIAB_BR">"c1278"</definedName>
    <definedName name="IQ_TOTAL_LIAB_EQUITY">"c1279"</definedName>
    <definedName name="IQ_TOTAL_LIAB_FIN">"c1280"</definedName>
    <definedName name="IQ_TOTAL_LIAB_INS">"c1281"</definedName>
    <definedName name="IQ_TOTAL_LIAB_REIT">"c1282"</definedName>
    <definedName name="IQ_TOTAL_LIAB_SHAREHOLD">"c1435"</definedName>
    <definedName name="IQ_TOTAL_LIAB_TOTAL_ASSETS">"c1283"</definedName>
    <definedName name="IQ_TOTAL_LONG_DEBT">"c1617"</definedName>
    <definedName name="IQ_TOTAL_NON_REC">"c1444"</definedName>
    <definedName name="IQ_TOTAL_OPER_EXP_BR">"c1284"</definedName>
    <definedName name="IQ_TOTAL_OPER_EXP_FIN">"c1285"</definedName>
    <definedName name="IQ_TOTAL_OPER_EXP_INS">"c1286"</definedName>
    <definedName name="IQ_TOTAL_OPER_EXP_REIT">"c1287"</definedName>
    <definedName name="IQ_TOTAL_OPER_EXP_UTI">"c1288"</definedName>
    <definedName name="IQ_TOTAL_OPER_EXPEN">"c1445"</definedName>
    <definedName name="IQ_TOTAL_OPTIONS_BEG_OS">"c2693"</definedName>
    <definedName name="IQ_TOTAL_OPTIONS_CANCELLED">"c2696"</definedName>
    <definedName name="IQ_TOTAL_OPTIONS_END_OS">"c2697"</definedName>
    <definedName name="IQ_TOTAL_OPTIONS_EXERCISED">"c2695"</definedName>
    <definedName name="IQ_TOTAL_OPTIONS_GRANTED">"c2694"</definedName>
    <definedName name="IQ_TOTAL_OTHER_OPER">"c1289"</definedName>
    <definedName name="IQ_TOTAL_OUTSTANDING_BS_DATE">"c1022"</definedName>
    <definedName name="IQ_TOTAL_OUTSTANDING_FILING_DATE">"c2107"</definedName>
    <definedName name="IQ_TOTAL_PENSION_ASSETS">"c1290"</definedName>
    <definedName name="IQ_TOTAL_PENSION_ASSETS_DOMESTIC">"c2658"</definedName>
    <definedName name="IQ_TOTAL_PENSION_ASSETS_FOREIGN">"c2666"</definedName>
    <definedName name="IQ_TOTAL_PENSION_EXP">"c1291"</definedName>
    <definedName name="IQ_TOTAL_PRINCIPAL">"c2509"</definedName>
    <definedName name="IQ_TOTAL_PRINCIPAL_PCT">"c2510"</definedName>
    <definedName name="IQ_TOTAL_PROVED_RESERVES_NGL">"c2924"</definedName>
    <definedName name="IQ_TOTAL_PROVED_RESERVES_OIL">"c2040"</definedName>
    <definedName name="IQ_TOTAL_RECEIV">"c1293"</definedName>
    <definedName name="IQ_TOTAL_REV">"c1294"</definedName>
    <definedName name="IQ_TOTAL_REV_10YR_ANN_GROWTH">"c1295"</definedName>
    <definedName name="IQ_TOTAL_REV_1YR_ANN_GROWTH">"c1296"</definedName>
    <definedName name="IQ_TOTAL_REV_2YR_ANN_GROWTH">"c1297"</definedName>
    <definedName name="IQ_TOTAL_REV_3YR_ANN_GROWTH">"c1298"</definedName>
    <definedName name="IQ_TOTAL_REV_5YR_ANN_GROWTH">"c1299"</definedName>
    <definedName name="IQ_TOTAL_REV_7YR_ANN_GROWTH">"c1300"</definedName>
    <definedName name="IQ_TOTAL_REV_AS_REPORTED">"c1301"</definedName>
    <definedName name="IQ_TOTAL_REV_BNK">"c1302"</definedName>
    <definedName name="IQ_TOTAL_REV_BR">"c1303"</definedName>
    <definedName name="IQ_TOTAL_REV_EMPLOYEE">"c1304"</definedName>
    <definedName name="IQ_TOTAL_REV_FIN">"c1305"</definedName>
    <definedName name="IQ_TOTAL_REV_INS">"c1306"</definedName>
    <definedName name="IQ_TOTAL_REV_REIT">"c1307"</definedName>
    <definedName name="IQ_TOTAL_REV_SHARE">"c1912"</definedName>
    <definedName name="IQ_TOTAL_REV_UTI">"c1308"</definedName>
    <definedName name="IQ_TOTAL_REVENUE">"c1436"</definedName>
    <definedName name="IQ_TOTAL_SPECIAL">"c1618"</definedName>
    <definedName name="IQ_TOTAL_ST_BORROW">"c1424"</definedName>
    <definedName name="IQ_TOTAL_SUB_DEBT">"c2528"</definedName>
    <definedName name="IQ_TOTAL_SUB_DEBT_EBITDA">"c2554"</definedName>
    <definedName name="IQ_TOTAL_SUB_DEBT_EBITDA_CAPEX">"c2555"</definedName>
    <definedName name="IQ_TOTAL_SUB_DEBT_PCT">"c2529"</definedName>
    <definedName name="IQ_TOTAL_SUBS">"c2119"</definedName>
    <definedName name="IQ_TOTAL_UNUSUAL">"c1508"</definedName>
    <definedName name="IQ_TOTAL_WARRANTS_BEG_OS">"c2719"</definedName>
    <definedName name="IQ_TOTAL_WARRANTS_CANCELLED">"c2722"</definedName>
    <definedName name="IQ_TOTAL_WARRANTS_END_OS">"c2723"</definedName>
    <definedName name="IQ_TOTAL_WARRANTS_EXERCISED">"c2721"</definedName>
    <definedName name="IQ_TOTAL_WARRANTS_ISSUED">"c2720"</definedName>
    <definedName name="IQ_TR_ACCT_METHOD">"c2363"</definedName>
    <definedName name="IQ_TR_ACQ_52_WK_HI_PCT">"c2348"</definedName>
    <definedName name="IQ_TR_ACQ_52_WK_LOW_PCT">"c2347"</definedName>
    <definedName name="IQ_TR_ACQ_CASH_ST_INVEST">"c2372"</definedName>
    <definedName name="IQ_TR_ACQ_CLOSEPRICE_1D">"c3027"</definedName>
    <definedName name="IQ_TR_ACQ_DILUT_EPS_EXCL">"c3028"</definedName>
    <definedName name="IQ_TR_ACQ_EARNING_CO">"c2379"</definedName>
    <definedName name="IQ_TR_ACQ_EBIT">"c2380"</definedName>
    <definedName name="IQ_TR_ACQ_EBITDA">"c2381"</definedName>
    <definedName name="IQ_TR_ACQ_FILING_CURRENCY">"c3033"</definedName>
    <definedName name="IQ_TR_ACQ_MCAP_1DAY">"c2345"</definedName>
    <definedName name="IQ_TR_ACQ_MIN_INT">"c2374"</definedName>
    <definedName name="IQ_TR_ACQ_NET_DEBT">"c2373"</definedName>
    <definedName name="IQ_TR_ACQ_NI">"c2378"</definedName>
    <definedName name="IQ_TR_ACQ_PRICEDATE_1D">"c2346"</definedName>
    <definedName name="IQ_TR_ACQ_RETURN">"c2349"</definedName>
    <definedName name="IQ_TR_ACQ_STOCKYEARHIGH_1D">"c2343"</definedName>
    <definedName name="IQ_TR_ACQ_STOCKYEARLOW_1D">"c2344"</definedName>
    <definedName name="IQ_TR_ACQ_TOTAL_ASSETS">"c2371"</definedName>
    <definedName name="IQ_TR_ACQ_TOTAL_COMMON_EQ">"c2377"</definedName>
    <definedName name="IQ_TR_ACQ_TOTAL_DEBT">"c2376"</definedName>
    <definedName name="IQ_TR_ACQ_TOTAL_PREF">"c2375"</definedName>
    <definedName name="IQ_TR_ACQ_TOTAL_REV">"c2382"</definedName>
    <definedName name="IQ_TR_ADJ_SIZE">"c3024"</definedName>
    <definedName name="IQ_TR_ANN_DATE">"c2395"</definedName>
    <definedName name="IQ_TR_ANN_DATE_BL">"c2394"</definedName>
    <definedName name="IQ_TR_BID_DATE">"c2357"</definedName>
    <definedName name="IQ_TR_BLUESKY_FEES">"c2277"</definedName>
    <definedName name="IQ_TR_BUY_ACC_ADVISORS">"c3048"</definedName>
    <definedName name="IQ_TR_BUY_FIN_ADVISORS">"c3045"</definedName>
    <definedName name="IQ_TR_BUY_LEG_ADVISORS">"c2387"</definedName>
    <definedName name="IQ_TR_BUYER_ID">"c2404"</definedName>
    <definedName name="IQ_TR_BUYERNAME">"c2401"</definedName>
    <definedName name="IQ_TR_CANCELLED_DATE">"c2284"</definedName>
    <definedName name="IQ_TR_CASH_CONSID_PCT">"c2296"</definedName>
    <definedName name="IQ_TR_CASH_ST_INVEST">"c3025"</definedName>
    <definedName name="IQ_TR_CHANGE_CONTROL">"c2365"</definedName>
    <definedName name="IQ_TR_CLOSED_DATE">"c2283"</definedName>
    <definedName name="IQ_TR_CO_NET_PROCEEDS">"c2268"</definedName>
    <definedName name="IQ_TR_CO_NET_PROCEEDS_PCT">"c2270"</definedName>
    <definedName name="IQ_TR_COMMENTS">"c2383"</definedName>
    <definedName name="IQ_TR_CURRENCY">"c3016"</definedName>
    <definedName name="IQ_TR_DEAL_ATTITUDE">"c2364"</definedName>
    <definedName name="IQ_TR_DEAL_CONDITIONS">"c2367"</definedName>
    <definedName name="IQ_TR_DEAL_RESOLUTION">"c2391"</definedName>
    <definedName name="IQ_TR_DEAL_RESPONSES">"c2366"</definedName>
    <definedName name="IQ_TR_DEBT_CONSID_PCT">"c2299"</definedName>
    <definedName name="IQ_TR_DEF_AGRMT_DATE">"c2285"</definedName>
    <definedName name="IQ_TR_DISCLOSED_FEES_EXP">"c2288"</definedName>
    <definedName name="IQ_TR_EARNOUTS">"c3023"</definedName>
    <definedName name="IQ_TR_EXPIRED_DATE">"c2412"</definedName>
    <definedName name="IQ_TR_GROSS_OFFERING_AMT">"c2262"</definedName>
    <definedName name="IQ_TR_HYBRID_CONSID_PCT">"c2300"</definedName>
    <definedName name="IQ_TR_IMPLIED_EQ">"c3018"</definedName>
    <definedName name="IQ_TR_IMPLIED_EQ_BV">"c3019"</definedName>
    <definedName name="IQ_TR_IMPLIED_EQ_NI_LTM">"c3020"</definedName>
    <definedName name="IQ_TR_IMPLIED_EV">"c2301"</definedName>
    <definedName name="IQ_TR_IMPLIED_EV_BV">"c2306"</definedName>
    <definedName name="IQ_TR_IMPLIED_EV_EBIT">"c2302"</definedName>
    <definedName name="IQ_TR_IMPLIED_EV_EBITDA">"c2303"</definedName>
    <definedName name="IQ_TR_IMPLIED_EV_NI_LTM">"c2307"</definedName>
    <definedName name="IQ_TR_IMPLIED_EV_REV">"c2304"</definedName>
    <definedName name="IQ_TR_LOI_DATE">"c2282"</definedName>
    <definedName name="IQ_TR_MAJ_MIN_STAKE">"c2389"</definedName>
    <definedName name="IQ_TR_NEGOTIATED_BUYBACK_PRICE">"c2414"</definedName>
    <definedName name="IQ_TR_NET_ASSUM_LIABILITIES">"c2308"</definedName>
    <definedName name="IQ_TR_NET_PROCEEDS">"c2267"</definedName>
    <definedName name="IQ_TR_OFFER_DATE">"c2265"</definedName>
    <definedName name="IQ_TR_OFFER_DATE_MA">"c3035"</definedName>
    <definedName name="IQ_TR_OFFER_PER_SHARE">"c3017"</definedName>
    <definedName name="IQ_TR_OPTIONS_CONSID_PCT">"c2311"</definedName>
    <definedName name="IQ_TR_OTHER_CONSID">"c3022"</definedName>
    <definedName name="IQ_TR_PCT_SOUGHT">"c2309"</definedName>
    <definedName name="IQ_TR_PFEATURES">"c2384"</definedName>
    <definedName name="IQ_TR_PIPE_CONV_PRICE_SHARE">"c2292"</definedName>
    <definedName name="IQ_TR_PIPE_CPN_PCT">"c2291"</definedName>
    <definedName name="IQ_TR_PIPE_NUMBER_SHARES">"c2293"</definedName>
    <definedName name="IQ_TR_PIPE_PPS">"c2290"</definedName>
    <definedName name="IQ_TR_POSTMONEY_VAL">"c2286"</definedName>
    <definedName name="IQ_TR_PREDEAL_SITUATION">"c2390"</definedName>
    <definedName name="IQ_TR_PREF_CONSID_PCT">"c2310"</definedName>
    <definedName name="IQ_TR_PREMONEY_VAL">"c2287"</definedName>
    <definedName name="IQ_TR_PRINTING_FEES">"c2276"</definedName>
    <definedName name="IQ_TR_PT_MONETARY_VALUES">"c2415"</definedName>
    <definedName name="IQ_TR_PT_NUMBER_SHARES">"c2417"</definedName>
    <definedName name="IQ_TR_PT_PCT_SHARES">"c2416"</definedName>
    <definedName name="IQ_TR_RATING_FEES">"c2275"</definedName>
    <definedName name="IQ_TR_REG_EFFECT_DATE">"c2264"</definedName>
    <definedName name="IQ_TR_REG_FILED_DATE">"c2263"</definedName>
    <definedName name="IQ_TR_RENEWAL_BUYBACK">"c2413"</definedName>
    <definedName name="IQ_TR_ROUND_NUMBER">"c2295"</definedName>
    <definedName name="IQ_TR_SEC_FEES">"c2274"</definedName>
    <definedName name="IQ_TR_SECURITY_TYPE_REG">"c2279"</definedName>
    <definedName name="IQ_TR_SELL_ACC_ADVISORS">"c3049"</definedName>
    <definedName name="IQ_TR_SELL_FIN_ADVISORS">"c3046"</definedName>
    <definedName name="IQ_TR_SELL_LEG_ADVISORS">"c2388"</definedName>
    <definedName name="IQ_TR_SELLER_ID">"c2406"</definedName>
    <definedName name="IQ_TR_SELLERNAME">"c2402"</definedName>
    <definedName name="IQ_TR_SFEATURES">"c2385"</definedName>
    <definedName name="IQ_TR_SH_NET_PROCEEDS">"c2269"</definedName>
    <definedName name="IQ_TR_SH_NET_PROCEEDS_PCT">"c2271"</definedName>
    <definedName name="IQ_TR_SPECIAL_COMMITTEE">"c2362"</definedName>
    <definedName name="IQ_TR_STATUS">"c2399"</definedName>
    <definedName name="IQ_TR_STOCK_CONSID_PCT">"c2312"</definedName>
    <definedName name="IQ_TR_SUSPENDED_DATE">"c2407"</definedName>
    <definedName name="IQ_TR_TARGET_52WKHI_PCT">"c2351"</definedName>
    <definedName name="IQ_TR_TARGET_52WKLOW_PCT">"c2350"</definedName>
    <definedName name="IQ_TR_TARGET_ACC_ADVISORS">"c3047"</definedName>
    <definedName name="IQ_TR_TARGET_CASH_ST_INVEST">"c2327"</definedName>
    <definedName name="IQ_TR_TARGET_CLOSEPRICE_1D">"c2352"</definedName>
    <definedName name="IQ_TR_TARGET_CLOSEPRICE_1M">"c2354"</definedName>
    <definedName name="IQ_TR_TARGET_CLOSEPRICE_1W">"c2353"</definedName>
    <definedName name="IQ_TR_TARGET_DILUT_EPS_EXCL">"c2324"</definedName>
    <definedName name="IQ_TR_TARGET_EARNING_CO">"c2332"</definedName>
    <definedName name="IQ_TR_TARGET_EBIT">"c2333"</definedName>
    <definedName name="IQ_TR_TARGET_EBITDA">"c2334"</definedName>
    <definedName name="IQ_TR_TARGET_FILING_CURRENCY">"c3034"</definedName>
    <definedName name="IQ_TR_TARGET_FIN_ADVISORS">"c3044"</definedName>
    <definedName name="IQ_TR_TARGET_ID">"c2405"</definedName>
    <definedName name="IQ_TR_TARGET_LEG_ADVISORS">"c2386"</definedName>
    <definedName name="IQ_TR_TARGET_MARKETCAP">"c2342"</definedName>
    <definedName name="IQ_TR_TARGET_MIN_INT">"c2328"</definedName>
    <definedName name="IQ_TR_TARGET_NET_DEBT">"c2326"</definedName>
    <definedName name="IQ_TR_TARGET_NI">"c2331"</definedName>
    <definedName name="IQ_TR_TARGET_PRICEDATE_1D">"c2341"</definedName>
    <definedName name="IQ_TR_TARGET_RETURN">"c2355"</definedName>
    <definedName name="IQ_TR_TARGET_SEC_DETAIL">"c3021"</definedName>
    <definedName name="IQ_TR_TARGET_SEC_TI_ID">"c2368"</definedName>
    <definedName name="IQ_TR_TARGET_SEC_TYPE">"c2369"</definedName>
    <definedName name="IQ_TR_TARGET_SPD">"c2313"</definedName>
    <definedName name="IQ_TR_TARGET_SPD_PCT">"c2314"</definedName>
    <definedName name="IQ_TR_TARGET_STOCKPREMIUM_1D">"c2336"</definedName>
    <definedName name="IQ_TR_TARGET_STOCKPREMIUM_1M">"c2337"</definedName>
    <definedName name="IQ_TR_TARGET_STOCKPREMIUM_1W">"c2338"</definedName>
    <definedName name="IQ_TR_TARGET_STOCKYEARHIGH_1D">"c2339"</definedName>
    <definedName name="IQ_TR_TARGET_STOCKYEARLOW_1D">"c2340"</definedName>
    <definedName name="IQ_TR_TARGET_TOTAL_ASSETS">"c2325"</definedName>
    <definedName name="IQ_TR_TARGET_TOTAL_COMMON_EQ">"c2421"</definedName>
    <definedName name="IQ_TR_TARGET_TOTAL_DEBT">"c2330"</definedName>
    <definedName name="IQ_TR_TARGET_TOTAL_PREF">"c2329"</definedName>
    <definedName name="IQ_TR_TARGET_TOTAL_REV">"c2335"</definedName>
    <definedName name="IQ_TR_TARGETNAME">"c2403"</definedName>
    <definedName name="IQ_TR_TERM_FEE">"c2298"</definedName>
    <definedName name="IQ_TR_TERM_FEE_PCT">"c2297"</definedName>
    <definedName name="IQ_TR_TODATE">"c3036"</definedName>
    <definedName name="IQ_TR_TODATE_MONETARY_VALUE">"c2418"</definedName>
    <definedName name="IQ_TR_TODATE_NUMBER_SHARES">"c2420"</definedName>
    <definedName name="IQ_TR_TODATE_PCT_SHARES">"c2419"</definedName>
    <definedName name="IQ_TR_TOTAL_ACCT_FEES">"c2273"</definedName>
    <definedName name="IQ_TR_TOTAL_CASH">"c2315"</definedName>
    <definedName name="IQ_TR_TOTAL_CONSID_SH">"c2316"</definedName>
    <definedName name="IQ_TR_TOTAL_DEBT">"c2317"</definedName>
    <definedName name="IQ_TR_TOTAL_GROSS_TV">"c2318"</definedName>
    <definedName name="IQ_TR_TOTAL_HYBRID">"c2319"</definedName>
    <definedName name="IQ_TR_TOTAL_LEGAL_FEES">"c2272"</definedName>
    <definedName name="IQ_TR_TOTAL_NET_TV">"c2320"</definedName>
    <definedName name="IQ_TR_TOTAL_NEWMONEY">"c2289"</definedName>
    <definedName name="IQ_TR_TOTAL_OPTIONS">"c2322"</definedName>
    <definedName name="IQ_TR_TOTAL_OPTIONS_BUYER">"c3026"</definedName>
    <definedName name="IQ_TR_TOTAL_PREFERRED">"c2321"</definedName>
    <definedName name="IQ_TR_TOTAL_REG_AMT">"c2261"</definedName>
    <definedName name="IQ_TR_TOTAL_STOCK">"c2323"</definedName>
    <definedName name="IQ_TR_TOTAL_TAKEDOWNS">"c2278"</definedName>
    <definedName name="IQ_TR_TOTAL_UW_COMP">"c2280"</definedName>
    <definedName name="IQ_TR_TOTALVALUE">"c2400"</definedName>
    <definedName name="IQ_TR_TRANSACTION_TYPE">"c2398"</definedName>
    <definedName name="IQ_TR_WITHDRAWN_DTE">"c2266"</definedName>
    <definedName name="IQ_TRADE_AR">"c1345"</definedName>
    <definedName name="IQ_TRADE_PRINCIPAL">"c1309"</definedName>
    <definedName name="IQ_TRADING_ASSETS">"c1310"</definedName>
    <definedName name="IQ_TRADING_CURRENCY">"c2212"</definedName>
    <definedName name="IQ_TREASURY">"c1311"</definedName>
    <definedName name="IQ_TREASURY_OTHER_EQUITY">"c1312"</definedName>
    <definedName name="IQ_TREASURY_OTHER_EQUITY_BNK">"c1313"</definedName>
    <definedName name="IQ_TREASURY_OTHER_EQUITY_BR">"c1314"</definedName>
    <definedName name="IQ_TREASURY_OTHER_EQUITY_FIN">"c1315"</definedName>
    <definedName name="IQ_TREASURY_OTHER_EQUITY_INS">"c1316"</definedName>
    <definedName name="IQ_TREASURY_OTHER_EQUITY_REIT">"c1317"</definedName>
    <definedName name="IQ_TREASURY_OTHER_EQUITY_UTI">"c1318"</definedName>
    <definedName name="IQ_TREASURY_STOCK">"c1438"</definedName>
    <definedName name="IQ_TRUST_INC">"c1319"</definedName>
    <definedName name="IQ_TRUST_PREF">"c1320"</definedName>
    <definedName name="IQ_TRUST_PREFERRED">"c3029"</definedName>
    <definedName name="IQ_TRUST_PREFERRED_PCT">"c3030"</definedName>
    <definedName name="IQ_UFCF_10YR_ANN_GROWTH">"c1948"</definedName>
    <definedName name="IQ_UFCF_1YR_ANN_GROWTH">"c1943"</definedName>
    <definedName name="IQ_UFCF_2YR_ANN_GROWTH">"c1944"</definedName>
    <definedName name="IQ_UFCF_3YR_ANN_GROWTH">"c1945"</definedName>
    <definedName name="IQ_UFCF_5YR_ANN_GROWTH">"c1946"</definedName>
    <definedName name="IQ_UFCF_7YR_ANN_GROWTH">"c1947"</definedName>
    <definedName name="IQ_UFCF_MARGIN">"c1962"</definedName>
    <definedName name="IQ_UNAMORT_DISC">"c2513"</definedName>
    <definedName name="IQ_UNAMORT_DISC_PCT">"c2514"</definedName>
    <definedName name="IQ_UNAMORT_PREMIUM">"c2511"</definedName>
    <definedName name="IQ_UNAMORT_PREMIUM_PCT">"c2512"</definedName>
    <definedName name="IQ_UNDRAWN_CP">"c2518"</definedName>
    <definedName name="IQ_UNDRAWN_CREDIT">"c3032"</definedName>
    <definedName name="IQ_UNDRAWN_RC">"c2517"</definedName>
    <definedName name="IQ_UNDRAWN_TL">"c2519"</definedName>
    <definedName name="IQ_UNEARN_PREMIUM">"c1321"</definedName>
    <definedName name="IQ_UNEARN_REV_CURRENT">"c1322"</definedName>
    <definedName name="IQ_UNEARN_REV_CURRENT_BNK">"c1323"</definedName>
    <definedName name="IQ_UNEARN_REV_CURRENT_BR">"c1324"</definedName>
    <definedName name="IQ_UNEARN_REV_CURRENT_FIN">"c1325"</definedName>
    <definedName name="IQ_UNEARN_REV_CURRENT_INS">"c1326"</definedName>
    <definedName name="IQ_UNEARN_REV_CURRENT_REIT">"c1327"</definedName>
    <definedName name="IQ_UNEARN_REV_CURRENT_UTI">"c1328"</definedName>
    <definedName name="IQ_UNEARN_REV_LT">"c1329"</definedName>
    <definedName name="IQ_UNLEVERED_FCF">"c1908"</definedName>
    <definedName name="IQ_UNPAID_CLAIMS">"c1330"</definedName>
    <definedName name="IQ_UNREALIZED_GAIN">"c1619"</definedName>
    <definedName name="IQ_UNSECURED_DEBT">"c2548"</definedName>
    <definedName name="IQ_UNSECURED_DEBT_PCT">"c2549"</definedName>
    <definedName name="IQ_UNUSUAL_EXP">"c1456"</definedName>
    <definedName name="IQ_US_GAAP">"c1331"</definedName>
    <definedName name="IQ_US_GAAP_BASIC_EPS_EXCL">"c2984"</definedName>
    <definedName name="IQ_US_GAAP_BASIC_EPS_INCL">"c2982"</definedName>
    <definedName name="IQ_US_GAAP_BASIC_WEIGHT">"c2980"</definedName>
    <definedName name="IQ_US_GAAP_CA_ADJ">"c2925"</definedName>
    <definedName name="IQ_US_GAAP_CASH_FINAN">"c2945"</definedName>
    <definedName name="IQ_US_GAAP_CASH_FINAN_ADJ">"c2941"</definedName>
    <definedName name="IQ_US_GAAP_CASH_INVEST">"c2944"</definedName>
    <definedName name="IQ_US_GAAP_CASH_INVEST_ADJ">"c2940"</definedName>
    <definedName name="IQ_US_GAAP_CASH_OPER">"c2943"</definedName>
    <definedName name="IQ_US_GAAP_CASH_OPER_ADJ">"c2939"</definedName>
    <definedName name="IQ_US_GAAP_CL_ADJ">"c2927"</definedName>
    <definedName name="IQ_US_GAAP_DILUT_EPS_EXCL">"c2985"</definedName>
    <definedName name="IQ_US_GAAP_DILUT_EPS_INCL">"c2983"</definedName>
    <definedName name="IQ_US_GAAP_DILUT_NI">"c2979"</definedName>
    <definedName name="IQ_US_GAAP_DILUT_WEIGHT">"c2981"</definedName>
    <definedName name="IQ_US_GAAP_DO_ADJ">"c2959"</definedName>
    <definedName name="IQ_US_GAAP_EXTRA_ACC_ITEMS_ADJ">"c2958"</definedName>
    <definedName name="IQ_US_GAAP_INC_TAX_ADJ">"c2961"</definedName>
    <definedName name="IQ_US_GAAP_INTEREST_EXP_ADJ">"c2957"</definedName>
    <definedName name="IQ_US_GAAP_LIAB_LT_ADJ">"c2928"</definedName>
    <definedName name="IQ_US_GAAP_LIAB_TOTAL_LIAB">"c2933"</definedName>
    <definedName name="IQ_US_GAAP_MINORITY_INTEREST_IS_ADJ">"c2960"</definedName>
    <definedName name="IQ_US_GAAP_NCA_ADJ">"c2926"</definedName>
    <definedName name="IQ_US_GAAP_NET_CHANGE">"c2946"</definedName>
    <definedName name="IQ_US_GAAP_NET_CHANGE_ADJ">"c2942"</definedName>
    <definedName name="IQ_US_GAAP_NI">"c2976"</definedName>
    <definedName name="IQ_US_GAAP_NI_ADJ">"c2963"</definedName>
    <definedName name="IQ_US_GAAP_NI_AVAIL_INCL">"c2978"</definedName>
    <definedName name="IQ_US_GAAP_OTHER_ADJ_ADJ">"c2962"</definedName>
    <definedName name="IQ_US_GAAP_OTHER_NON_OPER_ADJ">"c2955"</definedName>
    <definedName name="IQ_US_GAAP_OTHER_OPER_ADJ">"c2954"</definedName>
    <definedName name="IQ_US_GAAP_RD_ADJ">"c2953"</definedName>
    <definedName name="IQ_US_GAAP_SGA_ADJ">"c2952"</definedName>
    <definedName name="IQ_US_GAAP_TOTAL_ASSETS">"c2931"</definedName>
    <definedName name="IQ_US_GAAP_TOTAL_EQUITY">"c2934"</definedName>
    <definedName name="IQ_US_GAAP_TOTAL_EQUITY_ADJ">"c2929"</definedName>
    <definedName name="IQ_US_GAAP_TOTAL_REV_ADJ">"c2950"</definedName>
    <definedName name="IQ_US_GAAP_TOTAL_UNUSUAL_ADJ">"c2956"</definedName>
    <definedName name="IQ_UTIL_PPE_NET">"c1620"</definedName>
    <definedName name="IQ_UTIL_REV">"c2091"</definedName>
    <definedName name="IQ_UV_PENSION_LIAB">"c1332"</definedName>
    <definedName name="IQ_VALUE_TRADED_LAST_3MTH">"c1530"</definedName>
    <definedName name="IQ_VALUE_TRADED_LAST_6MTH">"c1531"</definedName>
    <definedName name="IQ_VALUE_TRADED_LAST_MTH">"c1529"</definedName>
    <definedName name="IQ_VALUE_TRADED_LAST_WK">"c1528"</definedName>
    <definedName name="IQ_VALUE_TRADED_LAST_YR">"c1532"</definedName>
    <definedName name="IQ_VOL_LAST_3MTH">"c1525"</definedName>
    <definedName name="IQ_VOL_LAST_6MTH">"c1526"</definedName>
    <definedName name="IQ_VOL_LAST_MTH">"c1524"</definedName>
    <definedName name="IQ_VOL_LAST_WK">"c1523"</definedName>
    <definedName name="IQ_VOL_LAST_YR">"c1527"</definedName>
    <definedName name="IQ_VOLUME">"c1333"</definedName>
    <definedName name="IQ_WARRANTS_BEG_OS">"c2698"</definedName>
    <definedName name="IQ_WARRANTS_CANCELLED">"c2701"</definedName>
    <definedName name="IQ_WARRANTS_END_OS">"c2702"</definedName>
    <definedName name="IQ_WARRANTS_EXERCISED">"c2700"</definedName>
    <definedName name="IQ_WARRANTS_ISSUED">"c2699"</definedName>
    <definedName name="IQ_WARRANTS_STRIKE_PRICE_ISSUED">"c2704"</definedName>
    <definedName name="IQ_WARRANTS_STRIKE_PRICE_OS">"c2703"</definedName>
    <definedName name="IQ_WEIGHTED_AVG_PRICE">"c1334"</definedName>
    <definedName name="IQ_WIP_INV">"c1335"</definedName>
    <definedName name="IQ_WORKMEN_WRITTEN">"c1336"</definedName>
    <definedName name="IQ_XDIV_DATE">"c2203"</definedName>
    <definedName name="IQ_YEARHIGH">"c1337"</definedName>
    <definedName name="IQ_YEARHIGH_DATE">"c2250"</definedName>
    <definedName name="IQ_YEARLOW">"c1338"</definedName>
    <definedName name="IQ_YEARLOW_DATE">"c2251"</definedName>
    <definedName name="IQ_YTD">3000</definedName>
    <definedName name="IQ_Z_SCORE">"c1339"</definedName>
    <definedName name="Jan04AMA">[1]BS!$AD$7:$AD$3582</definedName>
    <definedName name="Jan09AMA">[2]BS!$AK$7:$AK$1743</definedName>
    <definedName name="Jan10AMA">[2]BS!$AW$7:$AW$1726</definedName>
    <definedName name="jjj">[31]Inputs!$N$18</definedName>
    <definedName name="JP_Bal">[32]ACCOUNTS!$AG$31</definedName>
    <definedName name="Jul04AMA">[1]BS!$AJ$7:$AJ$3582</definedName>
    <definedName name="Jul09AMA">[2]BS!$AQ$7:$AQ$1726</definedName>
    <definedName name="Jun04AMA">[1]BS!$AI$7:$AI$3582</definedName>
    <definedName name="Jun09AMA">[2]BS!$AP$7:$AP$1726</definedName>
    <definedName name="Jun10AMA">[2]BS!$BB$7:$BB$1726</definedName>
    <definedName name="Jurisdiction">[8]Variables!$AK$15</definedName>
    <definedName name="JurisNumber">[8]Variables!$AL$15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_Docket_Number">'[19]KJB-12 Sum'!$AS$2</definedName>
    <definedName name="k_FITrate">'[19]KJB-3,11 Def'!$L$20</definedName>
    <definedName name="keep_Docket_Number">'[33]KJB-3 Sum'!$AQ$2</definedName>
    <definedName name="keep_FIT">'[33]KJB-7 Def'!$L$20</definedName>
    <definedName name="keep_KJB_3_Rate_Increase">'[33]KJB-7 Def'!$C$3</definedName>
    <definedName name="keep_KJB_4_Electric_Summary">'[33]KJB-3 Sum'!$AQ$3</definedName>
    <definedName name="keep_KJB_8_Common_Adjs">'[33]KJB-5 Cmn Adj'!$L$3</definedName>
    <definedName name="keep_KJB_9_Electric_Only">'[33]KJB-5 El Adj'!$E$3</definedName>
    <definedName name="keep_PSE">'[34]Gas Summary'!$I$5</definedName>
    <definedName name="keep_TESTYEAR">'[34]Gas Detail Pages'!$A$8</definedName>
    <definedName name="kp_DOCKET">'[34]Gas Detail Pages'!$A$9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>IF([0]!Values_Entered,Header_Row+[0]!Number_of_Payments,Header_Row)</definedName>
    <definedName name="Levy_Rate">'[12]Assumptions (Input)'!$B$6</definedName>
    <definedName name="limcount">1</definedName>
    <definedName name="LINE.T">[4]INTERNAL!$A$55:$IV$57</definedName>
    <definedName name="LinkCos">'[7]JAM Download'!$K$4</definedName>
    <definedName name="Load_Factor">[32]ACCOUNTS!$AG$167</definedName>
    <definedName name="LoadArray">'[35]Load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[36]M9100F4!$A$1:$V$99</definedName>
    <definedName name="MACRS">'[12]MACRS RATES'!$A$3:$AT$10</definedName>
    <definedName name="Mar04AMA">[1]BS!$AF$7:$AF$3582</definedName>
    <definedName name="MAR09AMA">[2]BS!$AM$7:$AM$1725</definedName>
    <definedName name="Mar10AMA">[2]BS!$AY$7:$AY$1726</definedName>
    <definedName name="May04AMA">[1]BS!$AH$7:$AH$3582</definedName>
    <definedName name="MAY09AMA">[2]BS!$AO$7:$AO$1726</definedName>
    <definedName name="May10AMA">[2]BS!$BA$7:$BA$1726</definedName>
    <definedName name="menu1_Button5_Click">[37]!menu1_Button5_Click</definedName>
    <definedName name="menu1_Button6_Click">[37]!menu1_Button6_Click</definedName>
    <definedName name="MERGER_COST">[38]Sheet1!$AF$3:$AJ$28</definedName>
    <definedName name="METER">[4]EXTERNAL!$A$34:$IV$36</definedName>
    <definedName name="Method">[10]Inputs!$C$6</definedName>
    <definedName name="monthlist">[39]Table!$R$2:$S$13</definedName>
    <definedName name="monthtotals">'[39]WA SBC'!$D$40:$O$40</definedName>
    <definedName name="MTD_Format">[40]Mthly!$B$11:$D$11,[40]Mthly!$B$32:$D$32</definedName>
    <definedName name="MTR_YR3">[41]Variables!$E$14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[7]Inputs!$G$8</definedName>
    <definedName name="NetToGross">[11]Variables!$D$23</definedName>
    <definedName name="Nov03AMA">[3]BS!$AI$7:$AI$3582</definedName>
    <definedName name="Nov04AMA">[1]BS!$AN$7:$AN$3582</definedName>
    <definedName name="Nov09AMA">[2]BS!$AU$7:$AU$1726</definedName>
    <definedName name="NPC">[42]Inputs!$N$18</definedName>
    <definedName name="NRG">[4]CLASSIFIERS!$A$5:$IV$5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'[12]MiscItems(Input)'!$B$5:$AO$8,'[12]MiscItems(Input)'!$B$13:$AO$13,'[12]MiscItems(Input)'!$B$15:$B$17,'[12]MiscItems(Input)'!$B$17:$AO$17,'[12]MiscItems(Input)'!$B$15:$AO$15</definedName>
    <definedName name="O_M_Rate">'[21]Virtual 49 Back-Up'!$B$21</definedName>
    <definedName name="Oct03AMA">[3]BS!$AH$7:$AH$3582</definedName>
    <definedName name="Oct04AMA">[1]BS!$AM$7:$AM$3582</definedName>
    <definedName name="Oct09AMA">[2]BS!$AT$7:$AT$1726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'[43]Dist Misc'!$F$120</definedName>
    <definedName name="OthRCF">[44]INPUTS!$F$41</definedName>
    <definedName name="OthUnc">[4]INPUTS!$F$36</definedName>
    <definedName name="outlookdata">'[45]pivoted data'!$D$3:$Q$90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ak_new_table">'[46]2008 Extreme Peaks - 080403'!$E$5:$AD$8</definedName>
    <definedName name="peak_table">'[46]Peaks-F01'!$C$5:$E$243</definedName>
    <definedName name="PeakMethod">[10]Inputs!$T$5</definedName>
    <definedName name="Percent_debt">[28]Inputs!$E$129</definedName>
    <definedName name="Plant_Input">'[12]Plant(Input)'!$B$7:$AP$9,'[12]Plant(Input)'!$B$11,'[12]Plant(Input)'!$B$15:$AP$15,'[12]Plant(Input)'!$B$18,'[12]Plant(Input)'!$B$20:$AP$20</definedName>
    <definedName name="POWER.T">[4]INTERNAL!$A$58:$IV$60</definedName>
    <definedName name="PP.T">[4]INTERNAL!$A$61:$IV$63</definedName>
    <definedName name="PreTaxDebtCost">[9]Assumptions!$I$56</definedName>
    <definedName name="PreTaxWACC">[9]Assumptions!$I$62</definedName>
    <definedName name="Prices_Aurora">'[27]Monthly Price Summary'!$C$4:$H$63</definedName>
    <definedName name="_xlnm.Print_Area" localSheetId="0">'Exh. JAP-6 Page 1'!$B$1:$O$34</definedName>
    <definedName name="_xlnm.Print_Area" localSheetId="1">'Exh. JAP-6 Pages 2-6'!$B$1:$Q$229</definedName>
    <definedName name="_xlnm.Print_Area" localSheetId="2">'Exh. JAP-6 Pages 7-10'!$A$1:$D$139</definedName>
    <definedName name="_xlnm.Print_Titles" localSheetId="1">'Exh. JAP-6 Pages 2-6'!$1:$7</definedName>
    <definedName name="_xlnm.Print_Titles" localSheetId="2">'Exh. JAP-6 Pages 7-10'!$1:$8</definedName>
    <definedName name="Prior_Month">[47]Sch_120!$I$21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jects">[48]Sheet1!$A$1147:$B$1887</definedName>
    <definedName name="Prov_Cap_Tax">[28]Inputs!$E$111</definedName>
    <definedName name="PSE">'[49]4.04'!$A$6</definedName>
    <definedName name="PSE_Pre_Tax_Equity_Rate">'[25]Assumptions of Purchase'!$B$42</definedName>
    <definedName name="PTDGP.T">[4]INTERNAL!$A$64:$IV$66</definedName>
    <definedName name="PTDP.T">[4]INTERNAL!$A$67:$IV$69</definedName>
    <definedName name="QTD_Format">[50]QTD!$B$11:$D$11,[50]QTD!$B$35:$D$35</definedName>
    <definedName name="RATE2">'[20]Transp Data'!$A$8:$I$112</definedName>
    <definedName name="Rates">[51]Codes!$A$1:$C$500</definedName>
    <definedName name="RB.T">[4]INTERNAL!$A$70:$IV$72</definedName>
    <definedName name="RCF">[32]INPUTS!$F$48</definedName>
    <definedName name="Requlated_scenario">'[12]Assumptions (Input)'!$B$12</definedName>
    <definedName name="ResExchCrRate">[52]Sch_194!$M$31</definedName>
    <definedName name="RESID">[4]EXTERNAL!$A$88:$IV$90</definedName>
    <definedName name="resource_lookup">'[53]#REF'!$B$3:$C$112</definedName>
    <definedName name="ResourceSupplier">[11]Variables!$D$28</definedName>
    <definedName name="ResRCF">[18]INPUTS!$F$44</definedName>
    <definedName name="ResUnc">[18]INPUTS!$F$39</definedName>
    <definedName name="RevClass">[51]Codes!$F$2:$G$10</definedName>
    <definedName name="revenue_flag">'[12]Assumptions (Input)'!$C$12</definedName>
    <definedName name="Revenue_Taxes">'[12]Assumptions (Input)'!$B$8</definedName>
    <definedName name="REVFAC1.T">[4]INTERNAL!$A$73:$IV$75</definedName>
    <definedName name="ROD">[18]INPUTS!$F$30</definedName>
    <definedName name="ROR">[18]INPUTS!$F$29</definedName>
    <definedName name="SAPBEXdnldView">"46HLPWIQ6J3TDMPT5WG7XVEBI"</definedName>
    <definedName name="SAPBEXhrIndnt">"Wide"</definedName>
    <definedName name="SAPBEXrevision">1</definedName>
    <definedName name="SAPBEXsysID">"BWP"</definedName>
    <definedName name="SAPBEXwbID">"3XJ3VOPHHLH2D0QXSYZLUHSMI"</definedName>
    <definedName name="SAPsysID">"708C5W7SBKP804JT78WJ0JNKI"</definedName>
    <definedName name="SAPwbID">"ARS"</definedName>
    <definedName name="SBRCF">[44]INPUTS!$F$40</definedName>
    <definedName name="SbUnc">[4]INPUTS!$F$35</definedName>
    <definedName name="Sch194Rlfwd">'[54]Sch94 Rlfwd'!$B$11</definedName>
    <definedName name="Schedule">[42]Inputs!$N$14</definedName>
    <definedName name="Sep03AMA">[3]BS!$AG$7:$AG$3582</definedName>
    <definedName name="Sep04AMA">[1]BS!$AL$7:$AL$3582</definedName>
    <definedName name="Sep09AMA">[2]BS!$AS$7:$AS$1726</definedName>
    <definedName name="solver_eval">0</definedName>
    <definedName name="solver_ntri">1000</definedName>
    <definedName name="solver_rsmp">1</definedName>
    <definedName name="solver_seed">0</definedName>
    <definedName name="StartDate">[9]Assumptions!$C$9</definedName>
    <definedName name="STATE_UTILITY_TAX">'[6]MJS-7'!$N$16</definedName>
    <definedName name="STAX">[18]INPUTS!$F$34</definedName>
    <definedName name="SW.T">[4]INTERNAL!$A$76:$IV$78</definedName>
    <definedName name="SWPTD.T">[4]INTERNAL!$A$79:$IV$81</definedName>
    <definedName name="TableName">"Dummy"</definedName>
    <definedName name="TargetROR">[10]Inputs!$G$29</definedName>
    <definedName name="TDP.T">[4]INTERNAL!$A$82:$IV$84</definedName>
    <definedName name="TestPeriod">[7]Inputs!$C$5</definedName>
    <definedName name="TESTYEAR">'[26]JHS-6'!$A$7</definedName>
    <definedName name="TFR">[4]CLASSIFIERS!$A$11:$IV$11</definedName>
    <definedName name="ThermalBookLife">[9]Assumptions!$C$25</definedName>
    <definedName name="Title">[9]Assumptions!$A$1</definedName>
    <definedName name="Total_Payment">Scheduled_Payment+Extra_Payment</definedName>
    <definedName name="TotalRateBase">'[7]G+T+D+R+M'!$H$58</definedName>
    <definedName name="TP.T">[4]INTERNAL!$A$91:$IV$93</definedName>
    <definedName name="transdb">'[55]Transp Unbilled'!$A$8:$E$174</definedName>
    <definedName name="TRANSM_2">[56]Transm2!$A$1:$M$461:'[56]10 Yr FC'!$M$47</definedName>
    <definedName name="UAcct103">'[7]Func Study'!$AB$1613</definedName>
    <definedName name="UAcct105Dnpg">'[7]Func Study'!$AB$2010</definedName>
    <definedName name="UAcct105S">'[7]Func Study'!$AB$2005</definedName>
    <definedName name="UAcct105Seu">'[7]Func Study'!$AB$2009</definedName>
    <definedName name="UAcct105Snppo">'[7]Func Study'!$AB$2008</definedName>
    <definedName name="UAcct105Snpps">'[7]Func Study'!$AB$2006</definedName>
    <definedName name="UAcct105Snpt">'[7]Func Study'!$AB$2007</definedName>
    <definedName name="UAcct1081390">'[7]Func Study'!$AB$2451</definedName>
    <definedName name="UAcct1081390Rcl">'[7]Func Study'!$AB$2450</definedName>
    <definedName name="UAcct1081399">'[7]Func Study'!$AB$2459</definedName>
    <definedName name="UAcct1081399Rcl">'[7]Func Study'!$AB$2458</definedName>
    <definedName name="UAcct108360">'[7]Func Study'!$AB$2355</definedName>
    <definedName name="UAcct108361">'[7]Func Study'!$AB$2359</definedName>
    <definedName name="UAcct108362">'[7]Func Study'!$AB$2363</definedName>
    <definedName name="UAcct108364">'[7]Func Study'!$AB$2367</definedName>
    <definedName name="UAcct108365">'[7]Func Study'!$AB$2371</definedName>
    <definedName name="UAcct108366">'[7]Func Study'!$AB$2375</definedName>
    <definedName name="UAcct108367">'[7]Func Study'!$AB$2379</definedName>
    <definedName name="UAcct108368">'[7]Func Study'!$AB$2383</definedName>
    <definedName name="UAcct108369">'[7]Func Study'!$AB$2387</definedName>
    <definedName name="UAcct108370">'[7]Func Study'!$AB$2391</definedName>
    <definedName name="UAcct108371">'[7]Func Study'!$AB$2395</definedName>
    <definedName name="UAcct108372">'[7]Func Study'!$AB$2399</definedName>
    <definedName name="UAcct108373">'[7]Func Study'!$AB$2403</definedName>
    <definedName name="UAcct108D">'[7]Func Study'!$AB$2415</definedName>
    <definedName name="UAcct108D00">'[7]Func Study'!$AB$2407</definedName>
    <definedName name="UAcct108Ds">'[7]Func Study'!$AB$2411</definedName>
    <definedName name="UAcct108Ep">'[7]Func Study'!$AB$2327</definedName>
    <definedName name="UAcct108Gpcn">'[7]Func Study'!$AB$2429</definedName>
    <definedName name="UAcct108Gps">'[7]Func Study'!$AB$2425</definedName>
    <definedName name="UAcct108Gpse">'[7]Func Study'!$AB$2431</definedName>
    <definedName name="UAcct108Gpsg">'[7]Func Study'!$AB$2428</definedName>
    <definedName name="UAcct108Gpsgp">'[7]Func Study'!$AB$2426</definedName>
    <definedName name="UAcct108Gpsgu">'[7]Func Study'!$AB$2427</definedName>
    <definedName name="UAcct108Gpso">'[7]Func Study'!$AB$2430</definedName>
    <definedName name="UACCT108GPSSGCH">'[7]Func Study'!$AB$2434</definedName>
    <definedName name="UACCT108GPSSGCT">'[7]Func Study'!$AB$2433</definedName>
    <definedName name="UAcct108Hp">'[7]Func Study'!$AB$2313</definedName>
    <definedName name="UAcct108Mp">'[7]Func Study'!$AB$2444</definedName>
    <definedName name="UAcct108Np">'[7]Func Study'!$AB$2305</definedName>
    <definedName name="UAcct108Op">'[7]Func Study'!$AB$2322</definedName>
    <definedName name="UACCT108OPSSCCT">'[7]Func Study'!$AB$2321</definedName>
    <definedName name="UAcct108Sp">'[7]Func Study'!$AB$2299</definedName>
    <definedName name="UACCT108SPSSGCH">'[7]Func Study'!$AB$2298</definedName>
    <definedName name="UAcct108Tp">'[7]Func Study'!$AB$2346</definedName>
    <definedName name="UAcct111Clg">'[7]Func Study'!$AB$2487</definedName>
    <definedName name="UAcct111Clgsou">'[7]Func Study'!$AB$2485</definedName>
    <definedName name="UAcct111Clh">'[7]Func Study'!$AB$2493</definedName>
    <definedName name="UAcct111Cls">'[7]Func Study'!$AB$2478</definedName>
    <definedName name="UAcct111Ipcn">'[7]Func Study'!$AB$2502</definedName>
    <definedName name="UAcct111Ips">'[7]Func Study'!$AB$2497</definedName>
    <definedName name="UAcct111Ipse">'[7]Func Study'!$AB$2500</definedName>
    <definedName name="UAcct111Ipsg">'[7]Func Study'!$AB$2501</definedName>
    <definedName name="UAcct111Ipsgp">'[7]Func Study'!$AB$2498</definedName>
    <definedName name="UAcct111Ipsgu">'[7]Func Study'!$AB$2499</definedName>
    <definedName name="UAcct111Ipso">'[7]Func Study'!$AB$2506</definedName>
    <definedName name="UACCT111IPSSGCH">'[7]Func Study'!$AB$2505</definedName>
    <definedName name="UACCT111IPSSGCT">'[7]Func Study'!$AB$2504</definedName>
    <definedName name="UAcct114">'[7]Func Study'!$AB$2017</definedName>
    <definedName name="UAcct120">'[7]Func Study'!$AB$2021</definedName>
    <definedName name="UAcct124">'[7]Func Study'!$AB$2026</definedName>
    <definedName name="UAcct141">'[7]Func Study'!$AB$2173</definedName>
    <definedName name="UAcct151">'[7]Func Study'!$AB$2049</definedName>
    <definedName name="Uacct151SSECT">'[7]Func Study'!$AB$2047</definedName>
    <definedName name="UAcct154">'[7]Func Study'!$AB$2083</definedName>
    <definedName name="Uacct154SSGCT">'[7]Func Study'!$AB$2080</definedName>
    <definedName name="UAcct163">'[7]Func Study'!$AB$2093</definedName>
    <definedName name="UAcct165">'[7]Func Study'!$AB$2108</definedName>
    <definedName name="UAcct165Gps">'[7]Func Study'!$AB$2104</definedName>
    <definedName name="UAcct182">'[7]Func Study'!$AB$2033</definedName>
    <definedName name="UAcct18222">'[7]Func Study'!$AB$2163</definedName>
    <definedName name="UAcct182M">'[7]Func Study'!$AB$2118</definedName>
    <definedName name="UAcct182MSSGCH">'[7]Func Study'!$AB$2113</definedName>
    <definedName name="UAcct186">'[7]Func Study'!$AB$2041</definedName>
    <definedName name="UAcct1869">'[7]Func Study'!$AB$2168</definedName>
    <definedName name="UAcct186M">'[7]Func Study'!$AB$2129</definedName>
    <definedName name="UAcct190">'[7]Func Study'!$AB$2243</definedName>
    <definedName name="UAcct190Baddebt">'[7]Func Study'!$AB$2237</definedName>
    <definedName name="UAcct190Dop">'[7]Func Study'!$AB$2235</definedName>
    <definedName name="UAcct2281">'[7]Func Study'!$AB$2191</definedName>
    <definedName name="UAcct2282">'[7]Func Study'!$AB$2195</definedName>
    <definedName name="UAcct2283">'[7]Func Study'!$AB$2200</definedName>
    <definedName name="UACCT22841SG">'[7]Func Study'!$AB$2205</definedName>
    <definedName name="UAcct22842">'[7]Func Study'!$AB$2211</definedName>
    <definedName name="UAcct235">'[7]Func Study'!$AB$2187</definedName>
    <definedName name="UACCT235CN">'[7]Func Study'!$AB$2186</definedName>
    <definedName name="UAcct252">'[7]Func Study'!$AB$2219</definedName>
    <definedName name="UAcct25316">'[7]Func Study'!$AB$2057</definedName>
    <definedName name="UAcct25317">'[7]Func Study'!$AB$2061</definedName>
    <definedName name="UAcct25318">'[7]Func Study'!$AB$2098</definedName>
    <definedName name="UAcct25319">'[7]Func Study'!$AB$2065</definedName>
    <definedName name="uacct25398">'[7]Func Study'!$AB$2222</definedName>
    <definedName name="UAcct25399">'[7]Func Study'!$AB$2230</definedName>
    <definedName name="UACCT254SO">'[7]Func Study'!$AB$2202</definedName>
    <definedName name="UAcct255">'[7]Func Study'!$AB$2284</definedName>
    <definedName name="UAcct281">'[7]Func Study'!$AB$2249</definedName>
    <definedName name="UAcct282">'[7]Func Study'!$AB$2259</definedName>
    <definedName name="UAcct282Cn">'[7]Func Study'!$AB$2256</definedName>
    <definedName name="UAcct282So">'[7]Func Study'!$AB$2255</definedName>
    <definedName name="UAcct283">'[7]Func Study'!$AB$2271</definedName>
    <definedName name="UAcct283So">'[7]Func Study'!$AB$2265</definedName>
    <definedName name="UAcct301S">'[7]Func Study'!$AB$1964</definedName>
    <definedName name="UAcct301Sg">'[7]Func Study'!$AB$1966</definedName>
    <definedName name="UAcct301So">'[7]Func Study'!$AB$1965</definedName>
    <definedName name="UAcct302S">'[7]Func Study'!$AB$1969</definedName>
    <definedName name="UAcct302Sg">'[7]Func Study'!$AB$1970</definedName>
    <definedName name="UAcct302Sgp">'[7]Func Study'!$AB$1971</definedName>
    <definedName name="UAcct302Sgu">'[7]Func Study'!$AB$1972</definedName>
    <definedName name="UAcct303Cn">'[7]Func Study'!$AB$1980</definedName>
    <definedName name="UAcct303S">'[7]Func Study'!$AB$1976</definedName>
    <definedName name="UAcct303Se">'[7]Func Study'!$AB$1979</definedName>
    <definedName name="UAcct303Sg">'[7]Func Study'!$AB$1977</definedName>
    <definedName name="UAcct303Sgu">'[7]Func Study'!$AB$1981</definedName>
    <definedName name="UAcct303So">'[7]Func Study'!$AB$1978</definedName>
    <definedName name="UACCT303SSGCH">'[7]Func Study'!$AB$1983</definedName>
    <definedName name="UAcct310">'[7]Func Study'!$AB$1414</definedName>
    <definedName name="UAcct310JBG">'[7]Func Study'!$AB$1413</definedName>
    <definedName name="UAcct311">'[7]Func Study'!$AB$1421</definedName>
    <definedName name="UAcct311JBG">'[7]Func Study'!$AB$1420</definedName>
    <definedName name="UAcct312">'[7]Func Study'!$AB$1428</definedName>
    <definedName name="UAcct312JBG">'[7]Func Study'!$AB$1427</definedName>
    <definedName name="UAcct314">'[7]Func Study'!$AB$1435</definedName>
    <definedName name="UAcct314JBG">'[7]Func Study'!$AB$1434</definedName>
    <definedName name="UAcct315">'[7]Func Study'!$AB$1442</definedName>
    <definedName name="UAcct315JBG">'[7]Func Study'!$AB$1441</definedName>
    <definedName name="UAcct316">'[7]Func Study'!$AB$1450</definedName>
    <definedName name="UAcct316JBG">'[7]Func Study'!$AB$1449</definedName>
    <definedName name="UAcct320">'[7]Func Study'!$AB$1466</definedName>
    <definedName name="UAcct321">'[7]Func Study'!$AB$1471</definedName>
    <definedName name="UAcct322">'[7]Func Study'!$AB$1476</definedName>
    <definedName name="UAcct323">'[7]Func Study'!$AB$1481</definedName>
    <definedName name="UAcct324">'[7]Func Study'!$AB$1486</definedName>
    <definedName name="UAcct325">'[7]Func Study'!$AB$1491</definedName>
    <definedName name="UAcct33">'[7]Func Study'!$AB$295</definedName>
    <definedName name="UAcct330">'[7]Func Study'!$AB$1508</definedName>
    <definedName name="UAcct331">'[7]Func Study'!$AB$1513</definedName>
    <definedName name="UAcct332">'[7]Func Study'!$AB$1518</definedName>
    <definedName name="UAcct333">'[7]Func Study'!$AB$1523</definedName>
    <definedName name="UAcct334">'[7]Func Study'!$AB$1528</definedName>
    <definedName name="UAcct335">'[7]Func Study'!$AB$1533</definedName>
    <definedName name="UAcct336">'[7]Func Study'!$AB$1539</definedName>
    <definedName name="UAcct340Dgu">'[7]Func Study'!$AB$1564</definedName>
    <definedName name="UAcct340Sgu">'[7]Func Study'!$AB$1565</definedName>
    <definedName name="UAcct341Dgu">'[7]Func Study'!$AB$1569</definedName>
    <definedName name="UAcct341Sgu">'[7]Func Study'!$AB$1570</definedName>
    <definedName name="UAcct342Dgu">'[7]Func Study'!$AB$1574</definedName>
    <definedName name="UAcct342Sgu">'[7]Func Study'!$AB$1575</definedName>
    <definedName name="UAcct343">'[7]Func Study'!$AB$1584</definedName>
    <definedName name="UAcct344S">'[7]Func Study'!$AB$1587</definedName>
    <definedName name="UAcct344Sgp">'[7]Func Study'!$AB$1588</definedName>
    <definedName name="UAcct345Dgu">'[7]Func Study'!$AB$1594</definedName>
    <definedName name="UAcct345Sgu">'[7]Func Study'!$AB$1595</definedName>
    <definedName name="UAcct346">'[7]Func Study'!$AB$1601</definedName>
    <definedName name="UAcct350">'[7]Func Study'!$AB$1628</definedName>
    <definedName name="UAcct352">'[7]Func Study'!$AB$1635</definedName>
    <definedName name="UAcct353">'[7]Func Study'!$AB$1641</definedName>
    <definedName name="UAcct354">'[7]Func Study'!$AB$1647</definedName>
    <definedName name="UAcct355">'[7]Func Study'!$AB$1654</definedName>
    <definedName name="UAcct356">'[7]Func Study'!$AB$1660</definedName>
    <definedName name="UAcct357">'[7]Func Study'!$AB$1666</definedName>
    <definedName name="UAcct358">'[7]Func Study'!$AB$1672</definedName>
    <definedName name="UAcct359">'[7]Func Study'!$AB$1678</definedName>
    <definedName name="UAcct360">'[7]Func Study'!$AB$1698</definedName>
    <definedName name="UAcct361">'[7]Func Study'!$AB$1704</definedName>
    <definedName name="UAcct362">'[7]Func Study'!$AB$1710</definedName>
    <definedName name="UAcct368">'[7]Func Study'!$AB$1744</definedName>
    <definedName name="UAcct369">'[7]Func Study'!$AB$1751</definedName>
    <definedName name="UAcct370">'[7]Func Study'!$AB$1762</definedName>
    <definedName name="UAcct372A">'[7]Func Study'!$AB$1775</definedName>
    <definedName name="UAcct372Dp">'[7]Func Study'!$AB$1773</definedName>
    <definedName name="UAcct372Ds">'[7]Func Study'!$AB$1774</definedName>
    <definedName name="UAcct373">'[7]Func Study'!$AB$1782</definedName>
    <definedName name="UAcct389Cn">'[7]Func Study'!$AB$1800</definedName>
    <definedName name="UAcct389S">'[7]Func Study'!$AB$1799</definedName>
    <definedName name="UAcct389Sg">'[7]Func Study'!$AB$1802</definedName>
    <definedName name="UAcct389Sgu">'[7]Func Study'!$AB$1801</definedName>
    <definedName name="UAcct389So">'[7]Func Study'!$AB$1803</definedName>
    <definedName name="UAcct390Cn">'[7]Func Study'!$AB$1810</definedName>
    <definedName name="UAcct390JBG">'[7]Func Study'!$AB$1812</definedName>
    <definedName name="UAcct390L">'[7]Func Study'!$AB$1927</definedName>
    <definedName name="UACCT390LRCL">'[7]Func Study'!$AB$1929</definedName>
    <definedName name="UAcct390S">'[7]Func Study'!$AB$1807</definedName>
    <definedName name="UAcct390Sgp">'[7]Func Study'!$AB$1808</definedName>
    <definedName name="UAcct390Sgu">'[7]Func Study'!$AB$1809</definedName>
    <definedName name="UAcct390Sop">'[7]Func Study'!$AB$1811</definedName>
    <definedName name="UAcct390Sou">'[7]Func Study'!$AB$1813</definedName>
    <definedName name="UAcct391Cn">'[7]Func Study'!$AB$1820</definedName>
    <definedName name="UACCT391JBE">'[7]Func Study'!$AB$1825</definedName>
    <definedName name="UAcct391S">'[7]Func Study'!$AB$1817</definedName>
    <definedName name="UAcct391Sg">'[7]Func Study'!$AB$1821</definedName>
    <definedName name="UAcct391Sgp">'[7]Func Study'!$AB$1818</definedName>
    <definedName name="UAcct391Sgu">'[7]Func Study'!$AB$1819</definedName>
    <definedName name="UAcct391So">'[7]Func Study'!$AB$1823</definedName>
    <definedName name="UACCT391SSGCH">'[7]Func Study'!$AB$1824</definedName>
    <definedName name="UAcct392Cn">'[7]Func Study'!$AB$1832</definedName>
    <definedName name="UAcct392L">'[7]Func Study'!$AB$1935</definedName>
    <definedName name="UAcct392Lrcl">'[7]Func Study'!$AB$1937</definedName>
    <definedName name="UAcct392S">'[7]Func Study'!$AB$1829</definedName>
    <definedName name="UAcct392Se">'[7]Func Study'!$AB$1834</definedName>
    <definedName name="UAcct392Sg">'[7]Func Study'!$AB$1831</definedName>
    <definedName name="UAcct392Sgp">'[7]Func Study'!$AB$1835</definedName>
    <definedName name="UAcct392Sgu">'[7]Func Study'!$AB$1833</definedName>
    <definedName name="UAcct392So">'[7]Func Study'!$AB$1830</definedName>
    <definedName name="UACCT392SSGCH">'[7]Func Study'!$AB$1836</definedName>
    <definedName name="UAcct393S">'[7]Func Study'!$AB$1841</definedName>
    <definedName name="UAcct393Sg">'[7]Func Study'!$AB$1845</definedName>
    <definedName name="UAcct393Sgp">'[7]Func Study'!$AB$1842</definedName>
    <definedName name="UAcct393Sgu">'[7]Func Study'!$AB$1843</definedName>
    <definedName name="UAcct393So">'[7]Func Study'!$AB$1844</definedName>
    <definedName name="UACCT393SSGCT">'[7]Func Study'!$AB$1846</definedName>
    <definedName name="UAcct394S">'[7]Func Study'!$AB$1850</definedName>
    <definedName name="UAcct394Se">'[7]Func Study'!$AB$1854</definedName>
    <definedName name="UAcct394Sg">'[7]Func Study'!$AB$1855</definedName>
    <definedName name="UAcct394Sgp">'[7]Func Study'!$AB$1851</definedName>
    <definedName name="UAcct394Sgu">'[7]Func Study'!$AB$1852</definedName>
    <definedName name="UAcct394So">'[7]Func Study'!$AB$1853</definedName>
    <definedName name="UACCT394SSGCH">'[7]Func Study'!$AB$1856</definedName>
    <definedName name="UAcct395S">'[7]Func Study'!$AB$1861</definedName>
    <definedName name="UAcct395Se">'[7]Func Study'!$AB$1865</definedName>
    <definedName name="UAcct395Sg">'[7]Func Study'!$AB$1866</definedName>
    <definedName name="UAcct395Sgp">'[7]Func Study'!$AB$1862</definedName>
    <definedName name="UAcct395Sgu">'[7]Func Study'!$AB$1863</definedName>
    <definedName name="UAcct395So">'[7]Func Study'!$AB$1864</definedName>
    <definedName name="UACCT395SSGCH">'[7]Func Study'!$AB$1867</definedName>
    <definedName name="UAcct396S">'[7]Func Study'!$AB$1872</definedName>
    <definedName name="UAcct396Se">'[7]Func Study'!$AB$1877</definedName>
    <definedName name="UAcct396Sg">'[7]Func Study'!$AB$1874</definedName>
    <definedName name="UAcct396Sgp">'[7]Func Study'!$AB$1873</definedName>
    <definedName name="UAcct396Sgu">'[7]Func Study'!$AB$1876</definedName>
    <definedName name="UAcct396So">'[7]Func Study'!$AB$1875</definedName>
    <definedName name="UACCT396SSGCH">'[7]Func Study'!$AB$1879</definedName>
    <definedName name="UACCT396SSGCT">'[7]Func Study'!$AB$1878</definedName>
    <definedName name="UAcct397Cn">'[7]Func Study'!$AB$1890</definedName>
    <definedName name="UAcct397JBG">'[7]Func Study'!$AB$1893</definedName>
    <definedName name="UAcct397S">'[7]Func Study'!$AB$1886</definedName>
    <definedName name="UAcct397Se">'[7]Func Study'!$AB$1892</definedName>
    <definedName name="UAcct397Sg">'[7]Func Study'!$AB$1891</definedName>
    <definedName name="UAcct397Sgp">'[7]Func Study'!$AB$1887</definedName>
    <definedName name="UAcct397Sgu">'[7]Func Study'!$AB$1888</definedName>
    <definedName name="UAcct397So">'[7]Func Study'!$AB$1889</definedName>
    <definedName name="UAcct398Cn">'[7]Func Study'!$AB$1902</definedName>
    <definedName name="UAcct398S">'[7]Func Study'!$AB$1899</definedName>
    <definedName name="UAcct398Se">'[7]Func Study'!$AB$1904</definedName>
    <definedName name="UAcct398Sg">'[7]Func Study'!$AB$1905</definedName>
    <definedName name="UAcct398Sgp">'[7]Func Study'!$AB$1900</definedName>
    <definedName name="UAcct398Sgu">'[7]Func Study'!$AB$1901</definedName>
    <definedName name="UAcct398So">'[7]Func Study'!$AB$1903</definedName>
    <definedName name="UACCT398SSGCT">'[7]Func Study'!$AB$1906</definedName>
    <definedName name="UAcct399">'[7]Func Study'!$AB$1913</definedName>
    <definedName name="UAcct399G">'[7]Func Study'!$AB$1955</definedName>
    <definedName name="UAcct399L">'[7]Func Study'!$AB$1917</definedName>
    <definedName name="UAcct399Lrcl">'[7]Func Study'!$AB$1919</definedName>
    <definedName name="UAcct403360">'[7]Func Study'!$AB$1090</definedName>
    <definedName name="UAcct403361">'[7]Func Study'!$AB$1091</definedName>
    <definedName name="UAcct403362">'[7]Func Study'!$AB$1092</definedName>
    <definedName name="UAcct403364">'[7]Func Study'!$AB$1094</definedName>
    <definedName name="UAcct403365">'[7]Func Study'!$AB$1095</definedName>
    <definedName name="UAcct403366">'[7]Func Study'!$AB$1096</definedName>
    <definedName name="UAcct403367">'[7]Func Study'!$AB$1097</definedName>
    <definedName name="UAcct403368">'[7]Func Study'!$AB$1098</definedName>
    <definedName name="UAcct403369">'[7]Func Study'!$AB$1099</definedName>
    <definedName name="UAcct403370">'[7]Func Study'!$AB$1100</definedName>
    <definedName name="UAcct403371">'[7]Func Study'!$AB$1101</definedName>
    <definedName name="UAcct403372">'[7]Func Study'!$AB$1102</definedName>
    <definedName name="UAcct403373">'[7]Func Study'!$AB$1103</definedName>
    <definedName name="UAcct403Ep">'[7]Func Study'!$AB$1130</definedName>
    <definedName name="UAcct403Gpcn">'[7]Func Study'!$AB$1111</definedName>
    <definedName name="UAcct403GPDGP">'[7]Func Study'!$AB$1108</definedName>
    <definedName name="UAcct403GPDGU">'[7]Func Study'!$AB$1109</definedName>
    <definedName name="UAcct403GPJBG">'[7]Func Study'!$AB$1115</definedName>
    <definedName name="UAcct403Gps">'[7]Func Study'!$AB$1107</definedName>
    <definedName name="UAcct403Gpsg">'[7]Func Study'!$AB$1112</definedName>
    <definedName name="UAcct403Gpso">'[7]Func Study'!$AB$1113</definedName>
    <definedName name="UAcct403Gv0">'[7]Func Study'!$AB$1121</definedName>
    <definedName name="UAcct403Hp">'[7]Func Study'!$AB$1072</definedName>
    <definedName name="UACCT403JBE">'[7]Func Study'!$AB$1116</definedName>
    <definedName name="UAcct403Mp">'[7]Func Study'!$AB$1125</definedName>
    <definedName name="UAcct403Np">'[7]Func Study'!$AB$1065</definedName>
    <definedName name="UAcct403Op">'[7]Func Study'!$AB$1080</definedName>
    <definedName name="UAcct403OPCAGE">'[7]Func Study'!$AB$1078</definedName>
    <definedName name="UAcct403Sp">'[7]Func Study'!$AB$1061</definedName>
    <definedName name="UAcct403SPJBG">'[7]Func Study'!$AB$1058</definedName>
    <definedName name="UAcct403Tp">'[7]Func Study'!$AB$1087</definedName>
    <definedName name="UAcct404330">'[7]Func Study'!$AB$1177</definedName>
    <definedName name="UACCT404GP">'[7]Func Study'!$AB$1146</definedName>
    <definedName name="UACCT404GPCN">'[7]Func Study'!$AB$1143</definedName>
    <definedName name="UACCT404GPSO">'[7]Func Study'!$AB$1141</definedName>
    <definedName name="UAcct404Ipcn">'[7]Func Study'!$AB$1158</definedName>
    <definedName name="UAcct404IPJBG">'[7]Func Study'!$AB$1163</definedName>
    <definedName name="UAcct404Ips">'[7]Func Study'!$AB$1154</definedName>
    <definedName name="UAcct404Ipse">'[7]Func Study'!$AB$1155</definedName>
    <definedName name="UAcct404Ipsg">'[7]Func Study'!$AB$1156</definedName>
    <definedName name="UAcct404Ipsg1">'[7]Func Study'!$AB$1159</definedName>
    <definedName name="UAcct404Ipsg2">'[7]Func Study'!$AB$1160</definedName>
    <definedName name="UAcct404Ipso">'[7]Func Study'!$AB$1157</definedName>
    <definedName name="UAcct404M">'[7]Func Study'!$AB$1168</definedName>
    <definedName name="UACCT404OP">'[7]Func Study'!$AB$1172</definedName>
    <definedName name="UACCT404SP">'[7]Func Study'!$AB$1151</definedName>
    <definedName name="UAcct405">'[7]Func Study'!$AB$1185</definedName>
    <definedName name="UAcct406">'[7]Func Study'!$AB$1193</definedName>
    <definedName name="UAcct407">'[7]Func Study'!$AB$1202</definedName>
    <definedName name="UAcct408">'[7]Func Study'!$AB$1221</definedName>
    <definedName name="UAcct408S">'[7]Func Study'!$AB$1213</definedName>
    <definedName name="UAcct41010">'[7]Func Study'!$AB$1294</definedName>
    <definedName name="UAcct41011">'[7]Func Study'!$AB$1309</definedName>
    <definedName name="UAcct41110">'[7]Func Study'!$AB$1325</definedName>
    <definedName name="UAcct41140">'[7]Func Study'!$AB$1232</definedName>
    <definedName name="UAcct41141">'[7]Func Study'!$AB$1237</definedName>
    <definedName name="UAcct41160">'[7]Func Study'!$AB$369</definedName>
    <definedName name="UAcct41170">'[7]Func Study'!$AB$374</definedName>
    <definedName name="UAcct4118">'[7]Func Study'!$AB$378</definedName>
    <definedName name="UAcct41181">'[7]Func Study'!$AB$381</definedName>
    <definedName name="UAcct4194">'[7]Func Study'!$AB$385</definedName>
    <definedName name="UAcct421">'[7]Func Study'!$AB$394</definedName>
    <definedName name="UAcct4311">'[7]Func Study'!$AB$401</definedName>
    <definedName name="UAcct442Se">'[7]Func Study'!$AB$259</definedName>
    <definedName name="UAcct442Sg">'[7]Func Study'!$AB$260</definedName>
    <definedName name="UAcct447">'[7]Func Study'!$AB$281</definedName>
    <definedName name="UACCT447NPC">'[7]Func Study'!$AB$289</definedName>
    <definedName name="UACCT447NPCCAEW">'[7]Func Study'!$AB$286</definedName>
    <definedName name="UACCT447NPCCAGW">'[7]Func Study'!$AB$287</definedName>
    <definedName name="UACCT447NPCDGP">'[7]Func Study'!$AB$288</definedName>
    <definedName name="UAcct447S">'[7]Func Study'!$AB$280</definedName>
    <definedName name="UAcct448S">'[7]Func Study'!$AB$274</definedName>
    <definedName name="UAcct448So">'[7]Func Study'!$AB$275</definedName>
    <definedName name="UAcct449">'[7]Func Study'!$AB$294</definedName>
    <definedName name="UAcct450">'[7]Func Study'!$AB$304</definedName>
    <definedName name="UAcct450S">'[7]Func Study'!$AB$302</definedName>
    <definedName name="UAcct450So">'[7]Func Study'!$AB$303</definedName>
    <definedName name="UAcct451S">'[7]Func Study'!$AB$307</definedName>
    <definedName name="UAcct451Sg">'[7]Func Study'!$AB$308</definedName>
    <definedName name="UAcct451So">'[7]Func Study'!$AB$309</definedName>
    <definedName name="UAcct453">'[7]Func Study'!$AB$315</definedName>
    <definedName name="UAcct454">'[7]Func Study'!$AB$322</definedName>
    <definedName name="UAcct454JBG">'[7]Func Study'!$AB$319</definedName>
    <definedName name="UAcct454S">'[7]Func Study'!$AB$318</definedName>
    <definedName name="UAcct454Sg">'[7]Func Study'!$AB$320</definedName>
    <definedName name="UAcct454So">'[7]Func Study'!$AB$321</definedName>
    <definedName name="UAcct456">'[7]Func Study'!$AB$332</definedName>
    <definedName name="UAcct456CAEW">'[7]Func Study'!$AB$331</definedName>
    <definedName name="UAcct456S">'[7]Func Study'!$AB$325</definedName>
    <definedName name="UAcct456So">'[7]Func Study'!$AB$329</definedName>
    <definedName name="UAcct500">'[7]Func Study'!$AB$416</definedName>
    <definedName name="UAcct500JBG">'[7]Func Study'!$AB$414</definedName>
    <definedName name="UAcct501">'[7]Func Study'!$AB$423</definedName>
    <definedName name="UAcct501CAEW">'[7]Func Study'!$AB$420</definedName>
    <definedName name="UAcct501JBE">'[7]Func Study'!$AB$421</definedName>
    <definedName name="UACCT501NPCCAEW">'[7]Func Study'!$AB$426</definedName>
    <definedName name="UAcct502">'[7]Func Study'!$AB$433</definedName>
    <definedName name="UAcct502CAGE">'[7]Func Study'!$AB$431</definedName>
    <definedName name="UAcct503">'[7]Func Study'!$AB$437</definedName>
    <definedName name="UACCT503NPC">'[7]Func Study'!$AB$443</definedName>
    <definedName name="UAcct505">'[7]Func Study'!$AB$449</definedName>
    <definedName name="UAcct505CAGE">'[7]Func Study'!$AB$447</definedName>
    <definedName name="UAcct506">'[7]Func Study'!$AB$455</definedName>
    <definedName name="UAcct506CAGE">'[7]Func Study'!$AB$452</definedName>
    <definedName name="UAcct507">'[7]Func Study'!$AB$464</definedName>
    <definedName name="UAcct507CAGE">'[7]Func Study'!$AB$462</definedName>
    <definedName name="UAcct510">'[7]Func Study'!$AB$469</definedName>
    <definedName name="UAcct510CAGE">'[7]Func Study'!$AB$467</definedName>
    <definedName name="UAcct511">'[7]Func Study'!$AB$474</definedName>
    <definedName name="UAcct511CAGE">'[7]Func Study'!$AB$472</definedName>
    <definedName name="UAcct512">'[7]Func Study'!$AB$479</definedName>
    <definedName name="UAcct512CAGE">'[7]Func Study'!$AB$477</definedName>
    <definedName name="UAcct513">'[7]Func Study'!$AB$484</definedName>
    <definedName name="UAcct513CAGE">'[7]Func Study'!$AB$482</definedName>
    <definedName name="UAcct514">'[7]Func Study'!$AB$489</definedName>
    <definedName name="UAcct514CAGE">'[7]Func Study'!$AB$487</definedName>
    <definedName name="UAcct517">'[7]Func Study'!$AB$498</definedName>
    <definedName name="UAcct518">'[7]Func Study'!$AB$502</definedName>
    <definedName name="UAcct519">'[7]Func Study'!$AB$507</definedName>
    <definedName name="UAcct520">'[7]Func Study'!$AB$511</definedName>
    <definedName name="UAcct523">'[7]Func Study'!$AB$515</definedName>
    <definedName name="UAcct524">'[7]Func Study'!$AB$519</definedName>
    <definedName name="UAcct528">'[7]Func Study'!$AB$523</definedName>
    <definedName name="UAcct529">'[7]Func Study'!$AB$527</definedName>
    <definedName name="UAcct530">'[7]Func Study'!$AB$531</definedName>
    <definedName name="UAcct531">'[7]Func Study'!$AB$535</definedName>
    <definedName name="UAcct532">'[7]Func Study'!$AB$539</definedName>
    <definedName name="UAcct535">'[7]Func Study'!$AB$551</definedName>
    <definedName name="UAcct536">'[7]Func Study'!$AB$555</definedName>
    <definedName name="UAcct537">'[7]Func Study'!$AB$559</definedName>
    <definedName name="UAcct538">'[7]Func Study'!$AB$563</definedName>
    <definedName name="UAcct539">'[7]Func Study'!$AB$568</definedName>
    <definedName name="UAcct540">'[7]Func Study'!$AB$572</definedName>
    <definedName name="UAcct541">'[7]Func Study'!$AB$576</definedName>
    <definedName name="UAcct542">'[7]Func Study'!$AB$580</definedName>
    <definedName name="UAcct543">'[7]Func Study'!$AB$584</definedName>
    <definedName name="UAcct544">'[7]Func Study'!$AB$588</definedName>
    <definedName name="UAcct545">'[7]Func Study'!$AB$592</definedName>
    <definedName name="UAcct546">'[7]Func Study'!$AB$606</definedName>
    <definedName name="UAcct546CAGE">'[7]Func Study'!$AB$605</definedName>
    <definedName name="UAcct547CAEW">'[7]Func Study'!$AB$610</definedName>
    <definedName name="UACCT547NPCCAEW">'[7]Func Study'!$AB$613</definedName>
    <definedName name="UAcct547Se">'[7]Func Study'!$AB$609</definedName>
    <definedName name="UAcct548">'[7]Func Study'!$AB$621</definedName>
    <definedName name="UACCT548CAGE">'[7]Func Study'!$AB$620</definedName>
    <definedName name="UAcct549">'[7]Func Study'!$AB$626</definedName>
    <definedName name="Uacct549CAGE">'[7]Func Study'!$AB$625</definedName>
    <definedName name="UAcct551CAGE">'[7]Func Study'!$AB$634</definedName>
    <definedName name="UACCT551SG">'[7]Func Study'!$AB$635</definedName>
    <definedName name="UACCT552CAGE">'[7]Func Study'!$AB$640</definedName>
    <definedName name="UAcct552SG">'[7]Func Study'!$AB$639</definedName>
    <definedName name="UACCT553CAGE">'[7]Func Study'!$AB$646</definedName>
    <definedName name="UAcct553SG">'[7]Func Study'!$AB$645</definedName>
    <definedName name="UACCT554CAGE">'[7]Func Study'!$AB$651</definedName>
    <definedName name="UAcct554SG">'[7]Func Study'!$AB$650</definedName>
    <definedName name="UAcct555CAEW">'[7]Func Study'!$AB$665</definedName>
    <definedName name="UAcct555CAGW">'[7]Func Study'!$AB$664</definedName>
    <definedName name="UACCT555DGP">'[7]Func Study'!$AB$670</definedName>
    <definedName name="UACCT555NPCCAEW">'[7]Func Study'!$AB$669</definedName>
    <definedName name="UACCT555NPCCAGW">'[7]Func Study'!$AB$668</definedName>
    <definedName name="UAcct555S">'[7]Func Study'!$AB$663</definedName>
    <definedName name="UAcct555Se">'[7]Func Study'!$AB$665</definedName>
    <definedName name="UACCT555SG">'[7]Func Study'!$AB$664</definedName>
    <definedName name="UAcct556">'[7]Func Study'!$AB$676</definedName>
    <definedName name="UAcct557">'[7]Func Study'!$AB$685</definedName>
    <definedName name="UAcct560">'[7]Func Study'!$AB$715</definedName>
    <definedName name="UAcct561">'[7]Func Study'!$AB$720</definedName>
    <definedName name="UAcct562">'[7]Func Study'!$AB$726</definedName>
    <definedName name="UAcct563">'[7]Func Study'!$AB$731</definedName>
    <definedName name="UAcct564">'[7]Func Study'!$AB$735</definedName>
    <definedName name="UAcct565">'[7]Func Study'!$AB$739</definedName>
    <definedName name="UACCT565NPC">'[7]Func Study'!$AB$744</definedName>
    <definedName name="UACCT565NPCCAGW">'[7]Func Study'!$AB$742</definedName>
    <definedName name="UAcct566">'[7]Func Study'!$AB$748</definedName>
    <definedName name="UAcct567">'[7]Func Study'!$AB$752</definedName>
    <definedName name="UAcct568">'[7]Func Study'!$AB$756</definedName>
    <definedName name="UAcct569">'[7]Func Study'!$AB$760</definedName>
    <definedName name="UAcct570">'[7]Func Study'!$AB$765</definedName>
    <definedName name="UAcct571">'[7]Func Study'!$AB$770</definedName>
    <definedName name="UAcct572">'[7]Func Study'!$AB$774</definedName>
    <definedName name="UAcct573">'[7]Func Study'!$AB$778</definedName>
    <definedName name="UAcct580">'[7]Func Study'!$AB$791</definedName>
    <definedName name="UAcct581">'[7]Func Study'!$AB$796</definedName>
    <definedName name="UAcct582">'[7]Func Study'!$AB$801</definedName>
    <definedName name="UAcct583">'[7]Func Study'!$AB$806</definedName>
    <definedName name="UAcct584">'[7]Func Study'!$AB$811</definedName>
    <definedName name="UAcct585">'[7]Func Study'!$AB$816</definedName>
    <definedName name="UAcct586">'[7]Func Study'!$AB$821</definedName>
    <definedName name="UAcct587">'[7]Func Study'!$AB$826</definedName>
    <definedName name="UAcct588">'[7]Func Study'!$AB$831</definedName>
    <definedName name="UAcct589">'[7]Func Study'!$AB$836</definedName>
    <definedName name="UAcct590">'[7]Func Study'!$AB$841</definedName>
    <definedName name="UAcct591">'[7]Func Study'!$AB$846</definedName>
    <definedName name="UAcct592">'[7]Func Study'!$AB$851</definedName>
    <definedName name="UAcct593">'[7]Func Study'!$AB$856</definedName>
    <definedName name="UAcct594">'[7]Func Study'!$AB$861</definedName>
    <definedName name="UAcct595">'[7]Func Study'!$AB$866</definedName>
    <definedName name="UAcct596">'[7]Func Study'!$AB$876</definedName>
    <definedName name="UAcct597">'[7]Func Study'!$AB$881</definedName>
    <definedName name="UAcct598">'[7]Func Study'!$AB$886</definedName>
    <definedName name="UAcct901">'[7]Func Study'!$AB$898</definedName>
    <definedName name="UAcct902">'[7]Func Study'!$AB$903</definedName>
    <definedName name="UAcct903">'[7]Func Study'!$AB$908</definedName>
    <definedName name="UAcct904">'[7]Func Study'!$AB$914</definedName>
    <definedName name="UAcct905">'[7]Func Study'!$AB$919</definedName>
    <definedName name="UAcct907">'[7]Func Study'!$AB$933</definedName>
    <definedName name="UAcct908">'[7]Func Study'!$AB$938</definedName>
    <definedName name="UAcct909">'[7]Func Study'!$AB$943</definedName>
    <definedName name="UAcct910">'[7]Func Study'!$AB$948</definedName>
    <definedName name="UAcct911">'[7]Func Study'!$AB$959</definedName>
    <definedName name="UAcct912">'[7]Func Study'!$AB$964</definedName>
    <definedName name="UAcct913">'[7]Func Study'!$AB$969</definedName>
    <definedName name="UAcct916">'[7]Func Study'!$AB$974</definedName>
    <definedName name="UAcct920">'[7]Func Study'!$AB$985</definedName>
    <definedName name="UAcct920Cn">'[7]Func Study'!$AB$983</definedName>
    <definedName name="UAcct921">'[7]Func Study'!$AB$991</definedName>
    <definedName name="UAcct921Cn">'[7]Func Study'!$AB$989</definedName>
    <definedName name="UAcct923">'[7]Func Study'!$AB$997</definedName>
    <definedName name="UAcct923CAGW">'[7]Func Study'!$AB$995</definedName>
    <definedName name="UAcct924">'[7]Func Study'!$AB$1001</definedName>
    <definedName name="UAcct925">'[7]Func Study'!$AB$1005</definedName>
    <definedName name="UAcct926">'[7]Func Study'!$AB$1011</definedName>
    <definedName name="UAcct927">'[7]Func Study'!$AB$1016</definedName>
    <definedName name="UAcct928">'[7]Func Study'!$AB$1023</definedName>
    <definedName name="UAcct929">'[7]Func Study'!$AB$1028</definedName>
    <definedName name="UAcct930">'[7]Func Study'!$AB$1034</definedName>
    <definedName name="UAcct931">'[7]Func Study'!$AB$1039</definedName>
    <definedName name="UAcct935">'[7]Func Study'!$AB$1045</definedName>
    <definedName name="UAcctAGA">'[7]Func Study'!$AB$296</definedName>
    <definedName name="UAcctcwc">'[7]Func Study'!$AB$2136</definedName>
    <definedName name="UAcctd00">'[7]Func Study'!$AB$1786</definedName>
    <definedName name="UAcctds0">'[7]Func Study'!$AB$1790</definedName>
    <definedName name="UACCTECDDGP">'[7]Func Study'!$AB$687</definedName>
    <definedName name="UACCTECDMC">'[7]Func Study'!$AB$689</definedName>
    <definedName name="UACCTECDS">'[7]Func Study'!$AB$691</definedName>
    <definedName name="UACCTECDSG1">'[7]Func Study'!$AB$688</definedName>
    <definedName name="UACCTECDSG2">'[7]Func Study'!$AB$690</definedName>
    <definedName name="UACCTECDSG3">'[7]Func Study'!$AB$692</definedName>
    <definedName name="UAcctfit">'[7]Func Study'!$AB$1395</definedName>
    <definedName name="UAcctg00">'[7]Func Study'!$AB$1947</definedName>
    <definedName name="UAccth00">'[7]Func Study'!$AB$1545</definedName>
    <definedName name="UAccti00">'[7]Func Study'!$AB$1993</definedName>
    <definedName name="UAcctn00">'[7]Func Study'!$AB$1496</definedName>
    <definedName name="UAccto00">'[7]Func Study'!$AB$1606</definedName>
    <definedName name="UAcctowc">'[7]Func Study'!$AB$2149</definedName>
    <definedName name="UACCTOWCSSECH">'[7]Func Study'!$AB$2148</definedName>
    <definedName name="UAccts00">'[7]Func Study'!$AB$1455</definedName>
    <definedName name="UAcctsttax">'[7]Func Study'!$AB$1377</definedName>
    <definedName name="UAcctt00">'[7]Func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[11]Variables!$D$25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[11]Variables!$D$29</definedName>
    <definedName name="ValidAccount">[8]Variables!$AK$43:$AK$369</definedName>
    <definedName name="Values_Entered">IF(Loan_Amount*Interest_Rate*Loan_Years*Loan_Start&gt;0,1,0)</definedName>
    <definedName name="VOMEsc">[9]Assumptions!$C$21</definedName>
    <definedName name="WACC">[9]Assumptions!$I$61</definedName>
    <definedName name="WaRevenueTax">[11]Variables!$D$27</definedName>
    <definedName name="we" hidden="1">{#N/A,#N/A,FALSE,"Pg 6b CustCount_Gas";#N/A,#N/A,FALSE,"QA";#N/A,#N/A,FALSE,"Report";#N/A,#N/A,FALSE,"forecast"}</definedName>
    <definedName name="Winter">'[57]Input Tab'!$B$11</definedName>
    <definedName name="WinterPeak">'[58]Load Data'!$D$9:$H$12,'[58]Load Data'!$D$20:$H$22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Incentive._.Overhead." hidden="1">{#N/A,#N/A,FALSE,"Coversheet";#N/A,#N/A,FALSE,"QA"}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UTC_Docket_No._UG_11____">'[6]MJS-6'!$F$2</definedName>
    <definedName name="WUTC_FILING_FEE">'[6]MJS-7'!$O$15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s_evaluated">'[59]Revison Inputs'!$B$6</definedName>
    <definedName name="YEFactors">[8]Factors!$S$3:$AG$99</definedName>
    <definedName name="YTD_Format">[50]YTD!$B$13:$D$13,[50]YTD!$B$36:$D$36</definedName>
  </definedNames>
  <calcPr calcId="145621"/>
</workbook>
</file>

<file path=xl/calcChain.xml><?xml version="1.0" encoding="utf-8"?>
<calcChain xmlns="http://schemas.openxmlformats.org/spreadsheetml/2006/main">
  <c r="E167" i="4" l="1"/>
  <c r="E166" i="4"/>
  <c r="E165" i="4"/>
  <c r="E164" i="4"/>
  <c r="E160" i="4"/>
  <c r="E159" i="4"/>
  <c r="E158" i="4"/>
  <c r="E157" i="4"/>
  <c r="E156" i="4"/>
  <c r="E155" i="4"/>
  <c r="E154" i="4"/>
  <c r="E150" i="4"/>
  <c r="E149" i="4"/>
  <c r="E148" i="4"/>
  <c r="E147" i="4"/>
  <c r="E146" i="4"/>
  <c r="E145" i="4"/>
  <c r="J132" i="4"/>
  <c r="G132" i="4"/>
  <c r="J117" i="4"/>
  <c r="G117" i="4"/>
  <c r="J105" i="4"/>
  <c r="G105" i="4"/>
  <c r="J94" i="4"/>
  <c r="G94" i="4"/>
  <c r="J81" i="4"/>
  <c r="G81" i="4"/>
  <c r="J69" i="4"/>
  <c r="G69" i="4"/>
  <c r="E140" i="4"/>
  <c r="E139" i="4"/>
  <c r="E138" i="4"/>
  <c r="E137" i="4"/>
  <c r="E136" i="4"/>
  <c r="E135" i="4"/>
  <c r="E131" i="4"/>
  <c r="E130" i="4"/>
  <c r="E125" i="4"/>
  <c r="E124" i="4"/>
  <c r="E123" i="4"/>
  <c r="E122" i="4"/>
  <c r="E121" i="4"/>
  <c r="E120" i="4"/>
  <c r="E115" i="4"/>
  <c r="E114" i="4"/>
  <c r="E109" i="4"/>
  <c r="E108" i="4"/>
  <c r="E104" i="4"/>
  <c r="E103" i="4"/>
  <c r="E98" i="4"/>
  <c r="E97" i="4"/>
  <c r="E92" i="4"/>
  <c r="E91" i="4"/>
  <c r="E86" i="4"/>
  <c r="E85" i="4"/>
  <c r="E84" i="4"/>
  <c r="E80" i="4"/>
  <c r="E79" i="4"/>
  <c r="E74" i="4"/>
  <c r="E73" i="4"/>
  <c r="E72" i="4"/>
  <c r="E67" i="4"/>
  <c r="E66" i="4"/>
  <c r="E60" i="4"/>
  <c r="E59" i="4"/>
  <c r="E58" i="4"/>
  <c r="E55" i="4"/>
  <c r="E53" i="4"/>
  <c r="E46" i="4"/>
  <c r="E45" i="4"/>
  <c r="E44" i="4"/>
  <c r="E41" i="4"/>
  <c r="E39" i="4"/>
  <c r="E31" i="4"/>
  <c r="E30" i="4"/>
  <c r="E29" i="4"/>
  <c r="E25" i="4"/>
  <c r="E24" i="4"/>
  <c r="E23" i="4"/>
  <c r="E19" i="4"/>
  <c r="E15" i="4"/>
  <c r="E14" i="4"/>
  <c r="E10" i="4"/>
  <c r="E9" i="4"/>
  <c r="F22" i="3"/>
  <c r="F19" i="3"/>
  <c r="F18" i="3"/>
  <c r="F17" i="3"/>
  <c r="E17" i="3"/>
  <c r="F16" i="3"/>
  <c r="E16" i="3"/>
  <c r="F15" i="3"/>
  <c r="E15" i="3"/>
  <c r="F14" i="3"/>
  <c r="E14" i="3"/>
  <c r="F13" i="3"/>
  <c r="E13" i="3"/>
  <c r="F12" i="3"/>
  <c r="E12" i="3"/>
  <c r="C19" i="3"/>
  <c r="C17" i="3"/>
  <c r="C16" i="3"/>
  <c r="C15" i="3"/>
  <c r="C14" i="3"/>
  <c r="C13" i="3"/>
  <c r="C12" i="3"/>
  <c r="I46" i="4" l="1"/>
  <c r="I41" i="4" l="1"/>
  <c r="I39" i="4"/>
  <c r="D15" i="3" l="1"/>
  <c r="D137" i="6" l="1"/>
  <c r="D138" i="6"/>
  <c r="D139" i="6"/>
  <c r="D136" i="6"/>
  <c r="D128" i="6"/>
  <c r="D129" i="6"/>
  <c r="D130" i="6"/>
  <c r="D131" i="6"/>
  <c r="D132" i="6"/>
  <c r="D133" i="6"/>
  <c r="D127" i="6"/>
  <c r="D120" i="6"/>
  <c r="D121" i="6"/>
  <c r="D122" i="6"/>
  <c r="D123" i="6"/>
  <c r="D124" i="6"/>
  <c r="D119" i="6"/>
  <c r="G9" i="4" l="1"/>
  <c r="I115" i="4" l="1"/>
  <c r="I114" i="4"/>
  <c r="E226" i="4" l="1"/>
  <c r="E225" i="4"/>
  <c r="E224" i="4"/>
  <c r="E223" i="4"/>
  <c r="E222" i="4"/>
  <c r="E221" i="4"/>
  <c r="E220" i="4"/>
  <c r="E219" i="4"/>
  <c r="E218" i="4"/>
  <c r="E209" i="4"/>
  <c r="E204" i="4"/>
  <c r="E203" i="4"/>
  <c r="E202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74" i="4"/>
  <c r="E173" i="4"/>
  <c r="I167" i="4"/>
  <c r="J167" i="4" s="1"/>
  <c r="G167" i="4"/>
  <c r="I166" i="4"/>
  <c r="O166" i="4" s="1"/>
  <c r="G166" i="4"/>
  <c r="I165" i="4"/>
  <c r="G165" i="4"/>
  <c r="I164" i="4"/>
  <c r="O164" i="4" s="1"/>
  <c r="G164" i="4"/>
  <c r="I160" i="4"/>
  <c r="G160" i="4"/>
  <c r="I159" i="4"/>
  <c r="O159" i="4" s="1"/>
  <c r="G159" i="4"/>
  <c r="I158" i="4"/>
  <c r="J158" i="4" s="1"/>
  <c r="G158" i="4"/>
  <c r="I157" i="4"/>
  <c r="O157" i="4" s="1"/>
  <c r="G157" i="4"/>
  <c r="I156" i="4"/>
  <c r="O156" i="4" s="1"/>
  <c r="G156" i="4"/>
  <c r="I155" i="4"/>
  <c r="O155" i="4" s="1"/>
  <c r="G155" i="4"/>
  <c r="I154" i="4"/>
  <c r="J154" i="4" s="1"/>
  <c r="G154" i="4"/>
  <c r="I150" i="4"/>
  <c r="O150" i="4" s="1"/>
  <c r="G150" i="4"/>
  <c r="I149" i="4"/>
  <c r="G149" i="4"/>
  <c r="I148" i="4"/>
  <c r="G148" i="4"/>
  <c r="I147" i="4"/>
  <c r="O147" i="4" s="1"/>
  <c r="G147" i="4"/>
  <c r="I146" i="4"/>
  <c r="G146" i="4"/>
  <c r="I145" i="4"/>
  <c r="O145" i="4" s="1"/>
  <c r="G145" i="4"/>
  <c r="E141" i="4"/>
  <c r="E213" i="4" s="1"/>
  <c r="F140" i="4"/>
  <c r="G140" i="4" s="1"/>
  <c r="G139" i="4"/>
  <c r="F139" i="4"/>
  <c r="F138" i="4"/>
  <c r="G138" i="4" s="1"/>
  <c r="F137" i="4"/>
  <c r="G137" i="4" s="1"/>
  <c r="F136" i="4"/>
  <c r="G136" i="4" s="1"/>
  <c r="G135" i="4"/>
  <c r="F135" i="4"/>
  <c r="M132" i="4"/>
  <c r="L132" i="4"/>
  <c r="G131" i="4"/>
  <c r="I130" i="4"/>
  <c r="J130" i="4" s="1"/>
  <c r="G130" i="4"/>
  <c r="E126" i="4"/>
  <c r="E208" i="4" s="1"/>
  <c r="I125" i="4"/>
  <c r="O125" i="4" s="1"/>
  <c r="D102" i="6" s="1"/>
  <c r="G125" i="4"/>
  <c r="I124" i="4"/>
  <c r="G124" i="4"/>
  <c r="I123" i="4"/>
  <c r="O123" i="4" s="1"/>
  <c r="D100" i="6" s="1"/>
  <c r="G123" i="4"/>
  <c r="I122" i="4"/>
  <c r="I137" i="4" s="1"/>
  <c r="G122" i="4"/>
  <c r="I121" i="4"/>
  <c r="O121" i="4" s="1"/>
  <c r="D98" i="6" s="1"/>
  <c r="G121" i="4"/>
  <c r="I120" i="4"/>
  <c r="I135" i="4" s="1"/>
  <c r="G120" i="4"/>
  <c r="L117" i="4"/>
  <c r="M117" i="4" s="1"/>
  <c r="I116" i="4"/>
  <c r="O116" i="4" s="1"/>
  <c r="D104" i="6" s="1"/>
  <c r="G115" i="4"/>
  <c r="M115" i="4" s="1"/>
  <c r="J114" i="4"/>
  <c r="G114" i="4"/>
  <c r="E110" i="4"/>
  <c r="E212" i="4" s="1"/>
  <c r="F109" i="4"/>
  <c r="G109" i="4" s="1"/>
  <c r="F108" i="4"/>
  <c r="G108" i="4" s="1"/>
  <c r="L105" i="4"/>
  <c r="M105" i="4" s="1"/>
  <c r="G104" i="4"/>
  <c r="I103" i="4"/>
  <c r="G103" i="4"/>
  <c r="E99" i="4"/>
  <c r="E207" i="4" s="1"/>
  <c r="I98" i="4"/>
  <c r="O98" i="4" s="1"/>
  <c r="D80" i="6" s="1"/>
  <c r="G98" i="4"/>
  <c r="I97" i="4"/>
  <c r="O97" i="4" s="1"/>
  <c r="D79" i="6" s="1"/>
  <c r="G97" i="4"/>
  <c r="L94" i="4"/>
  <c r="M94" i="4" s="1"/>
  <c r="I93" i="4"/>
  <c r="O93" i="4" s="1"/>
  <c r="D82" i="6" s="1"/>
  <c r="I92" i="4"/>
  <c r="I104" i="4" s="1"/>
  <c r="G92" i="4"/>
  <c r="I91" i="4"/>
  <c r="O91" i="4" s="1"/>
  <c r="D75" i="6" s="1"/>
  <c r="G91" i="4"/>
  <c r="E87" i="4"/>
  <c r="E211" i="4" s="1"/>
  <c r="F86" i="4"/>
  <c r="G86" i="4" s="1"/>
  <c r="G85" i="4"/>
  <c r="F85" i="4"/>
  <c r="F84" i="4"/>
  <c r="G84" i="4" s="1"/>
  <c r="L81" i="4"/>
  <c r="M81" i="4" s="1"/>
  <c r="G80" i="4"/>
  <c r="I79" i="4"/>
  <c r="O79" i="4" s="1"/>
  <c r="D66" i="6" s="1"/>
  <c r="G79" i="4"/>
  <c r="E75" i="4"/>
  <c r="I74" i="4"/>
  <c r="I86" i="4" s="1"/>
  <c r="J86" i="4" s="1"/>
  <c r="G74" i="4"/>
  <c r="I73" i="4"/>
  <c r="I85" i="4" s="1"/>
  <c r="J85" i="4" s="1"/>
  <c r="G73" i="4"/>
  <c r="I72" i="4"/>
  <c r="O72" i="4" s="1"/>
  <c r="D59" i="6" s="1"/>
  <c r="G72" i="4"/>
  <c r="L69" i="4"/>
  <c r="M69" i="4" s="1"/>
  <c r="I68" i="4"/>
  <c r="O68" i="4" s="1"/>
  <c r="D63" i="6" s="1"/>
  <c r="I67" i="4"/>
  <c r="G67" i="4"/>
  <c r="I66" i="4"/>
  <c r="O66" i="4" s="1"/>
  <c r="D55" i="6" s="1"/>
  <c r="G66" i="4"/>
  <c r="I62" i="4"/>
  <c r="O62" i="4" s="1"/>
  <c r="E61" i="4"/>
  <c r="E210" i="4" s="1"/>
  <c r="G60" i="4"/>
  <c r="F60" i="4"/>
  <c r="F59" i="4"/>
  <c r="G59" i="4" s="1"/>
  <c r="F58" i="4"/>
  <c r="G55" i="4"/>
  <c r="F54" i="4"/>
  <c r="E54" i="4"/>
  <c r="I53" i="4"/>
  <c r="O53" i="4" s="1"/>
  <c r="D45" i="6" s="1"/>
  <c r="G53" i="4"/>
  <c r="I49" i="4"/>
  <c r="O49" i="4" s="1"/>
  <c r="D42" i="6" s="1"/>
  <c r="E47" i="4"/>
  <c r="J46" i="4"/>
  <c r="G46" i="4"/>
  <c r="I45" i="4"/>
  <c r="G45" i="4"/>
  <c r="O41" i="4"/>
  <c r="D35" i="6" s="1"/>
  <c r="G41" i="4"/>
  <c r="E40" i="4"/>
  <c r="G40" i="4" s="1"/>
  <c r="O39" i="4"/>
  <c r="D33" i="6" s="1"/>
  <c r="G39" i="4"/>
  <c r="I35" i="4"/>
  <c r="O35" i="4" s="1"/>
  <c r="D30" i="6" s="1"/>
  <c r="G35" i="4"/>
  <c r="G36" i="4" s="1"/>
  <c r="M36" i="4" s="1"/>
  <c r="O31" i="4"/>
  <c r="J31" i="4"/>
  <c r="I31" i="4"/>
  <c r="G31" i="4"/>
  <c r="M31" i="4" s="1"/>
  <c r="G30" i="4"/>
  <c r="I29" i="4"/>
  <c r="J29" i="4" s="1"/>
  <c r="G29" i="4"/>
  <c r="I25" i="4"/>
  <c r="J25" i="4" s="1"/>
  <c r="G25" i="4"/>
  <c r="I24" i="4"/>
  <c r="I30" i="4" s="1"/>
  <c r="O30" i="4" s="1"/>
  <c r="D27" i="6" s="1"/>
  <c r="G24" i="4"/>
  <c r="I23" i="4"/>
  <c r="J23" i="4" s="1"/>
  <c r="G23" i="4"/>
  <c r="E20" i="4"/>
  <c r="E201" i="4" s="1"/>
  <c r="I19" i="4"/>
  <c r="G19" i="4"/>
  <c r="F15" i="4"/>
  <c r="G15" i="4" s="1"/>
  <c r="G14" i="4"/>
  <c r="F14" i="4"/>
  <c r="I10" i="4"/>
  <c r="O10" i="4" s="1"/>
  <c r="D11" i="6" s="1"/>
  <c r="G10" i="4"/>
  <c r="I9" i="4"/>
  <c r="J9" i="4" s="1"/>
  <c r="D19" i="3"/>
  <c r="E170" i="4"/>
  <c r="E214" i="4" s="1"/>
  <c r="D18" i="3"/>
  <c r="D16" i="3"/>
  <c r="D13" i="3"/>
  <c r="E93" i="4" l="1"/>
  <c r="G93" i="4" s="1"/>
  <c r="G100" i="4" s="1"/>
  <c r="L114" i="4"/>
  <c r="M114" i="4" s="1"/>
  <c r="L167" i="4"/>
  <c r="M167" i="4" s="1"/>
  <c r="E178" i="4"/>
  <c r="E116" i="4"/>
  <c r="G116" i="4" s="1"/>
  <c r="G127" i="4" s="1"/>
  <c r="E177" i="4"/>
  <c r="E227" i="4"/>
  <c r="E176" i="4"/>
  <c r="E68" i="4"/>
  <c r="G68" i="4" s="1"/>
  <c r="G76" i="4" s="1"/>
  <c r="E206" i="4"/>
  <c r="E62" i="4"/>
  <c r="G62" i="4" s="1"/>
  <c r="M62" i="4" s="1"/>
  <c r="E205" i="4"/>
  <c r="E49" i="4"/>
  <c r="G49" i="4" s="1"/>
  <c r="G50" i="4" s="1"/>
  <c r="E175" i="4"/>
  <c r="G26" i="4"/>
  <c r="G16" i="4"/>
  <c r="G11" i="4"/>
  <c r="L9" i="4"/>
  <c r="M9" i="4" s="1"/>
  <c r="O167" i="4"/>
  <c r="J156" i="4"/>
  <c r="L156" i="4" s="1"/>
  <c r="M156" i="4" s="1"/>
  <c r="E180" i="4"/>
  <c r="J145" i="4"/>
  <c r="L145" i="4" s="1"/>
  <c r="J155" i="4"/>
  <c r="L155" i="4" s="1"/>
  <c r="M155" i="4" s="1"/>
  <c r="J166" i="4"/>
  <c r="L166" i="4" s="1"/>
  <c r="M166" i="4" s="1"/>
  <c r="O154" i="4"/>
  <c r="J150" i="4"/>
  <c r="L150" i="4" s="1"/>
  <c r="M150" i="4" s="1"/>
  <c r="O158" i="4"/>
  <c r="J147" i="4"/>
  <c r="L147" i="4" s="1"/>
  <c r="M147" i="4" s="1"/>
  <c r="J159" i="4"/>
  <c r="L159" i="4" s="1"/>
  <c r="M159" i="4" s="1"/>
  <c r="J157" i="4"/>
  <c r="L157" i="4" s="1"/>
  <c r="M157" i="4" s="1"/>
  <c r="J164" i="4"/>
  <c r="O130" i="4"/>
  <c r="D107" i="6" s="1"/>
  <c r="O114" i="4"/>
  <c r="D93" i="6" s="1"/>
  <c r="I136" i="4"/>
  <c r="J136" i="4" s="1"/>
  <c r="L136" i="4" s="1"/>
  <c r="M136" i="4" s="1"/>
  <c r="J120" i="4"/>
  <c r="L120" i="4" s="1"/>
  <c r="M120" i="4" s="1"/>
  <c r="J121" i="4"/>
  <c r="L121" i="4" s="1"/>
  <c r="M121" i="4" s="1"/>
  <c r="J122" i="4"/>
  <c r="L122" i="4" s="1"/>
  <c r="M122" i="4" s="1"/>
  <c r="J123" i="4"/>
  <c r="L123" i="4" s="1"/>
  <c r="M123" i="4" s="1"/>
  <c r="O120" i="4"/>
  <c r="D97" i="6" s="1"/>
  <c r="O122" i="4"/>
  <c r="D99" i="6" s="1"/>
  <c r="J125" i="4"/>
  <c r="L125" i="4" s="1"/>
  <c r="M125" i="4" s="1"/>
  <c r="I138" i="4"/>
  <c r="J138" i="4" s="1"/>
  <c r="L138" i="4" s="1"/>
  <c r="M138" i="4" s="1"/>
  <c r="I140" i="4"/>
  <c r="J140" i="4" s="1"/>
  <c r="L140" i="4" s="1"/>
  <c r="M140" i="4" s="1"/>
  <c r="J91" i="4"/>
  <c r="L91" i="4" s="1"/>
  <c r="M91" i="4" s="1"/>
  <c r="J93" i="4"/>
  <c r="L93" i="4" s="1"/>
  <c r="M93" i="4" s="1"/>
  <c r="I108" i="4"/>
  <c r="J108" i="4" s="1"/>
  <c r="L108" i="4" s="1"/>
  <c r="M108" i="4" s="1"/>
  <c r="J92" i="4"/>
  <c r="J97" i="4"/>
  <c r="L97" i="4" s="1"/>
  <c r="M97" i="4" s="1"/>
  <c r="I84" i="4"/>
  <c r="O84" i="4" s="1"/>
  <c r="D70" i="6" s="1"/>
  <c r="J72" i="4"/>
  <c r="L72" i="4" s="1"/>
  <c r="M72" i="4" s="1"/>
  <c r="J73" i="4"/>
  <c r="L73" i="4" s="1"/>
  <c r="M73" i="4" s="1"/>
  <c r="J74" i="4"/>
  <c r="L74" i="4" s="1"/>
  <c r="M74" i="4" s="1"/>
  <c r="J66" i="4"/>
  <c r="L66" i="4" s="1"/>
  <c r="M66" i="4" s="1"/>
  <c r="J41" i="4"/>
  <c r="L41" i="4" s="1"/>
  <c r="M41" i="4" s="1"/>
  <c r="J39" i="4"/>
  <c r="O46" i="4"/>
  <c r="D40" i="6" s="1"/>
  <c r="I60" i="4"/>
  <c r="O60" i="4" s="1"/>
  <c r="D52" i="6" s="1"/>
  <c r="L46" i="4"/>
  <c r="M46" i="4" s="1"/>
  <c r="J53" i="4"/>
  <c r="L53" i="4" s="1"/>
  <c r="M53" i="4" s="1"/>
  <c r="I55" i="4"/>
  <c r="O25" i="4"/>
  <c r="D23" i="6" s="1"/>
  <c r="J35" i="4"/>
  <c r="J36" i="4" s="1"/>
  <c r="L36" i="4" s="1"/>
  <c r="O29" i="4"/>
  <c r="D26" i="6" s="1"/>
  <c r="O23" i="4"/>
  <c r="D21" i="6" s="1"/>
  <c r="J24" i="4"/>
  <c r="J26" i="4" s="1"/>
  <c r="J10" i="4"/>
  <c r="L10" i="4" s="1"/>
  <c r="M10" i="4" s="1"/>
  <c r="I15" i="4"/>
  <c r="O15" i="4" s="1"/>
  <c r="D15" i="6" s="1"/>
  <c r="O135" i="4"/>
  <c r="D111" i="6" s="1"/>
  <c r="J135" i="4"/>
  <c r="L135" i="4" s="1"/>
  <c r="M135" i="4" s="1"/>
  <c r="C20" i="3"/>
  <c r="C23" i="3" s="1"/>
  <c r="G54" i="4"/>
  <c r="D12" i="3"/>
  <c r="E20" i="3"/>
  <c r="E23" i="3" s="1"/>
  <c r="N22" i="3"/>
  <c r="D22" i="3"/>
  <c r="M22" i="3" s="1"/>
  <c r="G181" i="4"/>
  <c r="K22" i="3"/>
  <c r="G161" i="4"/>
  <c r="M35" i="4"/>
  <c r="L85" i="4"/>
  <c r="M85" i="4" s="1"/>
  <c r="G88" i="4"/>
  <c r="I139" i="4"/>
  <c r="O124" i="4"/>
  <c r="D101" i="6" s="1"/>
  <c r="J124" i="4"/>
  <c r="L124" i="4" s="1"/>
  <c r="M124" i="4" s="1"/>
  <c r="F20" i="3"/>
  <c r="G170" i="4"/>
  <c r="J19" i="3"/>
  <c r="J19" i="4"/>
  <c r="L19" i="4" s="1"/>
  <c r="M19" i="4" s="1"/>
  <c r="O19" i="4"/>
  <c r="D18" i="6" s="1"/>
  <c r="G32" i="4"/>
  <c r="D14" i="3"/>
  <c r="J170" i="4"/>
  <c r="L19" i="3"/>
  <c r="L25" i="4"/>
  <c r="M25" i="4" s="1"/>
  <c r="L29" i="4"/>
  <c r="M29" i="4" s="1"/>
  <c r="J79" i="4"/>
  <c r="O86" i="4"/>
  <c r="D72" i="6" s="1"/>
  <c r="J103" i="4"/>
  <c r="O103" i="4"/>
  <c r="D85" i="6" s="1"/>
  <c r="G142" i="4"/>
  <c r="L130" i="4"/>
  <c r="M130" i="4" s="1"/>
  <c r="J149" i="4"/>
  <c r="L149" i="4" s="1"/>
  <c r="M149" i="4" s="1"/>
  <c r="O149" i="4"/>
  <c r="G168" i="4"/>
  <c r="J165" i="4"/>
  <c r="L165" i="4" s="1"/>
  <c r="M165" i="4" s="1"/>
  <c r="O165" i="4"/>
  <c r="I59" i="4"/>
  <c r="I40" i="4"/>
  <c r="J45" i="4"/>
  <c r="L45" i="4" s="1"/>
  <c r="M45" i="4" s="1"/>
  <c r="I44" i="4"/>
  <c r="I80" i="4"/>
  <c r="J67" i="4"/>
  <c r="L67" i="4" s="1"/>
  <c r="M67" i="4" s="1"/>
  <c r="O67" i="4"/>
  <c r="D56" i="6" s="1"/>
  <c r="L86" i="4"/>
  <c r="M86" i="4" s="1"/>
  <c r="G151" i="4"/>
  <c r="O160" i="4"/>
  <c r="J160" i="4"/>
  <c r="L160" i="4" s="1"/>
  <c r="M160" i="4" s="1"/>
  <c r="O45" i="4"/>
  <c r="D39" i="6" s="1"/>
  <c r="J49" i="4"/>
  <c r="L49" i="4" s="1"/>
  <c r="M49" i="4" s="1"/>
  <c r="G111" i="4"/>
  <c r="O115" i="4"/>
  <c r="D94" i="6" s="1"/>
  <c r="I131" i="4"/>
  <c r="J115" i="4"/>
  <c r="J146" i="4"/>
  <c r="L146" i="4" s="1"/>
  <c r="M146" i="4" s="1"/>
  <c r="O146" i="4"/>
  <c r="L158" i="4"/>
  <c r="M158" i="4" s="1"/>
  <c r="D17" i="3"/>
  <c r="O9" i="4"/>
  <c r="D10" i="6" s="1"/>
  <c r="J30" i="4"/>
  <c r="L30" i="4" s="1"/>
  <c r="M30" i="4" s="1"/>
  <c r="O73" i="4"/>
  <c r="D60" i="6" s="1"/>
  <c r="O104" i="4"/>
  <c r="D86" i="6" s="1"/>
  <c r="J104" i="4"/>
  <c r="L104" i="4" s="1"/>
  <c r="M104" i="4" s="1"/>
  <c r="I109" i="4"/>
  <c r="J98" i="4"/>
  <c r="L98" i="4" s="1"/>
  <c r="M98" i="4" s="1"/>
  <c r="J148" i="4"/>
  <c r="L148" i="4" s="1"/>
  <c r="M148" i="4" s="1"/>
  <c r="O148" i="4"/>
  <c r="L154" i="4"/>
  <c r="I14" i="4"/>
  <c r="L23" i="4"/>
  <c r="M23" i="4" s="1"/>
  <c r="L31" i="4"/>
  <c r="O85" i="4"/>
  <c r="D71" i="6" s="1"/>
  <c r="O24" i="4"/>
  <c r="D22" i="6" s="1"/>
  <c r="O74" i="4"/>
  <c r="D61" i="6" s="1"/>
  <c r="O137" i="4"/>
  <c r="D113" i="6" s="1"/>
  <c r="J137" i="4"/>
  <c r="L137" i="4" s="1"/>
  <c r="M137" i="4" s="1"/>
  <c r="E198" i="4"/>
  <c r="O92" i="4"/>
  <c r="D76" i="6" s="1"/>
  <c r="G12" i="3" l="1"/>
  <c r="G13" i="3"/>
  <c r="J15" i="4"/>
  <c r="L15" i="4" s="1"/>
  <c r="M15" i="4" s="1"/>
  <c r="L35" i="4"/>
  <c r="J62" i="4"/>
  <c r="L62" i="4" s="1"/>
  <c r="J116" i="4"/>
  <c r="L116" i="4" s="1"/>
  <c r="M116" i="4" s="1"/>
  <c r="J11" i="4"/>
  <c r="G173" i="4"/>
  <c r="E215" i="4"/>
  <c r="E234" i="4" s="1"/>
  <c r="E182" i="4"/>
  <c r="J68" i="4"/>
  <c r="L68" i="4" s="1"/>
  <c r="M68" i="4" s="1"/>
  <c r="L11" i="4"/>
  <c r="M11" i="4" s="1"/>
  <c r="L39" i="4"/>
  <c r="M39" i="4" s="1"/>
  <c r="L24" i="4"/>
  <c r="M24" i="4" s="1"/>
  <c r="M19" i="3"/>
  <c r="O108" i="4"/>
  <c r="D89" i="6" s="1"/>
  <c r="O136" i="4"/>
  <c r="D112" i="6" s="1"/>
  <c r="J168" i="4"/>
  <c r="L164" i="4"/>
  <c r="M164" i="4" s="1"/>
  <c r="L151" i="4"/>
  <c r="M151" i="4" s="1"/>
  <c r="J151" i="4"/>
  <c r="O138" i="4"/>
  <c r="D114" i="6" s="1"/>
  <c r="O140" i="4"/>
  <c r="D116" i="6" s="1"/>
  <c r="J100" i="4"/>
  <c r="L100" i="4" s="1"/>
  <c r="L92" i="4"/>
  <c r="M92" i="4" s="1"/>
  <c r="J84" i="4"/>
  <c r="L84" i="4" s="1"/>
  <c r="M84" i="4" s="1"/>
  <c r="J76" i="4"/>
  <c r="J60" i="4"/>
  <c r="L60" i="4" s="1"/>
  <c r="M60" i="4" s="1"/>
  <c r="O55" i="4"/>
  <c r="D47" i="6" s="1"/>
  <c r="J55" i="4"/>
  <c r="L55" i="4" s="1"/>
  <c r="M55" i="4" s="1"/>
  <c r="O109" i="4"/>
  <c r="D90" i="6" s="1"/>
  <c r="J109" i="4"/>
  <c r="L109" i="4" s="1"/>
  <c r="M109" i="4" s="1"/>
  <c r="M145" i="4"/>
  <c r="L103" i="4"/>
  <c r="M103" i="4" s="1"/>
  <c r="L161" i="4"/>
  <c r="M161" i="4" s="1"/>
  <c r="L115" i="4"/>
  <c r="I58" i="4"/>
  <c r="O58" i="4" s="1"/>
  <c r="D50" i="6" s="1"/>
  <c r="O44" i="4"/>
  <c r="D38" i="6" s="1"/>
  <c r="J32" i="4"/>
  <c r="L32" i="4" s="1"/>
  <c r="M32" i="4" s="1"/>
  <c r="J180" i="4"/>
  <c r="L170" i="4"/>
  <c r="M170" i="4" s="1"/>
  <c r="F23" i="3"/>
  <c r="G18" i="3"/>
  <c r="G17" i="3"/>
  <c r="G16" i="3"/>
  <c r="J181" i="4"/>
  <c r="L181" i="4" s="1"/>
  <c r="M181" i="4" s="1"/>
  <c r="G15" i="3"/>
  <c r="L26" i="4"/>
  <c r="G63" i="4"/>
  <c r="J161" i="4"/>
  <c r="O131" i="4"/>
  <c r="D108" i="6" s="1"/>
  <c r="J131" i="4"/>
  <c r="G174" i="4"/>
  <c r="L79" i="4"/>
  <c r="M79" i="4" s="1"/>
  <c r="J139" i="4"/>
  <c r="L139" i="4" s="1"/>
  <c r="M139" i="4" s="1"/>
  <c r="O139" i="4"/>
  <c r="D115" i="6" s="1"/>
  <c r="O14" i="4"/>
  <c r="D14" i="6" s="1"/>
  <c r="J14" i="4"/>
  <c r="O80" i="4"/>
  <c r="D67" i="6" s="1"/>
  <c r="J80" i="4"/>
  <c r="L80" i="4" s="1"/>
  <c r="M80" i="4" s="1"/>
  <c r="O59" i="4"/>
  <c r="D51" i="6" s="1"/>
  <c r="J59" i="4"/>
  <c r="L59" i="4" s="1"/>
  <c r="M59" i="4" s="1"/>
  <c r="N19" i="3"/>
  <c r="G180" i="4"/>
  <c r="G178" i="4"/>
  <c r="G177" i="4"/>
  <c r="G179" i="4"/>
  <c r="I54" i="4"/>
  <c r="O40" i="4"/>
  <c r="D34" i="6" s="1"/>
  <c r="J40" i="4"/>
  <c r="J50" i="4" s="1"/>
  <c r="M154" i="4"/>
  <c r="G176" i="4"/>
  <c r="D20" i="3"/>
  <c r="D23" i="3" s="1"/>
  <c r="G14" i="3"/>
  <c r="L76" i="4" l="1"/>
  <c r="M76" i="4" s="1"/>
  <c r="J127" i="4"/>
  <c r="J174" i="4"/>
  <c r="L174" i="4" s="1"/>
  <c r="M174" i="4" s="1"/>
  <c r="J27" i="3"/>
  <c r="G20" i="3"/>
  <c r="L180" i="4"/>
  <c r="M180" i="4" s="1"/>
  <c r="L168" i="4"/>
  <c r="M168" i="4" s="1"/>
  <c r="J179" i="4"/>
  <c r="L179" i="4" s="1"/>
  <c r="M179" i="4" s="1"/>
  <c r="M100" i="4"/>
  <c r="L40" i="4"/>
  <c r="M40" i="4" s="1"/>
  <c r="L14" i="4"/>
  <c r="M14" i="4" s="1"/>
  <c r="J16" i="4"/>
  <c r="M26" i="4"/>
  <c r="L127" i="4"/>
  <c r="J88" i="4"/>
  <c r="J176" i="4" s="1"/>
  <c r="L131" i="4"/>
  <c r="M131" i="4" s="1"/>
  <c r="J142" i="4"/>
  <c r="L142" i="4" s="1"/>
  <c r="M142" i="4" s="1"/>
  <c r="G175" i="4"/>
  <c r="J111" i="4"/>
  <c r="O54" i="4"/>
  <c r="D46" i="6" s="1"/>
  <c r="J54" i="4"/>
  <c r="K13" i="3" l="1"/>
  <c r="L13" i="3" s="1"/>
  <c r="M13" i="3" s="1"/>
  <c r="J178" i="4"/>
  <c r="L178" i="4" s="1"/>
  <c r="M178" i="4" s="1"/>
  <c r="K18" i="3"/>
  <c r="L18" i="3" s="1"/>
  <c r="N18" i="3" s="1"/>
  <c r="G182" i="4"/>
  <c r="M127" i="4"/>
  <c r="L111" i="4"/>
  <c r="J177" i="4"/>
  <c r="L50" i="4"/>
  <c r="L88" i="4"/>
  <c r="L54" i="4"/>
  <c r="M54" i="4" s="1"/>
  <c r="J63" i="4"/>
  <c r="L63" i="4" s="1"/>
  <c r="M63" i="4" s="1"/>
  <c r="L16" i="4"/>
  <c r="J173" i="4"/>
  <c r="N13" i="3" l="1"/>
  <c r="K17" i="3"/>
  <c r="L17" i="3" s="1"/>
  <c r="M18" i="3"/>
  <c r="M16" i="4"/>
  <c r="M88" i="4"/>
  <c r="M50" i="4"/>
  <c r="J175" i="4"/>
  <c r="G234" i="4"/>
  <c r="K16" i="3"/>
  <c r="L16" i="3" s="1"/>
  <c r="L177" i="4"/>
  <c r="M177" i="4" s="1"/>
  <c r="L173" i="4"/>
  <c r="M173" i="4" s="1"/>
  <c r="K12" i="3"/>
  <c r="L176" i="4"/>
  <c r="M176" i="4" s="1"/>
  <c r="K15" i="3"/>
  <c r="L15" i="3" s="1"/>
  <c r="M111" i="4"/>
  <c r="M17" i="3" l="1"/>
  <c r="N17" i="3"/>
  <c r="L175" i="4"/>
  <c r="M175" i="4" s="1"/>
  <c r="K14" i="3"/>
  <c r="L14" i="3" s="1"/>
  <c r="L12" i="3"/>
  <c r="M16" i="3"/>
  <c r="N16" i="3"/>
  <c r="J182" i="4"/>
  <c r="M15" i="3"/>
  <c r="N15" i="3"/>
  <c r="L20" i="3" l="1"/>
  <c r="M12" i="3"/>
  <c r="N12" i="3"/>
  <c r="M14" i="3"/>
  <c r="N14" i="3"/>
  <c r="L182" i="4"/>
  <c r="M182" i="4" s="1"/>
  <c r="K20" i="3"/>
  <c r="K23" i="3" s="1"/>
  <c r="J234" i="4" s="1"/>
  <c r="M20" i="3" l="1"/>
  <c r="L23" i="3"/>
  <c r="N20" i="3"/>
  <c r="M23" i="3" l="1"/>
  <c r="N23" i="3"/>
  <c r="J25" i="3" l="1"/>
  <c r="J26" i="3" l="1"/>
  <c r="I16" i="3"/>
  <c r="J16" i="3" s="1"/>
  <c r="I18" i="3"/>
  <c r="J18" i="3" s="1"/>
  <c r="I13" i="3"/>
  <c r="J13" i="3" s="1"/>
  <c r="I14" i="3"/>
  <c r="J14" i="3" s="1"/>
  <c r="I12" i="3"/>
  <c r="J12" i="3" s="1"/>
  <c r="I17" i="3"/>
  <c r="J17" i="3" s="1"/>
  <c r="I15" i="3"/>
  <c r="J15" i="3" s="1"/>
  <c r="O15" i="3" l="1"/>
  <c r="Q67" i="4"/>
  <c r="Q69" i="4" s="1"/>
  <c r="Q146" i="4"/>
  <c r="Q148" i="4" s="1"/>
  <c r="O18" i="3"/>
  <c r="O14" i="3"/>
  <c r="Q40" i="4"/>
  <c r="Q42" i="4" s="1"/>
  <c r="O13" i="3"/>
  <c r="Q24" i="4"/>
  <c r="Q27" i="4" s="1"/>
  <c r="Q115" i="4"/>
  <c r="Q117" i="4" s="1"/>
  <c r="O17" i="3"/>
  <c r="O12" i="3"/>
  <c r="Q10" i="4"/>
  <c r="Q12" i="4" s="1"/>
  <c r="J20" i="3"/>
  <c r="J23" i="3" s="1"/>
  <c r="O16" i="3"/>
  <c r="Q92" i="4"/>
  <c r="Q94" i="4" s="1"/>
  <c r="O20" i="3" l="1"/>
  <c r="O23" i="3" s="1"/>
</calcChain>
</file>

<file path=xl/sharedStrings.xml><?xml version="1.0" encoding="utf-8"?>
<sst xmlns="http://schemas.openxmlformats.org/spreadsheetml/2006/main" count="607" uniqueCount="194">
  <si>
    <t>Puget Sound Energy</t>
  </si>
  <si>
    <t>Calculated</t>
  </si>
  <si>
    <t>Change in</t>
  </si>
  <si>
    <t>Over</t>
  </si>
  <si>
    <t>Normalized</t>
  </si>
  <si>
    <t>Margin</t>
  </si>
  <si>
    <t>Percent</t>
  </si>
  <si>
    <t>(Under)</t>
  </si>
  <si>
    <t>Volume</t>
  </si>
  <si>
    <t xml:space="preserve">Margin </t>
  </si>
  <si>
    <t>Target</t>
  </si>
  <si>
    <t>Rate Class</t>
  </si>
  <si>
    <t>(Therms) (1)</t>
  </si>
  <si>
    <t>Revenue</t>
  </si>
  <si>
    <t>Increase</t>
  </si>
  <si>
    <t>Spread</t>
  </si>
  <si>
    <t>A</t>
  </si>
  <si>
    <t>B</t>
  </si>
  <si>
    <t>Residential (16,23,53)</t>
  </si>
  <si>
    <t>Commercial &amp; Industrial (31,31T,61)</t>
  </si>
  <si>
    <t>Large Volume (41,41T)</t>
  </si>
  <si>
    <t>Interruptible (85, 85T)</t>
  </si>
  <si>
    <t>Limited Interruptible (86, 86T)</t>
  </si>
  <si>
    <t>Non-exclusive Interruptible (87,87T)</t>
  </si>
  <si>
    <t>Rentals (71,72,74)</t>
  </si>
  <si>
    <t>Contracts</t>
  </si>
  <si>
    <t>Subtotal Revenue from Rates</t>
  </si>
  <si>
    <t>Other Revenue</t>
  </si>
  <si>
    <t>Total</t>
  </si>
  <si>
    <t xml:space="preserve"> </t>
  </si>
  <si>
    <t xml:space="preserve">Billing </t>
  </si>
  <si>
    <t>Description</t>
  </si>
  <si>
    <t>Units</t>
  </si>
  <si>
    <t>Determinants</t>
  </si>
  <si>
    <t>Rates</t>
  </si>
  <si>
    <t>Revenues</t>
  </si>
  <si>
    <t>Schedule 23 Residential</t>
  </si>
  <si>
    <t>Basic Charge</t>
  </si>
  <si>
    <t>Bills</t>
  </si>
  <si>
    <t>Delivery Charge</t>
  </si>
  <si>
    <t>Therms</t>
  </si>
  <si>
    <t>Total Margin Revenue</t>
  </si>
  <si>
    <t>Schedule 53 Residential Propane</t>
  </si>
  <si>
    <t>Schedule 16 Gas Lights</t>
  </si>
  <si>
    <t>Mantles</t>
  </si>
  <si>
    <t>Schedule 31 Commercial &amp; Industrial - Sales</t>
  </si>
  <si>
    <t>Schedule 31 Commercial &amp; Industrial - Transportation</t>
  </si>
  <si>
    <t>Procurement Charge</t>
  </si>
  <si>
    <t>Schedule 61 Standby &amp; Auxiliary Heating</t>
  </si>
  <si>
    <t>Demand</t>
  </si>
  <si>
    <t>Schedule 41 Large Volume High Load Factor - Sales</t>
  </si>
  <si>
    <t>Minimum Bill</t>
  </si>
  <si>
    <t>Demand Charge</t>
  </si>
  <si>
    <t>Delivery Charge:</t>
  </si>
  <si>
    <t>First 900 therms</t>
  </si>
  <si>
    <t>in minimum bills</t>
  </si>
  <si>
    <t>Next 4,100 therms</t>
  </si>
  <si>
    <t>All over 5,000 therms</t>
  </si>
  <si>
    <t>Total Volume</t>
  </si>
  <si>
    <t>Schedule 41 Large Volume High Load Factor - Transportation</t>
  </si>
  <si>
    <t>Schedule 85 Interruptible - Sales</t>
  </si>
  <si>
    <t>Minimum Bills</t>
  </si>
  <si>
    <t>First 25,000 Therms</t>
  </si>
  <si>
    <t>Next 25,000 Therms</t>
  </si>
  <si>
    <t>All over 50,000 Therms</t>
  </si>
  <si>
    <t>Schedule 85 Interruptible - Transportation</t>
  </si>
  <si>
    <t>Next 50,000 Therms</t>
  </si>
  <si>
    <t>Schedule 86 Limited Interruptible - Sales</t>
  </si>
  <si>
    <t>First 1,000 therms</t>
  </si>
  <si>
    <t>All over 1,000 therms</t>
  </si>
  <si>
    <t>Schedule 86 Limited Interruptible - Transportation</t>
  </si>
  <si>
    <t>Schedule 87 Non-exclusive Interruptible - Sales</t>
  </si>
  <si>
    <t>Next 100,000 therms</t>
  </si>
  <si>
    <t>Next 300,000 therms</t>
  </si>
  <si>
    <t>All over 500,000 therms</t>
  </si>
  <si>
    <t>Schedule 87 Non-exclusive Interruptible - Transportation</t>
  </si>
  <si>
    <t>Schedule 71 - Residential Water Heater Rental Service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</si>
  <si>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</si>
  <si>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</si>
  <si>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</si>
  <si>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</si>
  <si>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</si>
  <si>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</si>
  <si>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</si>
  <si>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</si>
  <si>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</si>
  <si>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</si>
  <si>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</si>
  <si>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</si>
  <si>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Schedule 72 - Large Volume Water Heater Rental Service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</si>
  <si>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</si>
  <si>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</si>
  <si>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</si>
  <si>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</si>
  <si>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</si>
  <si>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</si>
  <si>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</si>
  <si>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</si>
  <si>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</si>
  <si>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</si>
  <si>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</si>
  <si>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</si>
  <si>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</si>
  <si>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</si>
  <si>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Schedule 74 - Gas Conversion Burner Rental Service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</si>
  <si>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</si>
  <si>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</si>
  <si>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</si>
  <si>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</si>
  <si>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</si>
  <si>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</si>
  <si>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</si>
  <si>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</si>
  <si>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Total Therms and Margin Revenue By Rate Class</t>
  </si>
  <si>
    <t>Rentals</t>
  </si>
  <si>
    <t xml:space="preserve">Total  </t>
  </si>
  <si>
    <t>Summary of Billing Determinants</t>
  </si>
  <si>
    <t>Bills (basic charges) by rate schedule (1)</t>
  </si>
  <si>
    <t xml:space="preserve">Residential </t>
  </si>
  <si>
    <t>Residential propane</t>
  </si>
  <si>
    <t>Commercial &amp; industrial</t>
  </si>
  <si>
    <t>Large volume</t>
  </si>
  <si>
    <t xml:space="preserve">Interruptible </t>
  </si>
  <si>
    <t>Limited interruptible</t>
  </si>
  <si>
    <t>Non exclusive interruptible</t>
  </si>
  <si>
    <t xml:space="preserve">Transportation - large volume </t>
  </si>
  <si>
    <t>41T</t>
  </si>
  <si>
    <t>Transportation - interrupt with firm option</t>
  </si>
  <si>
    <t>85T</t>
  </si>
  <si>
    <t>Transportation - limited interrupt with firm option</t>
  </si>
  <si>
    <t>86T</t>
  </si>
  <si>
    <t xml:space="preserve">Transportation - non-exclus inter/firm option </t>
  </si>
  <si>
    <t>87T</t>
  </si>
  <si>
    <t>Total bills (Basic charges)</t>
  </si>
  <si>
    <t>Volume (therms) by rate schedule</t>
  </si>
  <si>
    <t xml:space="preserve">Residential gas lights </t>
  </si>
  <si>
    <t>Total volume (sales and transportation)</t>
  </si>
  <si>
    <t>Billed demand by rate schedule (1)</t>
  </si>
  <si>
    <t>Standby &amp; auxiliary heating</t>
  </si>
  <si>
    <t xml:space="preserve">Transportation - limited interrupt with firm option </t>
  </si>
  <si>
    <t>(1) Total bills and billed demand from contracts are not included.</t>
  </si>
  <si>
    <t>Percent of</t>
  </si>
  <si>
    <t>Margin Less</t>
  </si>
  <si>
    <t>Uniform</t>
  </si>
  <si>
    <t>Proposed</t>
  </si>
  <si>
    <t>Increase Less</t>
  </si>
  <si>
    <t>of Total</t>
  </si>
  <si>
    <t>as Percent</t>
  </si>
  <si>
    <t>at Existing</t>
  </si>
  <si>
    <t>Change</t>
  </si>
  <si>
    <t>Proposed Increase (Decrease)</t>
  </si>
  <si>
    <t>over(under)</t>
  </si>
  <si>
    <t>target</t>
  </si>
  <si>
    <t>change</t>
  </si>
  <si>
    <t>Average Increase on Margin After Contracts</t>
  </si>
  <si>
    <t>Adjustment to Increase for Unequal Allocation</t>
  </si>
  <si>
    <t>of Margin</t>
  </si>
  <si>
    <t>Gas</t>
  </si>
  <si>
    <t>Rates (2)</t>
  </si>
  <si>
    <t>target 23/53/16</t>
  </si>
  <si>
    <t>target 31/31T/61</t>
  </si>
  <si>
    <t>target 41/41T</t>
  </si>
  <si>
    <t>Check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</si>
  <si>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</si>
  <si>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</si>
  <si>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</si>
  <si>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</si>
  <si>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</si>
  <si>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</si>
  <si>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</si>
  <si>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</si>
  <si>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</si>
  <si>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</si>
  <si>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</si>
  <si>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</si>
  <si>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Proposed ERF</t>
  </si>
  <si>
    <t>Adjusting Rates</t>
  </si>
  <si>
    <t xml:space="preserve">Revenue </t>
  </si>
  <si>
    <t>Rates (3)</t>
  </si>
  <si>
    <t>at UG-180283</t>
  </si>
  <si>
    <t>Development of Schedule 141 ERF Rates</t>
  </si>
  <si>
    <t>Current</t>
  </si>
  <si>
    <t>Transportation - Commercial &amp; Industrial</t>
  </si>
  <si>
    <t>31T</t>
  </si>
  <si>
    <t>2018 Gas Expedited Rate Filing (ERF)</t>
  </si>
  <si>
    <t>Revenue (4)</t>
  </si>
  <si>
    <t>Test Year Ended June 30, 2018</t>
  </si>
  <si>
    <t>(1) Volume for the test year ended June 30, 2018 reflecting restating and weather normalization adjustments.</t>
  </si>
  <si>
    <t>(3) Margin Revenue based on test year ended June 30, 2018 volume priced at current UG-180283 (Tax Reform) rates effective May 1, 2018.</t>
  </si>
  <si>
    <t>Schedule 141</t>
  </si>
  <si>
    <t>Summary of Schedule 141 Rates</t>
  </si>
  <si>
    <t>Allocation of Revenue Change to Rate Classes</t>
  </si>
  <si>
    <t>(4) Margin Revenue and Rates adjusted for all rate classes to limit percent of total revenue rates impacts below 3%.</t>
  </si>
  <si>
    <t>(2) Gas revenue based on test year ended June 30, 2018 volume priced at current Purchased Gas Adjustment rates (Schedule 101) effective November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</si>
</sst>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\ ;\(&quot;$&quot;#,##0\)"/>
    <numFmt numFmtId="167" formatCode="&quot;$&quot;#,##0.00000"/>
    <numFmt numFmtId="168" formatCode="&quot;$&quot;#,##0.00\ ;\(&quot;$&quot;#,##0.00\)"/>
    <numFmt numFmtId="169" formatCode="&quot;$&quot;#,##0.00000\ ;\(&quot;$&quot;#,##0.00000\)"/>
    <numFmt numFmtId="170" formatCode="&quot;$&quot;#,##0.0000\ ;\(&quot;$&quot;#,##0.0000\)"/>
    <numFmt numFmtId="171" formatCode="_(&quot;$&quot;* #,##0.00000_);_(&quot;$&quot;* \(#,##0.00000\);_(&quot;$&quot;* &quot;-&quot;??_);_(@_)"/>
    <numFmt numFmtId="172" formatCode="_(* #,##0_);_(* \(#,##0\);_(* &quot;-&quot;??_);_(@_)"/>
    <numFmt numFmtId="173" formatCode="00000"/>
    <numFmt numFmtId="174" formatCode="#,##0.00000000000;[Red]\-#,##0.00000000000"/>
    <numFmt numFmtId="175" formatCode="_(&quot;$&quot;* #,##0.0000_);_(&quot;$&quot;* \(#,##0.0000\);_(&quot;$&quot;* &quot;-&quot;????_);_(@_)"/>
    <numFmt numFmtId="176" formatCode="0.000000"/>
    <numFmt numFmtId="177" formatCode="&quot;$&quot;#,##0.00"/>
    <numFmt numFmtId="178" formatCode="#,##0.000_);\(#,##0.000\)"/>
    <numFmt numFmtId="179" formatCode="&quot;$&quot;#,##0.00000_);\(&quot;$&quot;#,##0.00000\)"/>
    <numFmt numFmtId="180" formatCode="_(&quot;$&quot;* #,##0_);_(&quot;$&quot;* \(#,##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indexed="21"/>
      <name val="Calibri"/>
      <family val="2"/>
      <scheme val="minor"/>
    </font>
    <font>
      <sz val="11"/>
      <color indexed="56"/>
      <name val="Calibri"/>
      <family val="2"/>
      <scheme val="minor"/>
    </font>
    <font>
      <sz val="11"/>
      <color rgb="FF006699"/>
      <name val="Calibri"/>
      <family val="2"/>
      <scheme val="minor"/>
    </font>
    <font>
      <sz val="12"/>
      <name val="Arial"/>
      <family val="2"/>
    </font>
    <font>
      <sz val="12"/>
      <name val="Helv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11"/>
      <color rgb="FF009999"/>
      <name val="Calibri"/>
      <family val="2"/>
      <scheme val="minor"/>
    </font>
    <font>
      <sz val="11"/>
      <color rgb="FF00808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Border="0" applyAlignment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1" fontId="4" fillId="2" borderId="0"/>
    <xf numFmtId="41" fontId="4" fillId="2" borderId="0"/>
    <xf numFmtId="43" fontId="4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4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/>
    <xf numFmtId="173" fontId="4" fillId="0" borderId="0"/>
    <xf numFmtId="2" fontId="11" fillId="0" borderId="0" applyFont="0" applyFill="0" applyBorder="0" applyAlignment="0" applyProtection="0"/>
    <xf numFmtId="38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16" fillId="0" borderId="0"/>
    <xf numFmtId="40" fontId="16" fillId="0" borderId="0"/>
    <xf numFmtId="10" fontId="13" fillId="2" borderId="3" applyNumberFormat="0" applyBorder="0" applyAlignment="0" applyProtection="0"/>
    <xf numFmtId="44" fontId="17" fillId="0" borderId="4" applyNumberFormat="0" applyFont="0" applyAlignment="0">
      <alignment horizontal="center"/>
    </xf>
    <xf numFmtId="44" fontId="17" fillId="0" borderId="5" applyNumberFormat="0" applyFont="0" applyAlignment="0">
      <alignment horizontal="center"/>
    </xf>
    <xf numFmtId="174" fontId="4" fillId="0" borderId="0"/>
    <xf numFmtId="174" fontId="4" fillId="0" borderId="0"/>
    <xf numFmtId="0" fontId="4" fillId="0" borderId="0"/>
    <xf numFmtId="0" fontId="12" fillId="0" borderId="0"/>
    <xf numFmtId="0" fontId="12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2" fontId="4" fillId="2" borderId="0"/>
    <xf numFmtId="0" fontId="12" fillId="4" borderId="0"/>
    <xf numFmtId="0" fontId="18" fillId="4" borderId="6"/>
    <xf numFmtId="0" fontId="19" fillId="5" borderId="7"/>
    <xf numFmtId="0" fontId="20" fillId="4" borderId="8"/>
    <xf numFmtId="42" fontId="21" fillId="6" borderId="9">
      <alignment vertical="center"/>
    </xf>
    <xf numFmtId="0" fontId="17" fillId="2" borderId="1" applyNumberFormat="0">
      <alignment horizontal="center" vertical="center" wrapText="1"/>
    </xf>
    <xf numFmtId="175" fontId="4" fillId="2" borderId="0"/>
    <xf numFmtId="175" fontId="4" fillId="2" borderId="0"/>
    <xf numFmtId="42" fontId="22" fillId="2" borderId="2">
      <alignment horizontal="left"/>
    </xf>
    <xf numFmtId="38" fontId="13" fillId="0" borderId="10"/>
    <xf numFmtId="38" fontId="16" fillId="0" borderId="2"/>
    <xf numFmtId="176" fontId="4" fillId="0" borderId="0">
      <alignment horizontal="left" wrapText="1"/>
    </xf>
    <xf numFmtId="176" fontId="4" fillId="0" borderId="0">
      <alignment horizontal="left" wrapText="1"/>
    </xf>
    <xf numFmtId="0" fontId="12" fillId="0" borderId="0"/>
    <xf numFmtId="0" fontId="18" fillId="4" borderId="0"/>
    <xf numFmtId="177" fontId="23" fillId="0" borderId="0">
      <alignment horizontal="left" vertical="center"/>
    </xf>
    <xf numFmtId="0" fontId="17" fillId="2" borderId="0">
      <alignment horizontal="left" wrapText="1"/>
    </xf>
    <xf numFmtId="0" fontId="24" fillId="0" borderId="0">
      <alignment horizontal="left" vertical="center"/>
    </xf>
    <xf numFmtId="0" fontId="4" fillId="0" borderId="11" applyNumberFormat="0" applyFont="0" applyFill="0" applyAlignment="0" applyProtection="0"/>
    <xf numFmtId="0" fontId="4" fillId="0" borderId="11" applyNumberFormat="0" applyFont="0" applyFill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</cellStyleXfs>
  <cellXfs count="189">
    <xf numFmtId="0" fontId="0" fillId="0" borderId="0" xfId="0"/>
    <xf numFmtId="0" fontId="0" fillId="0" borderId="0" xfId="0" applyFont="1"/>
    <xf numFmtId="0" fontId="0" fillId="0" borderId="0" xfId="0" applyFont="1" applyFill="1"/>
    <xf numFmtId="0" fontId="5" fillId="0" borderId="0" xfId="0" applyFont="1" applyAlignment="1"/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Fill="1"/>
    <xf numFmtId="41" fontId="5" fillId="0" borderId="0" xfId="0" applyNumberFormat="1" applyFont="1" applyFill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42" fontId="5" fillId="0" borderId="0" xfId="0" applyNumberFormat="1" applyFont="1" applyFill="1"/>
    <xf numFmtId="0" fontId="5" fillId="0" borderId="0" xfId="0" applyFont="1" applyFill="1" applyBorder="1" applyAlignment="1">
      <alignment horizontal="left"/>
    </xf>
    <xf numFmtId="41" fontId="7" fillId="0" borderId="0" xfId="0" applyNumberFormat="1" applyFont="1"/>
    <xf numFmtId="0" fontId="5" fillId="0" borderId="0" xfId="0" applyFont="1" applyFill="1" applyAlignment="1">
      <alignment horizontal="left"/>
    </xf>
    <xf numFmtId="41" fontId="5" fillId="0" borderId="0" xfId="0" applyNumberFormat="1" applyFont="1"/>
    <xf numFmtId="3" fontId="5" fillId="0" borderId="2" xfId="0" applyNumberFormat="1" applyFont="1" applyBorder="1"/>
    <xf numFmtId="42" fontId="5" fillId="0" borderId="2" xfId="0" applyNumberFormat="1" applyFont="1" applyBorder="1"/>
    <xf numFmtId="3" fontId="5" fillId="0" borderId="0" xfId="0" applyNumberFormat="1" applyFont="1"/>
    <xf numFmtId="3" fontId="9" fillId="0" borderId="0" xfId="0" applyNumberFormat="1" applyFont="1"/>
    <xf numFmtId="42" fontId="5" fillId="0" borderId="0" xfId="0" applyNumberFormat="1" applyFont="1"/>
    <xf numFmtId="42" fontId="6" fillId="0" borderId="0" xfId="0" applyNumberFormat="1" applyFont="1" applyFill="1" applyBorder="1"/>
    <xf numFmtId="42" fontId="6" fillId="0" borderId="0" xfId="3" applyNumberFormat="1" applyFont="1" applyFill="1" applyBorder="1"/>
    <xf numFmtId="42" fontId="5" fillId="0" borderId="0" xfId="0" applyNumberFormat="1" applyFont="1" applyBorder="1"/>
    <xf numFmtId="0" fontId="5" fillId="0" borderId="0" xfId="0" applyFont="1" applyBorder="1"/>
    <xf numFmtId="42" fontId="0" fillId="0" borderId="0" xfId="0" applyNumberFormat="1" applyFont="1" applyFill="1"/>
    <xf numFmtId="0" fontId="0" fillId="0" borderId="0" xfId="0" applyFill="1"/>
    <xf numFmtId="42" fontId="0" fillId="0" borderId="0" xfId="3" applyNumberFormat="1" applyFont="1" applyFill="1"/>
    <xf numFmtId="42" fontId="5" fillId="0" borderId="0" xfId="0" applyNumberFormat="1" applyFont="1" applyFill="1" applyBorder="1"/>
    <xf numFmtId="10" fontId="0" fillId="0" borderId="0" xfId="3" applyNumberFormat="1" applyFont="1" applyFill="1"/>
    <xf numFmtId="0" fontId="3" fillId="0" borderId="0" xfId="4" applyFont="1" applyAlignment="1">
      <alignment horizontal="centerContinuous"/>
    </xf>
    <xf numFmtId="0" fontId="3" fillId="0" borderId="0" xfId="4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1" xfId="0" applyFont="1" applyBorder="1"/>
    <xf numFmtId="168" fontId="5" fillId="0" borderId="1" xfId="0" applyNumberFormat="1" applyFont="1" applyBorder="1" applyAlignment="1">
      <alignment horizontal="center"/>
    </xf>
    <xf numFmtId="0" fontId="3" fillId="0" borderId="0" xfId="0" applyFont="1" applyBorder="1" applyProtection="1">
      <protection locked="0"/>
    </xf>
    <xf numFmtId="0" fontId="5" fillId="0" borderId="0" xfId="0" applyFont="1" applyFill="1" applyBorder="1"/>
    <xf numFmtId="166" fontId="5" fillId="0" borderId="0" xfId="0" applyNumberFormat="1" applyFont="1" applyBorder="1"/>
    <xf numFmtId="0" fontId="5" fillId="0" borderId="0" xfId="0" applyFont="1" applyFill="1" applyBorder="1" applyProtection="1">
      <protection locked="0"/>
    </xf>
    <xf numFmtId="3" fontId="6" fillId="0" borderId="0" xfId="0" applyNumberFormat="1" applyFont="1" applyFill="1" applyBorder="1"/>
    <xf numFmtId="0" fontId="5" fillId="0" borderId="0" xfId="0" applyFont="1" applyBorder="1" applyProtection="1">
      <protection locked="0"/>
    </xf>
    <xf numFmtId="3" fontId="5" fillId="0" borderId="0" xfId="0" applyNumberFormat="1" applyFont="1" applyFill="1" applyBorder="1"/>
    <xf numFmtId="166" fontId="5" fillId="0" borderId="2" xfId="0" applyNumberFormat="1" applyFont="1" applyBorder="1"/>
    <xf numFmtId="0" fontId="3" fillId="0" borderId="0" xfId="0" applyFont="1" applyFill="1" applyBorder="1" applyProtection="1">
      <protection locked="0"/>
    </xf>
    <xf numFmtId="168" fontId="5" fillId="0" borderId="0" xfId="0" applyNumberFormat="1" applyFont="1" applyFill="1" applyBorder="1"/>
    <xf numFmtId="166" fontId="5" fillId="0" borderId="0" xfId="0" applyNumberFormat="1" applyFont="1" applyFill="1" applyBorder="1"/>
    <xf numFmtId="169" fontId="5" fillId="0" borderId="0" xfId="0" applyNumberFormat="1" applyFont="1" applyFill="1" applyBorder="1"/>
    <xf numFmtId="0" fontId="3" fillId="0" borderId="0" xfId="0" applyFont="1" applyFill="1" applyBorder="1"/>
    <xf numFmtId="0" fontId="10" fillId="0" borderId="0" xfId="0" applyFont="1" applyBorder="1"/>
    <xf numFmtId="0" fontId="3" fillId="0" borderId="0" xfId="2" applyFont="1" applyBorder="1" applyProtection="1">
      <protection locked="0"/>
    </xf>
    <xf numFmtId="0" fontId="5" fillId="0" borderId="0" xfId="2" applyFont="1"/>
    <xf numFmtId="0" fontId="5" fillId="0" borderId="0" xfId="2" applyFont="1" applyBorder="1" applyProtection="1">
      <protection locked="0"/>
    </xf>
    <xf numFmtId="0" fontId="5" fillId="0" borderId="0" xfId="2" applyFont="1" applyFill="1" applyBorder="1"/>
    <xf numFmtId="0" fontId="10" fillId="0" borderId="0" xfId="2" applyFont="1" applyFill="1" applyBorder="1"/>
    <xf numFmtId="166" fontId="5" fillId="0" borderId="0" xfId="2" applyNumberFormat="1" applyFont="1" applyBorder="1"/>
    <xf numFmtId="0" fontId="5" fillId="0" borderId="0" xfId="2" applyFont="1" applyFill="1" applyBorder="1" applyProtection="1">
      <protection locked="0"/>
    </xf>
    <xf numFmtId="3" fontId="6" fillId="0" borderId="0" xfId="2" applyNumberFormat="1" applyFont="1" applyFill="1" applyBorder="1"/>
    <xf numFmtId="168" fontId="7" fillId="0" borderId="0" xfId="0" applyNumberFormat="1" applyFont="1" applyFill="1" applyBorder="1"/>
    <xf numFmtId="166" fontId="5" fillId="0" borderId="0" xfId="2" applyNumberFormat="1" applyFont="1" applyFill="1" applyBorder="1"/>
    <xf numFmtId="0" fontId="5" fillId="0" borderId="0" xfId="2" applyFont="1" applyBorder="1"/>
    <xf numFmtId="169" fontId="7" fillId="0" borderId="0" xfId="2" applyNumberFormat="1" applyFont="1" applyFill="1" applyBorder="1"/>
    <xf numFmtId="3" fontId="5" fillId="0" borderId="0" xfId="2" applyNumberFormat="1" applyFont="1" applyFill="1" applyBorder="1"/>
    <xf numFmtId="3" fontId="10" fillId="0" borderId="0" xfId="2" applyNumberFormat="1" applyFont="1" applyFill="1" applyBorder="1"/>
    <xf numFmtId="166" fontId="5" fillId="0" borderId="2" xfId="2" applyNumberFormat="1" applyFont="1" applyFill="1" applyBorder="1"/>
    <xf numFmtId="0" fontId="3" fillId="0" borderId="0" xfId="2" applyFont="1" applyFill="1" applyBorder="1" applyProtection="1">
      <protection locked="0"/>
    </xf>
    <xf numFmtId="169" fontId="5" fillId="0" borderId="0" xfId="2" applyNumberFormat="1" applyFont="1" applyFill="1" applyBorder="1"/>
    <xf numFmtId="9" fontId="5" fillId="0" borderId="0" xfId="2" applyNumberFormat="1" applyFont="1" applyFill="1" applyBorder="1"/>
    <xf numFmtId="166" fontId="5" fillId="0" borderId="0" xfId="2" applyNumberFormat="1" applyFont="1" applyBorder="1" applyAlignment="1">
      <alignment horizontal="right"/>
    </xf>
    <xf numFmtId="168" fontId="7" fillId="0" borderId="0" xfId="2" applyNumberFormat="1" applyFont="1" applyFill="1" applyBorder="1"/>
    <xf numFmtId="166" fontId="5" fillId="0" borderId="2" xfId="2" applyNumberFormat="1" applyFont="1" applyBorder="1"/>
    <xf numFmtId="168" fontId="5" fillId="0" borderId="0" xfId="2" applyNumberFormat="1" applyFont="1" applyFill="1" applyBorder="1"/>
    <xf numFmtId="166" fontId="5" fillId="0" borderId="2" xfId="2" applyNumberFormat="1" applyFont="1" applyBorder="1" applyAlignment="1">
      <alignment horizontal="right"/>
    </xf>
    <xf numFmtId="0" fontId="5" fillId="0" borderId="0" xfId="2" applyFont="1" applyFill="1"/>
    <xf numFmtId="3" fontId="5" fillId="0" borderId="2" xfId="2" applyNumberFormat="1" applyFont="1" applyFill="1" applyBorder="1"/>
    <xf numFmtId="168" fontId="5" fillId="0" borderId="0" xfId="2" applyNumberFormat="1" applyFont="1" applyBorder="1" applyAlignment="1">
      <alignment horizontal="right"/>
    </xf>
    <xf numFmtId="169" fontId="6" fillId="0" borderId="0" xfId="2" applyNumberFormat="1" applyFont="1" applyFill="1" applyBorder="1"/>
    <xf numFmtId="166" fontId="5" fillId="0" borderId="2" xfId="2" applyNumberFormat="1" applyFont="1" applyFill="1" applyBorder="1" applyAlignment="1">
      <alignment horizontal="right"/>
    </xf>
    <xf numFmtId="172" fontId="6" fillId="0" borderId="0" xfId="0" applyNumberFormat="1" applyFont="1" applyFill="1" applyBorder="1"/>
    <xf numFmtId="168" fontId="7" fillId="0" borderId="0" xfId="2" applyNumberFormat="1" applyFont="1" applyBorder="1" applyAlignment="1">
      <alignment horizontal="right"/>
    </xf>
    <xf numFmtId="0" fontId="3" fillId="0" borderId="0" xfId="2" applyFont="1" applyFill="1"/>
    <xf numFmtId="0" fontId="2" fillId="0" borderId="0" xfId="0" applyFont="1"/>
    <xf numFmtId="0" fontId="5" fillId="0" borderId="1" xfId="0" applyFont="1" applyBorder="1" applyAlignment="1">
      <alignment horizontal="centerContinuous"/>
    </xf>
    <xf numFmtId="168" fontId="5" fillId="0" borderId="1" xfId="0" applyNumberFormat="1" applyFont="1" applyBorder="1" applyAlignment="1">
      <alignment horizontal="centerContinuous"/>
    </xf>
    <xf numFmtId="0" fontId="3" fillId="0" borderId="0" xfId="4" applyFont="1" applyAlignment="1"/>
    <xf numFmtId="0" fontId="5" fillId="0" borderId="0" xfId="4" applyFont="1" applyAlignment="1"/>
    <xf numFmtId="167" fontId="5" fillId="0" borderId="0" xfId="4" applyNumberFormat="1" applyFont="1" applyAlignment="1"/>
    <xf numFmtId="0" fontId="5" fillId="0" borderId="0" xfId="4" applyFont="1"/>
    <xf numFmtId="0" fontId="5" fillId="0" borderId="0" xfId="4" applyFont="1" applyBorder="1" applyAlignment="1"/>
    <xf numFmtId="167" fontId="3" fillId="0" borderId="0" xfId="4" applyNumberFormat="1" applyFont="1" applyAlignment="1"/>
    <xf numFmtId="0" fontId="3" fillId="0" borderId="0" xfId="4" applyFont="1"/>
    <xf numFmtId="168" fontId="5" fillId="0" borderId="0" xfId="0" applyNumberFormat="1" applyFont="1" applyBorder="1" applyAlignment="1"/>
    <xf numFmtId="165" fontId="5" fillId="0" borderId="0" xfId="0" applyNumberFormat="1" applyFont="1" applyBorder="1" applyAlignment="1"/>
    <xf numFmtId="166" fontId="5" fillId="0" borderId="0" xfId="0" applyNumberFormat="1" applyFont="1" applyBorder="1" applyAlignment="1"/>
    <xf numFmtId="165" fontId="5" fillId="0" borderId="0" xfId="3" applyNumberFormat="1" applyFont="1" applyBorder="1"/>
    <xf numFmtId="166" fontId="5" fillId="0" borderId="0" xfId="0" applyNumberFormat="1" applyFont="1" applyFill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left"/>
    </xf>
    <xf numFmtId="164" fontId="5" fillId="0" borderId="0" xfId="2" applyNumberFormat="1" applyFont="1" applyFill="1" applyBorder="1" applyAlignment="1">
      <alignment horizontal="left"/>
    </xf>
    <xf numFmtId="165" fontId="5" fillId="0" borderId="0" xfId="2" applyNumberFormat="1" applyFont="1" applyBorder="1" applyAlignment="1">
      <alignment horizontal="left"/>
    </xf>
    <xf numFmtId="172" fontId="5" fillId="0" borderId="0" xfId="1" applyNumberFormat="1" applyFont="1"/>
    <xf numFmtId="0" fontId="0" fillId="0" borderId="0" xfId="0" applyFont="1" applyBorder="1"/>
    <xf numFmtId="0" fontId="0" fillId="0" borderId="0" xfId="0" applyFont="1" applyFill="1" applyBorder="1"/>
    <xf numFmtId="166" fontId="0" fillId="0" borderId="0" xfId="0" applyNumberFormat="1" applyFont="1" applyBorder="1"/>
    <xf numFmtId="166" fontId="0" fillId="0" borderId="0" xfId="0" applyNumberFormat="1" applyFont="1"/>
    <xf numFmtId="3" fontId="0" fillId="0" borderId="0" xfId="0" applyNumberFormat="1" applyFont="1" applyBorder="1"/>
    <xf numFmtId="0" fontId="0" fillId="0" borderId="2" xfId="0" applyFont="1" applyBorder="1"/>
    <xf numFmtId="3" fontId="0" fillId="0" borderId="2" xfId="0" applyNumberFormat="1" applyFont="1" applyBorder="1"/>
    <xf numFmtId="166" fontId="0" fillId="0" borderId="2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5" fillId="0" borderId="9" xfId="0" applyFont="1" applyBorder="1" applyAlignment="1"/>
    <xf numFmtId="169" fontId="7" fillId="0" borderId="0" xfId="0" applyNumberFormat="1" applyFont="1" applyFill="1" applyBorder="1"/>
    <xf numFmtId="0" fontId="5" fillId="0" borderId="2" xfId="0" applyFont="1" applyBorder="1"/>
    <xf numFmtId="166" fontId="5" fillId="0" borderId="0" xfId="0" applyNumberFormat="1" applyFont="1" applyAlignment="1"/>
    <xf numFmtId="164" fontId="5" fillId="0" borderId="0" xfId="59" applyNumberFormat="1" applyFont="1" applyAlignment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9" fontId="7" fillId="0" borderId="0" xfId="59" applyFont="1"/>
    <xf numFmtId="0" fontId="5" fillId="0" borderId="0" xfId="0" applyFont="1" applyFill="1" applyAlignment="1">
      <alignment horizontal="center"/>
    </xf>
    <xf numFmtId="166" fontId="5" fillId="0" borderId="12" xfId="0" applyNumberFormat="1" applyFont="1" applyBorder="1"/>
    <xf numFmtId="10" fontId="5" fillId="0" borderId="0" xfId="59" applyNumberFormat="1" applyFont="1"/>
    <xf numFmtId="10" fontId="7" fillId="0" borderId="0" xfId="59" applyNumberFormat="1" applyFont="1"/>
    <xf numFmtId="165" fontId="7" fillId="0" borderId="13" xfId="59" applyNumberFormat="1" applyFont="1" applyBorder="1"/>
    <xf numFmtId="42" fontId="25" fillId="0" borderId="0" xfId="0" applyNumberFormat="1" applyFont="1" applyBorder="1" applyAlignment="1"/>
    <xf numFmtId="165" fontId="7" fillId="0" borderId="0" xfId="59" applyNumberFormat="1" applyFont="1" applyBorder="1"/>
    <xf numFmtId="168" fontId="5" fillId="0" borderId="0" xfId="2" applyNumberFormat="1" applyFont="1" applyFill="1" applyBorder="1" applyAlignment="1">
      <alignment horizontal="right"/>
    </xf>
    <xf numFmtId="10" fontId="5" fillId="0" borderId="0" xfId="59" applyNumberFormat="1" applyFont="1" applyFill="1"/>
    <xf numFmtId="166" fontId="5" fillId="0" borderId="0" xfId="2" applyNumberFormat="1" applyFont="1" applyFill="1" applyBorder="1" applyAlignment="1">
      <alignment horizontal="right"/>
    </xf>
    <xf numFmtId="37" fontId="0" fillId="0" borderId="0" xfId="0" applyNumberFormat="1" applyFont="1" applyBorder="1"/>
    <xf numFmtId="0" fontId="0" fillId="0" borderId="14" xfId="0" applyBorder="1"/>
    <xf numFmtId="0" fontId="0" fillId="0" borderId="15" xfId="0" applyFont="1" applyBorder="1"/>
    <xf numFmtId="3" fontId="0" fillId="0" borderId="15" xfId="0" applyNumberFormat="1" applyFont="1" applyBorder="1"/>
    <xf numFmtId="37" fontId="0" fillId="0" borderId="15" xfId="0" applyNumberFormat="1" applyFont="1" applyBorder="1"/>
    <xf numFmtId="37" fontId="0" fillId="0" borderId="16" xfId="0" applyNumberFormat="1" applyFont="1" applyBorder="1"/>
    <xf numFmtId="3" fontId="5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4" applyNumberFormat="1" applyFont="1" applyAlignment="1">
      <alignment horizontal="centerContinuous"/>
    </xf>
    <xf numFmtId="178" fontId="5" fillId="0" borderId="0" xfId="0" applyNumberFormat="1" applyFont="1" applyFill="1"/>
    <xf numFmtId="0" fontId="5" fillId="0" borderId="0" xfId="0" applyFont="1" applyBorder="1" applyAlignment="1"/>
    <xf numFmtId="0" fontId="5" fillId="0" borderId="0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7" fontId="5" fillId="0" borderId="0" xfId="0" applyNumberFormat="1" applyFont="1" applyAlignment="1"/>
    <xf numFmtId="179" fontId="5" fillId="0" borderId="0" xfId="0" applyNumberFormat="1" applyFont="1" applyAlignment="1"/>
    <xf numFmtId="42" fontId="26" fillId="0" borderId="12" xfId="0" applyNumberFormat="1" applyFont="1" applyBorder="1" applyAlignment="1"/>
    <xf numFmtId="172" fontId="26" fillId="0" borderId="0" xfId="0" applyNumberFormat="1" applyFont="1" applyFill="1" applyBorder="1"/>
    <xf numFmtId="166" fontId="26" fillId="0" borderId="0" xfId="0" applyNumberFormat="1" applyFont="1" applyBorder="1"/>
    <xf numFmtId="166" fontId="5" fillId="0" borderId="1" xfId="0" applyNumberFormat="1" applyFont="1" applyBorder="1" applyAlignment="1"/>
    <xf numFmtId="3" fontId="7" fillId="0" borderId="0" xfId="2" applyNumberFormat="1" applyFont="1" applyFill="1" applyBorder="1"/>
    <xf numFmtId="171" fontId="7" fillId="0" borderId="0" xfId="0" applyNumberFormat="1" applyFont="1" applyFill="1" applyBorder="1"/>
    <xf numFmtId="3" fontId="1" fillId="0" borderId="2" xfId="2" applyNumberFormat="1" applyFont="1" applyFill="1" applyBorder="1"/>
    <xf numFmtId="0" fontId="5" fillId="0" borderId="1" xfId="2" applyFont="1" applyBorder="1"/>
    <xf numFmtId="10" fontId="5" fillId="0" borderId="0" xfId="3" applyNumberFormat="1" applyFont="1" applyFill="1"/>
    <xf numFmtId="10" fontId="5" fillId="0" borderId="2" xfId="59" applyNumberFormat="1" applyFont="1" applyFill="1" applyBorder="1"/>
    <xf numFmtId="10" fontId="5" fillId="0" borderId="2" xfId="3" applyNumberFormat="1" applyFont="1" applyFill="1" applyBorder="1"/>
    <xf numFmtId="44" fontId="0" fillId="0" borderId="0" xfId="0" applyNumberFormat="1" applyFont="1" applyFill="1"/>
    <xf numFmtId="3" fontId="7" fillId="0" borderId="0" xfId="0" applyNumberFormat="1" applyFont="1"/>
    <xf numFmtId="180" fontId="5" fillId="0" borderId="0" xfId="60" applyNumberFormat="1" applyFont="1"/>
    <xf numFmtId="180" fontId="7" fillId="0" borderId="0" xfId="60" applyNumberFormat="1" applyFont="1" applyFill="1"/>
    <xf numFmtId="180" fontId="6" fillId="0" borderId="0" xfId="60" applyNumberFormat="1" applyFont="1" applyFill="1"/>
    <xf numFmtId="180" fontId="5" fillId="0" borderId="2" xfId="60" applyNumberFormat="1" applyFont="1" applyFill="1" applyBorder="1"/>
    <xf numFmtId="180" fontId="5" fillId="0" borderId="0" xfId="60" applyNumberFormat="1" applyFont="1" applyFill="1"/>
    <xf numFmtId="180" fontId="7" fillId="0" borderId="0" xfId="60" applyNumberFormat="1" applyFont="1"/>
    <xf numFmtId="180" fontId="5" fillId="0" borderId="2" xfId="60" applyNumberFormat="1" applyFont="1" applyBorder="1"/>
    <xf numFmtId="180" fontId="8" fillId="0" borderId="0" xfId="60" applyNumberFormat="1" applyFont="1" applyFill="1"/>
    <xf numFmtId="180" fontId="26" fillId="0" borderId="0" xfId="60" applyNumberFormat="1" applyFont="1" applyFill="1"/>
    <xf numFmtId="44" fontId="5" fillId="0" borderId="0" xfId="0" applyNumberFormat="1" applyFont="1" applyFill="1" applyBorder="1"/>
    <xf numFmtId="169" fontId="27" fillId="0" borderId="0" xfId="2" applyNumberFormat="1" applyFont="1" applyFill="1" applyBorder="1"/>
    <xf numFmtId="3" fontId="26" fillId="0" borderId="0" xfId="0" applyNumberFormat="1" applyFont="1"/>
    <xf numFmtId="164" fontId="5" fillId="0" borderId="0" xfId="59" applyNumberFormat="1" applyFont="1"/>
    <xf numFmtId="164" fontId="5" fillId="0" borderId="2" xfId="0" applyNumberFormat="1" applyFont="1" applyBorder="1"/>
    <xf numFmtId="180" fontId="26" fillId="0" borderId="0" xfId="60" applyNumberFormat="1" applyFont="1"/>
    <xf numFmtId="180" fontId="26" fillId="0" borderId="0" xfId="60" applyNumberFormat="1" applyFont="1" applyFill="1" applyBorder="1"/>
    <xf numFmtId="3" fontId="26" fillId="0" borderId="0" xfId="0" applyNumberFormat="1" applyFont="1" applyFill="1" applyBorder="1"/>
    <xf numFmtId="3" fontId="26" fillId="0" borderId="0" xfId="2" applyNumberFormat="1" applyFont="1" applyFill="1" applyBorder="1"/>
    <xf numFmtId="172" fontId="0" fillId="0" borderId="0" xfId="1" applyNumberFormat="1" applyFont="1"/>
    <xf numFmtId="166" fontId="26" fillId="0" borderId="0" xfId="2" applyNumberFormat="1" applyFont="1" applyBorder="1"/>
    <xf numFmtId="166" fontId="26" fillId="0" borderId="0" xfId="2" applyNumberFormat="1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171" fontId="5" fillId="0" borderId="0" xfId="0" applyNumberFormat="1" applyFont="1"/>
    <xf numFmtId="7" fontId="26" fillId="0" borderId="0" xfId="0" applyNumberFormat="1" applyFont="1"/>
    <xf numFmtId="179" fontId="26" fillId="0" borderId="0" xfId="0" applyNumberFormat="1" applyFont="1"/>
    <xf numFmtId="0" fontId="26" fillId="0" borderId="0" xfId="0" applyFont="1"/>
    <xf numFmtId="171" fontId="26" fillId="0" borderId="0" xfId="0" applyNumberFormat="1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4" applyFont="1" applyBorder="1" applyAlignment="1">
      <alignment horizontal="center"/>
    </xf>
  </cellXfs>
  <cellStyles count="62">
    <cellStyle name="Calculation 2" xfId="6"/>
    <cellStyle name="Calculation 3" xfId="7"/>
    <cellStyle name="Comma" xfId="1" builtinId="3"/>
    <cellStyle name="Comma 2" xfId="8"/>
    <cellStyle name="Comma0" xfId="9"/>
    <cellStyle name="Comma0 - Style4" xfId="10"/>
    <cellStyle name="Comma1 - Style1" xfId="11"/>
    <cellStyle name="Curren - Style2" xfId="12"/>
    <cellStyle name="Currency" xfId="60" builtinId="4"/>
    <cellStyle name="Currency 2" xfId="13"/>
    <cellStyle name="Currency 3" xfId="5"/>
    <cellStyle name="Currency0" xfId="14"/>
    <cellStyle name="Date" xfId="15"/>
    <cellStyle name="Date 2" xfId="16"/>
    <cellStyle name="Entered" xfId="17"/>
    <cellStyle name="Entered 2" xfId="18"/>
    <cellStyle name="Fixed" xfId="19"/>
    <cellStyle name="Grey" xfId="20"/>
    <cellStyle name="Heading 1 2" xfId="21"/>
    <cellStyle name="Heading 1 3" xfId="22"/>
    <cellStyle name="Heading 2 2" xfId="23"/>
    <cellStyle name="Heading 2 3" xfId="24"/>
    <cellStyle name="Heading1" xfId="25"/>
    <cellStyle name="Heading2" xfId="26"/>
    <cellStyle name="Input [yellow]" xfId="27"/>
    <cellStyle name="modified border" xfId="28"/>
    <cellStyle name="modified border1" xfId="29"/>
    <cellStyle name="Normal" xfId="0" builtinId="0"/>
    <cellStyle name="Normal - Style1" xfId="30"/>
    <cellStyle name="Normal - Style1 2" xfId="31"/>
    <cellStyle name="Normal 2" xfId="4"/>
    <cellStyle name="Normal 2 16 2" xfId="61"/>
    <cellStyle name="Normal 3" xfId="32"/>
    <cellStyle name="Percen - Style2" xfId="33"/>
    <cellStyle name="Percen - Style3" xfId="34"/>
    <cellStyle name="Percent" xfId="59" builtinId="5"/>
    <cellStyle name="Percent [2]" xfId="35"/>
    <cellStyle name="Percent [2] 2" xfId="36"/>
    <cellStyle name="Percent 2" xfId="37"/>
    <cellStyle name="Percent 3" xfId="3"/>
    <cellStyle name="Report" xfId="38"/>
    <cellStyle name="Report - Style5" xfId="39"/>
    <cellStyle name="Report - Style6" xfId="40"/>
    <cellStyle name="Report - Style7" xfId="41"/>
    <cellStyle name="Report - Style8" xfId="42"/>
    <cellStyle name="Report Bar" xfId="43"/>
    <cellStyle name="Report Heading" xfId="44"/>
    <cellStyle name="Report Unit Cost" xfId="45"/>
    <cellStyle name="Report Unit Cost 2" xfId="46"/>
    <cellStyle name="Reports Total" xfId="47"/>
    <cellStyle name="StmtTtl1" xfId="48"/>
    <cellStyle name="StmtTtl2" xfId="49"/>
    <cellStyle name="Style 1" xfId="50"/>
    <cellStyle name="Style 1 2" xfId="51"/>
    <cellStyle name="Test" xfId="2"/>
    <cellStyle name="Title: - Style3" xfId="52"/>
    <cellStyle name="Title: - Style4" xfId="53"/>
    <cellStyle name="Title: Major" xfId="54"/>
    <cellStyle name="Title: Minor" xfId="55"/>
    <cellStyle name="Title: Worksheet" xfId="56"/>
    <cellStyle name="Total 2" xfId="57"/>
    <cellStyle name="Total 3" xfId="58"/>
  </cellStyles>
  <dxfs count="0"/>
  <tableStyles count="0" defaultTableStyle="TableStyleMedium9" defaultPivotStyle="PivotStyleLight16"/>
  <colors>
    <mruColors>
      <color rgb="FF008080"/>
      <color rgb="FF0000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3.xml"/><Relationship Id="rId21" Type="http://schemas.openxmlformats.org/officeDocument/2006/relationships/externalLink" Target="externalLinks/externalLink18.xml"/><Relationship Id="rId42" Type="http://schemas.openxmlformats.org/officeDocument/2006/relationships/externalLink" Target="externalLinks/externalLink39.xml"/><Relationship Id="rId47" Type="http://schemas.openxmlformats.org/officeDocument/2006/relationships/externalLink" Target="externalLinks/externalLink44.xml"/><Relationship Id="rId63" Type="http://schemas.openxmlformats.org/officeDocument/2006/relationships/externalLink" Target="externalLinks/externalLink60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4.xml"/><Relationship Id="rId71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6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3" Type="http://schemas.openxmlformats.org/officeDocument/2006/relationships/externalLink" Target="externalLinks/externalLink50.xml"/><Relationship Id="rId58" Type="http://schemas.openxmlformats.org/officeDocument/2006/relationships/externalLink" Target="externalLinks/externalLink55.xml"/><Relationship Id="rId66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61" Type="http://schemas.openxmlformats.org/officeDocument/2006/relationships/externalLink" Target="externalLinks/externalLink58.xml"/><Relationship Id="rId19" Type="http://schemas.openxmlformats.org/officeDocument/2006/relationships/externalLink" Target="externalLinks/externalLink1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externalLink" Target="externalLinks/externalLink45.xml"/><Relationship Id="rId56" Type="http://schemas.openxmlformats.org/officeDocument/2006/relationships/externalLink" Target="externalLinks/externalLink53.xml"/><Relationship Id="rId64" Type="http://schemas.openxmlformats.org/officeDocument/2006/relationships/externalLink" Target="externalLinks/externalLink61.xml"/><Relationship Id="rId69" Type="http://schemas.openxmlformats.org/officeDocument/2006/relationships/customXml" Target="../customXml/item1.xml"/><Relationship Id="rId8" Type="http://schemas.openxmlformats.org/officeDocument/2006/relationships/externalLink" Target="externalLinks/externalLink5.xml"/><Relationship Id="rId51" Type="http://schemas.openxmlformats.org/officeDocument/2006/relationships/externalLink" Target="externalLinks/externalLink48.xml"/><Relationship Id="rId72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externalLink" Target="externalLinks/externalLink43.xml"/><Relationship Id="rId59" Type="http://schemas.openxmlformats.org/officeDocument/2006/relationships/externalLink" Target="externalLinks/externalLink56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7.xml"/><Relationship Id="rId41" Type="http://schemas.openxmlformats.org/officeDocument/2006/relationships/externalLink" Target="externalLinks/externalLink38.xml"/><Relationship Id="rId54" Type="http://schemas.openxmlformats.org/officeDocument/2006/relationships/externalLink" Target="externalLinks/externalLink51.xml"/><Relationship Id="rId62" Type="http://schemas.openxmlformats.org/officeDocument/2006/relationships/externalLink" Target="externalLinks/externalLink59.xml"/><Relationship Id="rId7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externalLink" Target="externalLinks/externalLink46.xml"/><Relationship Id="rId57" Type="http://schemas.openxmlformats.org/officeDocument/2006/relationships/externalLink" Target="externalLinks/externalLink54.xml"/><Relationship Id="rId10" Type="http://schemas.openxmlformats.org/officeDocument/2006/relationships/externalLink" Target="externalLinks/externalLink7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52" Type="http://schemas.openxmlformats.org/officeDocument/2006/relationships/externalLink" Target="externalLinks/externalLink49.xml"/><Relationship Id="rId60" Type="http://schemas.openxmlformats.org/officeDocument/2006/relationships/externalLink" Target="externalLinks/externalLink57.xml"/><Relationship Id="rId6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36.xml"/><Relationship Id="rId34" Type="http://schemas.openxmlformats.org/officeDocument/2006/relationships/externalLink" Target="externalLinks/externalLink31.xml"/><Relationship Id="rId50" Type="http://schemas.openxmlformats.org/officeDocument/2006/relationships/externalLink" Target="externalLinks/externalLink47.xml"/><Relationship Id="rId55" Type="http://schemas.openxmlformats.org/officeDocument/2006/relationships/externalLink" Target="externalLinks/externalLink5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T\ENCOGEN_WBOOK%20(StratPlan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SEFIL3\Xception\%23All-Source%20RFP%202004\Quantitative%20Analysis%20Team\Wind%20RFP%20Analysis\EnXco%20Depr.%20and%20Royalty%20Alts\ASM8W-%20A06%20EnXco%20$3.95%20w%20depr%20clas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NT\Temporary%20Internet%20Files\OLK93\FCR%20for%20PSE%20S40%20V0%20%20HM%20edi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0%20GTIF\Original2010GTIF-Oct\Models%20&amp;%20Adjustments%20Oct-10%20filing\3.03%203.04%20RB%20&amp;%20WC-RC%20June%2010%20Working%20Fil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oljh\Local%20Settings\MSN%20Rate%20v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ea%20Projects\Encogen\Sept%2023%20Review\PSE%20Own%2011-99%20for%20$1yr00noboilerJH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zdmurra\Local%20Settings\Temporary%20Internet%20Files\OLK15\Power%20Cost%2050yr%206.15.06%20AURORA%20run%20with%205.23.06%20pric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7/Compliance%20Filing/Cost%20Of%20Service/2017%20Gas%20COSS%20September%20TY_Complianc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ettlement/Settlement%20Workpapers/%23Gas%20Model%202017%20GRC%20(SETTLEMENT)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M1EXC\PSE_VER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rpRates\Public\RASANEN\%232005%20GRC\Update%206-30-06\COS%20Update%207-7-06\ECOS%20Model%20-%20UPDATE%20(JAH-5)%207-7-06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Accounting\Resource%20Costs\Capacity\CAP_WBook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peder\Local%20Settings\Temporary%20Internet%20Files\Content.Outlook\966INFBW\03-09%20Elec_Unb%20(93%203%25%208%20months)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mulas\vlookup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07%20GRC\4.04G%20Pass%20Through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6\09-06%20Elec_Unb%20(93%203%25%202%20months)fina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Gas%20GRC%202011/Cost%20of%20Service/Revenue%20Reqt%20and%20Rate%20Base/May%2016%20235%20pm/Gas%20Rev%20Req%20Model%202011%20GRC%20Orig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-GAS-ERF-MODEL-TY-JUNE-18ERF-11-2018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-3-Gas-Proforma-Revenue-TYJun18ERF-11-2018(R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 A"/>
      <sheetName val="tab_1"/>
      <sheetName val="Encogen_A"/>
      <sheetName val="Income"/>
      <sheetName val="O&amp;M"/>
      <sheetName val="Gas Cost Calc Monthly"/>
      <sheetName val="12.1.02 Aurora Run"/>
      <sheetName val="Encogen Costs"/>
      <sheetName val="MTM of Gas"/>
      <sheetName val="OLD Gas Cost Calc Monthly OLD"/>
      <sheetName val="Gas Cost Calc"/>
      <sheetName val="Cabot Gas Replacement"/>
      <sheetName val="Cabot Amort"/>
      <sheetName val="Cabot Stretch Goal 2000"/>
      <sheetName val="Cascade Price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>
            <v>2000</v>
          </cell>
          <cell r="C8">
            <v>335</v>
          </cell>
          <cell r="D8">
            <v>10000</v>
          </cell>
          <cell r="E8">
            <v>2.4451000000000001</v>
          </cell>
          <cell r="F8">
            <v>2.1025</v>
          </cell>
        </row>
        <row r="9">
          <cell r="B9">
            <v>2001</v>
          </cell>
          <cell r="C9">
            <v>365</v>
          </cell>
          <cell r="D9">
            <v>10000</v>
          </cell>
          <cell r="E9">
            <v>2.5672999999999999</v>
          </cell>
          <cell r="F9">
            <v>2.19</v>
          </cell>
        </row>
        <row r="10">
          <cell r="B10">
            <v>2002</v>
          </cell>
          <cell r="C10">
            <v>365</v>
          </cell>
          <cell r="D10">
            <v>10000</v>
          </cell>
          <cell r="E10">
            <v>2.6957</v>
          </cell>
          <cell r="F10">
            <v>2.21</v>
          </cell>
        </row>
        <row r="11">
          <cell r="B11">
            <v>2003</v>
          </cell>
          <cell r="C11">
            <v>365</v>
          </cell>
          <cell r="D11">
            <v>10000</v>
          </cell>
          <cell r="E11">
            <v>2.8304999999999998</v>
          </cell>
          <cell r="F11">
            <v>2.25</v>
          </cell>
        </row>
        <row r="12">
          <cell r="B12">
            <v>2004</v>
          </cell>
          <cell r="C12">
            <v>366</v>
          </cell>
          <cell r="D12">
            <v>10000</v>
          </cell>
          <cell r="E12">
            <v>2.972</v>
          </cell>
          <cell r="F12">
            <v>2.3199999999999998</v>
          </cell>
        </row>
        <row r="13">
          <cell r="B13">
            <v>2005</v>
          </cell>
          <cell r="C13">
            <v>365</v>
          </cell>
          <cell r="D13">
            <v>10000</v>
          </cell>
          <cell r="E13">
            <v>3.1206</v>
          </cell>
          <cell r="F13">
            <v>2.38</v>
          </cell>
        </row>
        <row r="14">
          <cell r="B14">
            <v>2006</v>
          </cell>
          <cell r="C14">
            <v>366</v>
          </cell>
          <cell r="D14">
            <v>10000</v>
          </cell>
          <cell r="E14">
            <v>3.2766000000000002</v>
          </cell>
          <cell r="F14">
            <v>2.44</v>
          </cell>
        </row>
        <row r="15">
          <cell r="B15">
            <v>2007</v>
          </cell>
          <cell r="C15">
            <v>365</v>
          </cell>
          <cell r="D15">
            <v>10000</v>
          </cell>
          <cell r="E15">
            <v>3.4403999999999999</v>
          </cell>
          <cell r="F15">
            <v>2.5099999999999998</v>
          </cell>
        </row>
        <row r="16">
          <cell r="B16">
            <v>2008</v>
          </cell>
          <cell r="C16">
            <v>182</v>
          </cell>
          <cell r="D16">
            <v>10000</v>
          </cell>
          <cell r="E16">
            <v>3.5243000000000002</v>
          </cell>
          <cell r="F16">
            <v>2.62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e Rev Req "/>
      <sheetName val="EnXco Categories"/>
      <sheetName val="Capital Expenditures"/>
      <sheetName val="CapEx Depr Table"/>
      <sheetName val="TypeConsol"/>
      <sheetName val="Type1"/>
      <sheetName val="Type2"/>
      <sheetName val="Type5"/>
      <sheetName val="Type6"/>
      <sheetName val="Type7"/>
      <sheetName val="Type8"/>
      <sheetName val="Type9"/>
      <sheetName val="Lump 1 Depr Class"/>
      <sheetName val="SL Tables"/>
      <sheetName val="MACRS Tables"/>
      <sheetName val="Assumptions"/>
      <sheetName val="Summary"/>
      <sheetName val="Wind Acquisition"/>
      <sheetName val="Questions-concerns"/>
      <sheetName val="Graphs"/>
      <sheetName val="PPA 1"/>
      <sheetName val="PPA 2"/>
      <sheetName val="PPA 3"/>
      <sheetName val="PPA 4"/>
      <sheetName val="Wind PPA"/>
      <sheetName val="Acquisition Inputs"/>
      <sheetName val="Wind Inputs"/>
      <sheetName val="Proposal OpEx"/>
      <sheetName val="Emissions Inputs"/>
      <sheetName val="Fuel Consumption"/>
      <sheetName val="OMfromenxcoASM4"/>
      <sheetName val="OandM Documentation"/>
      <sheetName val="OandM Documentationold"/>
      <sheetName val="Capital Costs"/>
      <sheetName val="Transmission Doc"/>
      <sheetName val="Emissions"/>
      <sheetName val="Results Summary"/>
      <sheetName val="Acquisition 1"/>
      <sheetName val="Acquisition 2"/>
      <sheetName val="Chart1"/>
      <sheetName val="PPA Rollup"/>
      <sheetName val="End Effects"/>
      <sheetName val="Equity Equalization - PPA"/>
      <sheetName val="&lt;Dispatch Model&gt;"/>
      <sheetName val="CB Assumptions"/>
      <sheetName val="CB Correlation Matrix"/>
      <sheetName val="Dispatch"/>
      <sheetName val="Load Shape"/>
      <sheetName val="Price Data"/>
      <sheetName val="Wind Data"/>
      <sheetName val="Thermal Plants"/>
      <sheetName val="&lt;Data Sheets&gt;"/>
      <sheetName val="WACC"/>
      <sheetName val="Not used Capital Expendit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5">
          <cell r="D5" t="str">
            <v>Yes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 refreshError="1"/>
      <sheetData sheetId="1" refreshError="1"/>
      <sheetData sheetId="2" refreshError="1">
        <row r="10">
          <cell r="G10">
            <v>35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29">
          <cell r="F29">
            <v>7.8E-2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-1426484.5483333331</v>
          </cell>
          <cell r="AN7">
            <v>-1112572.0991666669</v>
          </cell>
          <cell r="AR7">
            <v>-427912.34583333338</v>
          </cell>
          <cell r="AV7">
            <v>0</v>
          </cell>
          <cell r="AZ7">
            <v>0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1426484.5483333331</v>
          </cell>
          <cell r="AN8">
            <v>1112572.0991666669</v>
          </cell>
          <cell r="AR8">
            <v>427912.34583333338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-8694.9579166666663</v>
          </cell>
          <cell r="AR12">
            <v>-3344.2145833333329</v>
          </cell>
          <cell r="AV12">
            <v>0</v>
          </cell>
          <cell r="AZ12">
            <v>0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8694.9579166666663</v>
          </cell>
          <cell r="AR13">
            <v>3344.2145833333329</v>
          </cell>
          <cell r="AV13">
            <v>0</v>
          </cell>
          <cell r="AZ13">
            <v>0</v>
          </cell>
        </row>
        <row r="14">
          <cell r="Q14">
            <v>6048482342.6300001</v>
          </cell>
          <cell r="S14">
            <v>6112284992.5100002</v>
          </cell>
          <cell r="U14">
            <v>6152862298.7600002</v>
          </cell>
          <cell r="V14">
            <v>6174410669.9099998</v>
          </cell>
          <cell r="W14">
            <v>6198743579.6000004</v>
          </cell>
          <cell r="Y14">
            <v>6236096297.6099997</v>
          </cell>
          <cell r="AA14">
            <v>6237478128.4200001</v>
          </cell>
          <cell r="AJ14">
            <v>5719028068.4399996</v>
          </cell>
          <cell r="AL14">
            <v>5805203372.4945831</v>
          </cell>
          <cell r="AN14">
            <v>5894396029.5858335</v>
          </cell>
          <cell r="AR14">
            <v>6064762060.5654173</v>
          </cell>
          <cell r="AV14">
            <v>6183419903.5250006</v>
          </cell>
          <cell r="AZ14">
            <v>6269690857.2545824</v>
          </cell>
        </row>
        <row r="15">
          <cell r="Q15">
            <v>2381048218.02</v>
          </cell>
          <cell r="S15">
            <v>2435784787.5900002</v>
          </cell>
          <cell r="U15">
            <v>2474902337.4299998</v>
          </cell>
          <cell r="V15">
            <v>2484963662.0999999</v>
          </cell>
          <cell r="W15">
            <v>2493181952.1500001</v>
          </cell>
          <cell r="Y15">
            <v>2514524005.77</v>
          </cell>
          <cell r="AA15">
            <v>2514547820.5999999</v>
          </cell>
          <cell r="AJ15">
            <v>2288973794.9749999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2529875020.6729169</v>
          </cell>
        </row>
        <row r="16">
          <cell r="Q16">
            <v>513616773.94</v>
          </cell>
          <cell r="S16">
            <v>518036205.13</v>
          </cell>
          <cell r="U16">
            <v>525922628.55000001</v>
          </cell>
          <cell r="V16">
            <v>529582609.93000001</v>
          </cell>
          <cell r="W16">
            <v>537617929.95000005</v>
          </cell>
          <cell r="Y16">
            <v>542664666.13999999</v>
          </cell>
          <cell r="AA16">
            <v>514834540.25</v>
          </cell>
          <cell r="AJ16">
            <v>489348331.26791668</v>
          </cell>
          <cell r="AL16">
            <v>495126578.3483333</v>
          </cell>
          <cell r="AN16">
            <v>501615958.78291672</v>
          </cell>
          <cell r="AR16">
            <v>517729821.51833338</v>
          </cell>
          <cell r="AV16">
            <v>525400157.5670833</v>
          </cell>
          <cell r="AZ16">
            <v>519694689.25166672</v>
          </cell>
        </row>
        <row r="17">
          <cell r="Q17">
            <v>22664862.559999999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14900726.140000001</v>
          </cell>
          <cell r="W18">
            <v>14552321.119999999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6785948.8533333344</v>
          </cell>
          <cell r="AV18">
            <v>11171154.418333335</v>
          </cell>
          <cell r="AZ18">
            <v>9743412.6491666678</v>
          </cell>
        </row>
        <row r="19">
          <cell r="Q19">
            <v>45843563.659999996</v>
          </cell>
          <cell r="S19">
            <v>45251084.619999997</v>
          </cell>
          <cell r="U19">
            <v>44021559.100000001</v>
          </cell>
          <cell r="V19">
            <v>43703710.549999997</v>
          </cell>
          <cell r="W19">
            <v>44066126.560000002</v>
          </cell>
          <cell r="Y19">
            <v>43473647.520000003</v>
          </cell>
          <cell r="AA19">
            <v>43002485.619999997</v>
          </cell>
          <cell r="AJ19">
            <v>1910148.4858333331</v>
          </cell>
          <cell r="AL19">
            <v>9501369.1758333333</v>
          </cell>
          <cell r="AN19">
            <v>16989380.979166668</v>
          </cell>
          <cell r="AR19">
            <v>31596658.267499998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285072.07291666669</v>
          </cell>
          <cell r="AN20">
            <v>497048.73958333331</v>
          </cell>
          <cell r="AR20">
            <v>860477.25041666662</v>
          </cell>
          <cell r="AV20">
            <v>1095976.40625</v>
          </cell>
          <cell r="AZ20">
            <v>691838.73958333337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608.20083333333332</v>
          </cell>
          <cell r="AV24">
            <v>0</v>
          </cell>
          <cell r="AZ24">
            <v>0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16765057.869999999</v>
          </cell>
          <cell r="S27">
            <v>17256636.489999998</v>
          </cell>
          <cell r="U27">
            <v>19495555.449999999</v>
          </cell>
          <cell r="V27">
            <v>19620988.960000001</v>
          </cell>
          <cell r="W27">
            <v>20429519.73</v>
          </cell>
          <cell r="Y27">
            <v>17492510</v>
          </cell>
          <cell r="AA27">
            <v>17262721.379999999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21658841.240833331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12515268.880000001</v>
          </cell>
          <cell r="W28">
            <v>12524418.74</v>
          </cell>
          <cell r="Y28">
            <v>12549068.02</v>
          </cell>
          <cell r="AA28">
            <v>12553236.539999999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5772632.7408333337</v>
          </cell>
          <cell r="AV28">
            <v>9937356.9354166668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</row>
        <row r="30">
          <cell r="Q30">
            <v>58874298.369999997</v>
          </cell>
          <cell r="S30">
            <v>54969123.93</v>
          </cell>
          <cell r="U30">
            <v>50453340.710000001</v>
          </cell>
          <cell r="V30">
            <v>51975617.579999998</v>
          </cell>
          <cell r="W30">
            <v>50997799.93</v>
          </cell>
          <cell r="Y30">
            <v>51186234.409999996</v>
          </cell>
          <cell r="AA30">
            <v>53556066.380000003</v>
          </cell>
          <cell r="AJ30">
            <v>78711148.008749992</v>
          </cell>
          <cell r="AL30">
            <v>78067643.292499989</v>
          </cell>
          <cell r="AN30">
            <v>72712576.872083321</v>
          </cell>
          <cell r="AR30">
            <v>55923519.371666662</v>
          </cell>
          <cell r="AV30">
            <v>64060716.900000006</v>
          </cell>
          <cell r="AZ30">
            <v>99710527.889583349</v>
          </cell>
        </row>
        <row r="31">
          <cell r="Q31">
            <v>65726595.93</v>
          </cell>
          <cell r="S31">
            <v>29559072.73</v>
          </cell>
          <cell r="U31">
            <v>21543318.690000001</v>
          </cell>
          <cell r="V31">
            <v>22303893.370000001</v>
          </cell>
          <cell r="W31">
            <v>26885033.300000001</v>
          </cell>
          <cell r="Y31">
            <v>27258841.600000001</v>
          </cell>
          <cell r="AA31">
            <v>46190107.420000002</v>
          </cell>
          <cell r="AJ31">
            <v>39275308.796250008</v>
          </cell>
          <cell r="AL31">
            <v>35018107.119583331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30257034.329999998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2209322.0758333341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6528300.4500000002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5000207.1891666669</v>
          </cell>
          <cell r="AL36">
            <v>4267902.8279166669</v>
          </cell>
          <cell r="AN36">
            <v>3748203.2520833332</v>
          </cell>
          <cell r="AR36">
            <v>2938438.6991666667</v>
          </cell>
          <cell r="AV36">
            <v>2720509.9012500001</v>
          </cell>
          <cell r="AZ36">
            <v>4798695.0666666664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840.18375000000003</v>
          </cell>
          <cell r="AZ38">
            <v>7561.6537500000004</v>
          </cell>
        </row>
        <row r="39">
          <cell r="Q39">
            <v>0</v>
          </cell>
          <cell r="S39">
            <v>4843442.62</v>
          </cell>
          <cell r="U39">
            <v>5485108.0899999999</v>
          </cell>
          <cell r="V39">
            <v>7464692.5999999996</v>
          </cell>
          <cell r="W39">
            <v>5044592.8600000003</v>
          </cell>
          <cell r="Y39">
            <v>5717721.2800000003</v>
          </cell>
          <cell r="AA39">
            <v>9940459.7799999993</v>
          </cell>
          <cell r="AJ39">
            <v>7587555.9275000021</v>
          </cell>
          <cell r="AN39">
            <v>6561521.3208333328</v>
          </cell>
          <cell r="AR39">
            <v>5936816.6245833337</v>
          </cell>
          <cell r="AV39">
            <v>6032104.4595833337</v>
          </cell>
          <cell r="AZ39">
            <v>8691128.6908333339</v>
          </cell>
        </row>
        <row r="40">
          <cell r="Q40">
            <v>2632179.79</v>
          </cell>
          <cell r="S40">
            <v>24201487.949999999</v>
          </cell>
          <cell r="U40">
            <v>20293182.440000001</v>
          </cell>
          <cell r="V40">
            <v>20614318.940000001</v>
          </cell>
          <cell r="W40">
            <v>17216151.350000001</v>
          </cell>
          <cell r="Y40">
            <v>16758634.74</v>
          </cell>
          <cell r="AA40">
            <v>20309879.789999999</v>
          </cell>
          <cell r="AJ40">
            <v>18480397.571249999</v>
          </cell>
          <cell r="AN40">
            <v>20762406.352916662</v>
          </cell>
          <cell r="AR40">
            <v>20262857.039999999</v>
          </cell>
          <cell r="AV40">
            <v>18474176.257499997</v>
          </cell>
          <cell r="AZ40">
            <v>14615712.965416668</v>
          </cell>
        </row>
        <row r="41">
          <cell r="Q41">
            <v>173554074.58000001</v>
          </cell>
          <cell r="S41">
            <v>181847461.86000001</v>
          </cell>
          <cell r="U41">
            <v>191951143.94</v>
          </cell>
          <cell r="V41">
            <v>188677194.83000001</v>
          </cell>
          <cell r="W41">
            <v>241258447.31999999</v>
          </cell>
          <cell r="Y41">
            <v>313907707.43000001</v>
          </cell>
          <cell r="AA41">
            <v>356713708.88999999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43727339.829999998</v>
          </cell>
          <cell r="S42">
            <v>31803811.09</v>
          </cell>
          <cell r="U42">
            <v>20644362.140000001</v>
          </cell>
          <cell r="V42">
            <v>20508757.190000001</v>
          </cell>
          <cell r="W42">
            <v>22504845.75</v>
          </cell>
          <cell r="Y42">
            <v>31328763.010000002</v>
          </cell>
          <cell r="AA42">
            <v>18702871.699999999</v>
          </cell>
          <cell r="AJ42">
            <v>42780384.907499999</v>
          </cell>
          <cell r="AN42">
            <v>43855117.812083326</v>
          </cell>
          <cell r="AR42">
            <v>38406500.983333327</v>
          </cell>
          <cell r="AV42">
            <v>28539252.640000001</v>
          </cell>
          <cell r="AZ42">
            <v>26362907.767083332</v>
          </cell>
        </row>
        <row r="43">
          <cell r="Q43">
            <v>38918779.079999998</v>
          </cell>
          <cell r="S43">
            <v>44712278.210000001</v>
          </cell>
          <cell r="U43">
            <v>46400890.990000002</v>
          </cell>
          <cell r="V43">
            <v>48912862.100000001</v>
          </cell>
          <cell r="W43">
            <v>44497880.82</v>
          </cell>
          <cell r="Y43">
            <v>49901234.520000003</v>
          </cell>
          <cell r="AA43">
            <v>55785412.829999998</v>
          </cell>
          <cell r="AJ43">
            <v>26851092.516666666</v>
          </cell>
          <cell r="AN43">
            <v>33943335.187916659</v>
          </cell>
          <cell r="AR43">
            <v>41897219.334583342</v>
          </cell>
          <cell r="AV43">
            <v>48617043.230416663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77306.925833333327</v>
          </cell>
          <cell r="AR44">
            <v>31627.226666666666</v>
          </cell>
          <cell r="AV44">
            <v>0</v>
          </cell>
          <cell r="AZ44">
            <v>0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-77306.925833333327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</row>
        <row r="61">
          <cell r="Q61">
            <v>-2399292910.7399998</v>
          </cell>
          <cell r="S61">
            <v>-2443387078.1500001</v>
          </cell>
          <cell r="U61">
            <v>-2460937497.7600002</v>
          </cell>
          <cell r="V61">
            <v>-2472919628.8200002</v>
          </cell>
          <cell r="W61">
            <v>-2484160269.9699998</v>
          </cell>
          <cell r="Y61">
            <v>-2492691837.29</v>
          </cell>
          <cell r="AA61">
            <v>-2483933421.3200002</v>
          </cell>
          <cell r="AJ61">
            <v>-2307299187.2479167</v>
          </cell>
          <cell r="AN61">
            <v>-2372766361.9716668</v>
          </cell>
          <cell r="AR61">
            <v>-2432915611.5799999</v>
          </cell>
          <cell r="AV61">
            <v>-2468266330.1083331</v>
          </cell>
          <cell r="AZ61">
            <v>-2498656466.7287498</v>
          </cell>
        </row>
        <row r="62">
          <cell r="Q62">
            <v>-765122592.55999994</v>
          </cell>
          <cell r="S62">
            <v>-774544795.52999997</v>
          </cell>
          <cell r="U62">
            <v>-789808505.13</v>
          </cell>
          <cell r="V62">
            <v>-796519695.50999999</v>
          </cell>
          <cell r="W62">
            <v>-803072108.48000002</v>
          </cell>
          <cell r="Y62">
            <v>-813967053.75</v>
          </cell>
          <cell r="AA62">
            <v>-800349616.55999994</v>
          </cell>
          <cell r="AJ62">
            <v>-733170211.43083334</v>
          </cell>
          <cell r="AN62">
            <v>-754402253.41416657</v>
          </cell>
          <cell r="AR62">
            <v>-777574961.57458341</v>
          </cell>
          <cell r="AV62">
            <v>-796330090.14541674</v>
          </cell>
          <cell r="AZ62">
            <v>-811645489.19666672</v>
          </cell>
        </row>
        <row r="63">
          <cell r="Q63">
            <v>-38660758.909999996</v>
          </cell>
          <cell r="S63">
            <v>-41038835.219999999</v>
          </cell>
          <cell r="U63">
            <v>-43428517.009999998</v>
          </cell>
          <cell r="V63">
            <v>-44866667.149999999</v>
          </cell>
          <cell r="W63">
            <v>-45971763.850000001</v>
          </cell>
          <cell r="Y63">
            <v>-48306515.119999997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</row>
        <row r="64">
          <cell r="Q64">
            <v>8207425.3200000003</v>
          </cell>
          <cell r="S64">
            <v>6906797.1200000001</v>
          </cell>
          <cell r="U64">
            <v>4501065.28</v>
          </cell>
          <cell r="V64">
            <v>5184694.1399999997</v>
          </cell>
          <cell r="W64">
            <v>4925868.76</v>
          </cell>
          <cell r="Y64">
            <v>1222825.0900000001</v>
          </cell>
          <cell r="AA64">
            <v>-640403.19999999995</v>
          </cell>
          <cell r="AJ64">
            <v>-347810.29333333333</v>
          </cell>
          <cell r="AN64">
            <v>3085592.8700000006</v>
          </cell>
          <cell r="AR64">
            <v>5620029.3949999996</v>
          </cell>
          <cell r="AV64">
            <v>3932941.6895833337</v>
          </cell>
          <cell r="AZ64">
            <v>3817754.9508333332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34177.589999999997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39893.202083333337</v>
          </cell>
          <cell r="AZ65">
            <v>77687.453750000001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-11671485.689999999</v>
          </cell>
          <cell r="U73">
            <v>-12231487.66</v>
          </cell>
          <cell r="V73">
            <v>-12509185.359999999</v>
          </cell>
          <cell r="W73">
            <v>-12786869</v>
          </cell>
          <cell r="Y73">
            <v>-13396355.720000001</v>
          </cell>
          <cell r="AA73">
            <v>-13763391.439999999</v>
          </cell>
          <cell r="AJ73">
            <v>-9973002.4933333322</v>
          </cell>
          <cell r="AN73">
            <v>-10727984.810000001</v>
          </cell>
          <cell r="AR73">
            <v>-11716370.014999999</v>
          </cell>
          <cell r="AV73">
            <v>-12638695.392916666</v>
          </cell>
          <cell r="AZ73">
            <v>-12854519.89625</v>
          </cell>
        </row>
        <row r="74">
          <cell r="Q74">
            <v>-11058142.369999999</v>
          </cell>
          <cell r="S74">
            <v>-11449324.710000001</v>
          </cell>
          <cell r="U74">
            <v>-11642727.699999999</v>
          </cell>
          <cell r="V74">
            <v>-11739651.77</v>
          </cell>
          <cell r="W74">
            <v>-11836615.32</v>
          </cell>
          <cell r="Y74">
            <v>-12030480.029999999</v>
          </cell>
          <cell r="AA74">
            <v>-12224431.59</v>
          </cell>
          <cell r="AJ74">
            <v>-10414650.352499999</v>
          </cell>
          <cell r="AN74">
            <v>-10897912.282500001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-272399119.79000002</v>
          </cell>
          <cell r="V75">
            <v>-275881590.41000003</v>
          </cell>
          <cell r="W75">
            <v>-279455032</v>
          </cell>
          <cell r="Y75">
            <v>-286718469.36000001</v>
          </cell>
          <cell r="AA75">
            <v>-293987278.88999999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</row>
        <row r="79">
          <cell r="Q79">
            <v>76622596.840000004</v>
          </cell>
          <cell r="S79">
            <v>76622596.840000004</v>
          </cell>
          <cell r="U79">
            <v>76622596.840000004</v>
          </cell>
          <cell r="V79">
            <v>76622596.840000004</v>
          </cell>
          <cell r="W79">
            <v>76622596.840000004</v>
          </cell>
          <cell r="Y79">
            <v>76622596.840000004</v>
          </cell>
          <cell r="AA79">
            <v>76622596.840000004</v>
          </cell>
          <cell r="AJ79">
            <v>76622596.840000018</v>
          </cell>
          <cell r="AN79">
            <v>76622596.840000018</v>
          </cell>
          <cell r="AR79">
            <v>76622596.840000018</v>
          </cell>
          <cell r="AV79">
            <v>76622596.840000018</v>
          </cell>
          <cell r="AZ79">
            <v>76622596.840000018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</row>
        <row r="81">
          <cell r="Q81">
            <v>150900617.56</v>
          </cell>
          <cell r="S81">
            <v>154416733.77000001</v>
          </cell>
          <cell r="U81">
            <v>155115857.46000001</v>
          </cell>
          <cell r="V81">
            <v>154633591.38999999</v>
          </cell>
          <cell r="W81">
            <v>154925691.68000001</v>
          </cell>
          <cell r="Y81">
            <v>155175892.68000001</v>
          </cell>
          <cell r="AA81">
            <v>155148727.80000001</v>
          </cell>
          <cell r="AJ81">
            <v>6287525.7316666665</v>
          </cell>
          <cell r="AN81">
            <v>57401152.735000007</v>
          </cell>
          <cell r="AR81">
            <v>109053776.02249999</v>
          </cell>
          <cell r="AV81">
            <v>154553362.19041663</v>
          </cell>
          <cell r="AZ81">
            <v>155751081.81999999</v>
          </cell>
        </row>
        <row r="82">
          <cell r="S82">
            <v>16935620.390000001</v>
          </cell>
          <cell r="U82">
            <v>16950272.940000001</v>
          </cell>
          <cell r="V82">
            <v>16950332.440000001</v>
          </cell>
          <cell r="W82">
            <v>16950332.899999999</v>
          </cell>
          <cell r="Y82">
            <v>16950332.899999999</v>
          </cell>
          <cell r="AA82">
            <v>16950332.899999999</v>
          </cell>
          <cell r="AJ82">
            <v>0</v>
          </cell>
          <cell r="AN82">
            <v>3528864.7708333335</v>
          </cell>
          <cell r="AR82">
            <v>9178973.2008333337</v>
          </cell>
          <cell r="AV82">
            <v>14829084.167500002</v>
          </cell>
          <cell r="AZ82">
            <v>16950330.363333333</v>
          </cell>
        </row>
        <row r="83">
          <cell r="AV83">
            <v>0</v>
          </cell>
          <cell r="AZ83">
            <v>0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-271599.03999999998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-280932.34000000003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-280932.34000000003</v>
          </cell>
        </row>
        <row r="87">
          <cell r="Q87">
            <v>-39924138.659999996</v>
          </cell>
          <cell r="S87">
            <v>-40366288.659999996</v>
          </cell>
          <cell r="U87">
            <v>-40808438.659999996</v>
          </cell>
          <cell r="V87">
            <v>-41029513.659999996</v>
          </cell>
          <cell r="W87">
            <v>-41250588.659999996</v>
          </cell>
          <cell r="Y87">
            <v>-41692738.659999996</v>
          </cell>
          <cell r="AA87">
            <v>-42134888.659999996</v>
          </cell>
          <cell r="AJ87">
            <v>-38597688.659999989</v>
          </cell>
          <cell r="AN87">
            <v>-39481988.659999989</v>
          </cell>
          <cell r="AR87">
            <v>-40366288.659999989</v>
          </cell>
          <cell r="AV87">
            <v>-41250588.659999989</v>
          </cell>
          <cell r="AZ87">
            <v>-42134888.659999989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-67243.495833333334</v>
          </cell>
          <cell r="AR89">
            <v>-378834.72041666665</v>
          </cell>
          <cell r="AV89">
            <v>-945782.31958333321</v>
          </cell>
          <cell r="AZ89">
            <v>-1700234.187083333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</row>
        <row r="91">
          <cell r="Q91">
            <v>7036930.9000000004</v>
          </cell>
          <cell r="S91">
            <v>7125542.04</v>
          </cell>
          <cell r="U91">
            <v>7172985.8499999996</v>
          </cell>
          <cell r="V91">
            <v>7200270.2999999998</v>
          </cell>
          <cell r="W91">
            <v>7238534.71</v>
          </cell>
          <cell r="Y91">
            <v>7309932.3300000001</v>
          </cell>
          <cell r="AA91">
            <v>7389392.6299999999</v>
          </cell>
          <cell r="AJ91">
            <v>6692694.4420833336</v>
          </cell>
          <cell r="AN91">
            <v>6926245.0837499993</v>
          </cell>
          <cell r="AR91">
            <v>7098600.4499999983</v>
          </cell>
          <cell r="AV91">
            <v>7252173.3016666668</v>
          </cell>
          <cell r="AZ91">
            <v>7425869.2975000003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-1112033.1499999999</v>
          </cell>
          <cell r="S94">
            <v>-1084531.1200000001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2844471.9712500009</v>
          </cell>
          <cell r="AN95">
            <v>2846692.0750000007</v>
          </cell>
          <cell r="AR95">
            <v>2846863.4904166665</v>
          </cell>
          <cell r="AV95">
            <v>2864503.8495833329</v>
          </cell>
          <cell r="AZ95">
            <v>3037207.7324999999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443838568.27999997</v>
          </cell>
          <cell r="S98">
            <v>58011193.450000003</v>
          </cell>
          <cell r="U98">
            <v>58093445.390000001</v>
          </cell>
          <cell r="V98">
            <v>58093445.390000001</v>
          </cell>
          <cell r="W98">
            <v>56218650.359999999</v>
          </cell>
          <cell r="Y98">
            <v>56218650.359999999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61735413.329999998</v>
          </cell>
          <cell r="V101">
            <v>61735413.329999998</v>
          </cell>
          <cell r="W101">
            <v>63312723.689999998</v>
          </cell>
          <cell r="Y101">
            <v>63313188.240000002</v>
          </cell>
          <cell r="AA101">
            <v>64350130.060000002</v>
          </cell>
          <cell r="AJ101">
            <v>60353776.018333323</v>
          </cell>
          <cell r="AN101">
            <v>61360062.964166664</v>
          </cell>
          <cell r="AR101">
            <v>61922912.796666674</v>
          </cell>
          <cell r="AV101">
            <v>62998582.946249992</v>
          </cell>
          <cell r="AZ101">
            <v>64252836.651666671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-5192.0266666666676</v>
          </cell>
          <cell r="AN103">
            <v>-5328.213333333334</v>
          </cell>
          <cell r="AR103">
            <v>-5464.4000000000005</v>
          </cell>
          <cell r="AV103">
            <v>-4791.6616666666678</v>
          </cell>
          <cell r="AZ103">
            <v>-3633.5683333333341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4796.6000000000004</v>
          </cell>
          <cell r="Y105">
            <v>4796.6000000000004</v>
          </cell>
          <cell r="AA105">
            <v>3668.33</v>
          </cell>
          <cell r="AJ105">
            <v>11385.790416666669</v>
          </cell>
          <cell r="AN105">
            <v>8591.4987500000007</v>
          </cell>
          <cell r="AR105">
            <v>6768.7900000000018</v>
          </cell>
          <cell r="AV105">
            <v>4970.4475000000002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993473.85958333313</v>
          </cell>
          <cell r="AZ106">
            <v>953598.19125000003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2351068.0333333332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9897.3270833333354</v>
          </cell>
          <cell r="AR113">
            <v>8195.0237500000021</v>
          </cell>
          <cell r="AV113">
            <v>6407.603750000002</v>
          </cell>
          <cell r="AZ113">
            <v>4569.1137500000013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34073843.134999998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59036.480000000003</v>
          </cell>
          <cell r="Y125">
            <v>139839.60999999999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73636.822500000024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952886.56541666656</v>
          </cell>
          <cell r="AN126">
            <v>737866.12250000006</v>
          </cell>
          <cell r="AR126">
            <v>798015.48083333333</v>
          </cell>
          <cell r="AV126">
            <v>911134.70000000007</v>
          </cell>
          <cell r="AZ126">
            <v>1048272.6566666666</v>
          </cell>
        </row>
        <row r="127">
          <cell r="Q127">
            <v>20430.099999999999</v>
          </cell>
          <cell r="S127">
            <v>7240.61</v>
          </cell>
          <cell r="U127">
            <v>17264.88</v>
          </cell>
          <cell r="V127">
            <v>16515.400000000001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16793.347916666669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8312521.1600000001</v>
          </cell>
          <cell r="S132">
            <v>12631775.25</v>
          </cell>
          <cell r="U132">
            <v>13076930.800000001</v>
          </cell>
          <cell r="V132">
            <v>9811604.6099999994</v>
          </cell>
          <cell r="W132">
            <v>9114943.5299999993</v>
          </cell>
          <cell r="Y132">
            <v>6039258.04</v>
          </cell>
          <cell r="AA132">
            <v>5624014.7000000002</v>
          </cell>
          <cell r="AJ132">
            <v>9409494.5216666646</v>
          </cell>
          <cell r="AN132">
            <v>9570336.072916666</v>
          </cell>
          <cell r="AR132">
            <v>9533781.6941666659</v>
          </cell>
          <cell r="AV132">
            <v>9705793.8816666678</v>
          </cell>
          <cell r="AZ132">
            <v>9150256.6491666678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2587.6341666666631</v>
          </cell>
          <cell r="AV133">
            <v>43810.874166666668</v>
          </cell>
          <cell r="AZ133">
            <v>45571.427499999991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2329383.0299999998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1943524.0674999999</v>
          </cell>
          <cell r="AV134">
            <v>3012015.0383333326</v>
          </cell>
          <cell r="AZ134">
            <v>5386417.1408333341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595934.69999999995</v>
          </cell>
          <cell r="AA135">
            <v>379886.97</v>
          </cell>
          <cell r="AJ135">
            <v>843492.26541666652</v>
          </cell>
          <cell r="AN135">
            <v>809677.96458333312</v>
          </cell>
          <cell r="AR135">
            <v>774894.75583333336</v>
          </cell>
          <cell r="AV135">
            <v>680083.18791666662</v>
          </cell>
          <cell r="AZ135">
            <v>598616.45041666669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4320.7700000000004</v>
          </cell>
          <cell r="AA138">
            <v>0</v>
          </cell>
          <cell r="AJ138">
            <v>606.69541666666657</v>
          </cell>
          <cell r="AN138">
            <v>629.00625000000002</v>
          </cell>
          <cell r="AR138">
            <v>1034.6083333333333</v>
          </cell>
          <cell r="AV138">
            <v>1007.7533333333332</v>
          </cell>
          <cell r="AZ138">
            <v>922.32625000000007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-23183.015833333338</v>
          </cell>
          <cell r="AV140">
            <v>1615.7245833333334</v>
          </cell>
          <cell r="AZ140">
            <v>140.73666666666659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-545.91999999999996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-6039.0912500000004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-7287084.5199999996</v>
          </cell>
          <cell r="S143">
            <v>-6412744.8399999999</v>
          </cell>
          <cell r="U143">
            <v>-33832390.560000002</v>
          </cell>
          <cell r="V143">
            <v>-15136569.130000001</v>
          </cell>
          <cell r="W143">
            <v>-4760648.8899999997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-13104490.772500001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-1153144.6200000001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-101566.02250000001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717093.50749999995</v>
          </cell>
          <cell r="AR146">
            <v>1901602.0383333331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323296.15999999997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16166.213750000001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-1239877.5862499999</v>
          </cell>
          <cell r="AV150">
            <v>-1100529.0545833334</v>
          </cell>
          <cell r="AZ150">
            <v>-778688.36458333337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262728.11249999999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271217.00291666668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414533.66666666669</v>
          </cell>
          <cell r="AN157">
            <v>574867</v>
          </cell>
          <cell r="AR157">
            <v>900367</v>
          </cell>
          <cell r="AV157">
            <v>900408.66666666663</v>
          </cell>
          <cell r="AZ157">
            <v>762492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-414533.66666666669</v>
          </cell>
          <cell r="AN158">
            <v>-574867</v>
          </cell>
          <cell r="AR158">
            <v>-900367</v>
          </cell>
          <cell r="AV158">
            <v>-900408.66666666663</v>
          </cell>
          <cell r="AZ158">
            <v>-762492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3709137.8849999998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2603277.4979166668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416.66666666666669</v>
          </cell>
          <cell r="AV165">
            <v>0</v>
          </cell>
          <cell r="AZ165">
            <v>0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6376.1625000000013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833.33333333333337</v>
          </cell>
          <cell r="AV167">
            <v>0</v>
          </cell>
          <cell r="AZ167">
            <v>0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6739.3087500000001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51270.756249999999</v>
          </cell>
          <cell r="AZ170">
            <v>71988.489166666681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676041.66666666663</v>
          </cell>
          <cell r="AV171">
            <v>683333.33333333337</v>
          </cell>
          <cell r="AZ171">
            <v>729525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88166.666666666672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</row>
        <row r="173">
          <cell r="Q173">
            <v>12243257.460000001</v>
          </cell>
          <cell r="S173">
            <v>12243257.460000001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6626958.8850000007</v>
          </cell>
          <cell r="AN173">
            <v>10483946.122500001</v>
          </cell>
          <cell r="AR173">
            <v>11512897.991250003</v>
          </cell>
          <cell r="AV173">
            <v>11656119.21875</v>
          </cell>
          <cell r="AZ173">
            <v>12023115.95125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</row>
        <row r="178">
          <cell r="AR178">
            <v>0</v>
          </cell>
          <cell r="AV178">
            <v>0</v>
          </cell>
          <cell r="AZ178">
            <v>0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87756.628749999989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90119.322916666672</v>
          </cell>
          <cell r="AN182">
            <v>93782.76416666666</v>
          </cell>
          <cell r="AR182">
            <v>96097.13916666666</v>
          </cell>
          <cell r="AV182">
            <v>96883.423333333325</v>
          </cell>
          <cell r="AZ182">
            <v>97784.368333333332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312605.22124999989</v>
          </cell>
          <cell r="AN183">
            <v>324547.78416666662</v>
          </cell>
          <cell r="AR183">
            <v>319776.02250000002</v>
          </cell>
          <cell r="AV183">
            <v>368859.61166666663</v>
          </cell>
          <cell r="AZ183">
            <v>358085.30791666661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896122.41666666663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37075.040000000001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36680.810833333329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6313.0083333333314</v>
          </cell>
          <cell r="AN193">
            <v>4844.3483333333334</v>
          </cell>
          <cell r="AR193">
            <v>3032.3179166666669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87002086.969999999</v>
          </cell>
          <cell r="U196">
            <v>26152086.969999999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40102558.949166663</v>
          </cell>
          <cell r="AN196">
            <v>59645039.935833335</v>
          </cell>
          <cell r="AR196">
            <v>74272491.94250001</v>
          </cell>
          <cell r="AV196">
            <v>59136188.419166662</v>
          </cell>
          <cell r="AZ196">
            <v>43371565.149583332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6012976.7699999996</v>
          </cell>
          <cell r="S198">
            <v>7295748.79</v>
          </cell>
          <cell r="U198">
            <v>8443594.3900000006</v>
          </cell>
          <cell r="V198">
            <v>8448808.7799999993</v>
          </cell>
          <cell r="W198">
            <v>8452607.9700000007</v>
          </cell>
          <cell r="Y198">
            <v>8966862.4700000007</v>
          </cell>
          <cell r="AA198">
            <v>30318765.350000001</v>
          </cell>
          <cell r="AJ198">
            <v>4223241.9079166669</v>
          </cell>
          <cell r="AN198">
            <v>5663981.6462499993</v>
          </cell>
          <cell r="AR198">
            <v>7153723.1437499998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532643.91958333331</v>
          </cell>
          <cell r="AZ200">
            <v>727838.02708333347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5192.0266666666676</v>
          </cell>
          <cell r="AN201">
            <v>5328.213333333334</v>
          </cell>
          <cell r="AR201">
            <v>5464.4000000000005</v>
          </cell>
          <cell r="AV201">
            <v>4791.6616666666678</v>
          </cell>
          <cell r="AZ201">
            <v>3633.5683333333341</v>
          </cell>
        </row>
        <row r="202">
          <cell r="Q202">
            <v>4851095.6399999997</v>
          </cell>
          <cell r="S202">
            <v>4634754.1399999997</v>
          </cell>
          <cell r="U202">
            <v>4580016.54</v>
          </cell>
          <cell r="V202">
            <v>5277905.72</v>
          </cell>
          <cell r="W202">
            <v>6016147.0499999998</v>
          </cell>
          <cell r="Y202">
            <v>5917619.3700000001</v>
          </cell>
          <cell r="AA202">
            <v>4832959.9800000004</v>
          </cell>
          <cell r="AJ202">
            <v>3767168.8483333327</v>
          </cell>
          <cell r="AN202">
            <v>4032379.7320833341</v>
          </cell>
          <cell r="AR202">
            <v>4620363.8254166665</v>
          </cell>
          <cell r="AV202">
            <v>4810628.3479166664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959420.99916666665</v>
          </cell>
        </row>
        <row r="204">
          <cell r="Q204">
            <v>-107377.05</v>
          </cell>
          <cell r="S204">
            <v>-304644.78000000003</v>
          </cell>
          <cell r="U204">
            <v>-7968.72</v>
          </cell>
          <cell r="V204">
            <v>-139470.79999999999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-268399.13708333339</v>
          </cell>
          <cell r="AN204">
            <v>-148385.07041666668</v>
          </cell>
          <cell r="AR204">
            <v>-234932.35708333331</v>
          </cell>
          <cell r="AV204">
            <v>-305740.80833333329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250490984.67208329</v>
          </cell>
          <cell r="AN205">
            <v>178095664.70750001</v>
          </cell>
          <cell r="AR205">
            <v>104668913.47916669</v>
          </cell>
          <cell r="AV205">
            <v>47362005.417916663</v>
          </cell>
          <cell r="AZ205">
            <v>0</v>
          </cell>
        </row>
        <row r="206">
          <cell r="Q206">
            <v>166320274.00999999</v>
          </cell>
          <cell r="S206">
            <v>186569926.05000001</v>
          </cell>
          <cell r="U206">
            <v>157786641.61000001</v>
          </cell>
          <cell r="V206">
            <v>152507407.09999999</v>
          </cell>
          <cell r="W206">
            <v>137096880.41999999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80291666.666666672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134267420.27000001</v>
          </cell>
          <cell r="S211">
            <v>165549425.03</v>
          </cell>
          <cell r="U211">
            <v>121683149.48999999</v>
          </cell>
          <cell r="V211">
            <v>98638657.170000002</v>
          </cell>
          <cell r="W211">
            <v>67191192.010000005</v>
          </cell>
          <cell r="Y211">
            <v>49224535.039999999</v>
          </cell>
          <cell r="AA211">
            <v>59026536.799999997</v>
          </cell>
          <cell r="AJ211">
            <v>86260314.594999999</v>
          </cell>
          <cell r="AN211">
            <v>96143460.341666654</v>
          </cell>
          <cell r="AR211">
            <v>98981271.509583309</v>
          </cell>
          <cell r="AV211">
            <v>98675322.170000002</v>
          </cell>
          <cell r="AZ211">
            <v>83040242.816249996</v>
          </cell>
        </row>
        <row r="212">
          <cell r="Q212">
            <v>-166320274.00999999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-21918495.841249999</v>
          </cell>
          <cell r="AZ212">
            <v>0</v>
          </cell>
        </row>
        <row r="213">
          <cell r="Q213">
            <v>-134267420.27000001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-86260314.594999999</v>
          </cell>
          <cell r="AN213">
            <v>-65011535.308750004</v>
          </cell>
          <cell r="AR213">
            <v>-42376954.452916667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68452.681250000009</v>
          </cell>
          <cell r="AV216">
            <v>5956.2095833333333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151594.01874999999</v>
          </cell>
          <cell r="AN217">
            <v>67302.818750000006</v>
          </cell>
          <cell r="AR217">
            <v>33789.790833333333</v>
          </cell>
          <cell r="AV217">
            <v>5124.1295833333334</v>
          </cell>
          <cell r="AZ217">
            <v>0</v>
          </cell>
        </row>
        <row r="218">
          <cell r="Q218">
            <v>-29676330.690000001</v>
          </cell>
          <cell r="S218">
            <v>-15467526.199999999</v>
          </cell>
          <cell r="U218">
            <v>-10860383.77</v>
          </cell>
          <cell r="V218">
            <v>-10884644.390000001</v>
          </cell>
          <cell r="W218">
            <v>-12508174.630000001</v>
          </cell>
          <cell r="Y218">
            <v>-22376729.449999999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4953.0254166666673</v>
          </cell>
          <cell r="AR219">
            <v>5217.702916666668</v>
          </cell>
          <cell r="AV219">
            <v>5788.7624999999998</v>
          </cell>
          <cell r="AZ219">
            <v>5985.1095833333338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</row>
        <row r="221">
          <cell r="Q221">
            <v>5322325.9400000004</v>
          </cell>
          <cell r="S221">
            <v>3445569.28</v>
          </cell>
          <cell r="U221">
            <v>10243276.140000001</v>
          </cell>
          <cell r="V221">
            <v>6056939.3300000001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8402950.9983333331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8510.8337499999998</v>
          </cell>
          <cell r="AR222">
            <v>6721.4724999999999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525075.91083333327</v>
          </cell>
          <cell r="AV223">
            <v>83468.554583333331</v>
          </cell>
          <cell r="AZ223">
            <v>71469.733749999999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40.853749999999998</v>
          </cell>
          <cell r="AR224">
            <v>86.558333333333337</v>
          </cell>
          <cell r="AV224">
            <v>121.41374999999999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1900493.6087499999</v>
          </cell>
          <cell r="AN225">
            <v>1066526.4783333333</v>
          </cell>
          <cell r="AR225">
            <v>494160.4629166667</v>
          </cell>
          <cell r="AV225">
            <v>47473.707499999997</v>
          </cell>
          <cell r="AZ225">
            <v>47859.174583333333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5221.3599999999997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9187.6395833333354</v>
          </cell>
          <cell r="AV227">
            <v>6582.2941666666657</v>
          </cell>
          <cell r="AZ227">
            <v>4667.2733333333335</v>
          </cell>
        </row>
        <row r="228">
          <cell r="Q228">
            <v>13568589.970000001</v>
          </cell>
          <cell r="S228">
            <v>11190475.630000001</v>
          </cell>
          <cell r="U228">
            <v>4817333.8099999996</v>
          </cell>
          <cell r="V228">
            <v>4546711.99</v>
          </cell>
          <cell r="W228">
            <v>5612300.04</v>
          </cell>
          <cell r="Y228">
            <v>20206291.809999999</v>
          </cell>
          <cell r="AA228">
            <v>24274665.600000001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305208.33333333331</v>
          </cell>
          <cell r="AN229">
            <v>413541.66666666669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981279.95499999996</v>
          </cell>
          <cell r="AN230">
            <v>1046326.465</v>
          </cell>
          <cell r="AR230">
            <v>866781.22291666677</v>
          </cell>
          <cell r="AV230">
            <v>747895.42333333322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18612469.640000001</v>
          </cell>
          <cell r="W231">
            <v>5668702.6399999997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482069.83333333331</v>
          </cell>
          <cell r="AV232">
            <v>758932.20833333337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7482275.2958333343</v>
          </cell>
          <cell r="AN233">
            <v>5608375.6358333332</v>
          </cell>
          <cell r="AR233">
            <v>3165027.4924999997</v>
          </cell>
          <cell r="AV233">
            <v>867406.16666666663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49938.516666666663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86806.083333333328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389903.26374999998</v>
          </cell>
          <cell r="AV237">
            <v>623774.73666666669</v>
          </cell>
          <cell r="AZ237">
            <v>744209.73624999996</v>
          </cell>
        </row>
        <row r="238">
          <cell r="U238">
            <v>2601177.58</v>
          </cell>
          <cell r="V238">
            <v>1298.0899999999999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140194.10541666669</v>
          </cell>
          <cell r="AZ239">
            <v>439311.96666666662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152844.70000000001</v>
          </cell>
          <cell r="V241">
            <v>147856.9</v>
          </cell>
          <cell r="W241">
            <v>145758.07999999999</v>
          </cell>
          <cell r="Y241">
            <v>139385.07999999999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4961353.8600000003</v>
          </cell>
          <cell r="Y242">
            <v>5085657.72</v>
          </cell>
          <cell r="AA242">
            <v>5340001.91</v>
          </cell>
          <cell r="AJ242">
            <v>4702342.3191666668</v>
          </cell>
          <cell r="AN242">
            <v>4905230.2016666662</v>
          </cell>
          <cell r="AR242">
            <v>5102836.3962500002</v>
          </cell>
          <cell r="AV242">
            <v>5237496.6266666669</v>
          </cell>
          <cell r="AZ242">
            <v>5223399.6920833336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28557.599999999999</v>
          </cell>
          <cell r="AJ245">
            <v>65533.318333333322</v>
          </cell>
          <cell r="AN245">
            <v>52685.482083333336</v>
          </cell>
          <cell r="AR245">
            <v>59184.195000000007</v>
          </cell>
          <cell r="AV245">
            <v>54056.328750000008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8740673.6099999994</v>
          </cell>
          <cell r="W246">
            <v>11315327.16</v>
          </cell>
          <cell r="Y246">
            <v>10232152.300000001</v>
          </cell>
          <cell r="AA246">
            <v>6965380.4199999999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8593383.3754166663</v>
          </cell>
        </row>
        <row r="247">
          <cell r="Q247">
            <v>21062818.800000001</v>
          </cell>
          <cell r="S247">
            <v>21062818.800000001</v>
          </cell>
          <cell r="U247">
            <v>21062818.800000001</v>
          </cell>
          <cell r="V247">
            <v>21062818.800000001</v>
          </cell>
          <cell r="W247">
            <v>21062818.800000001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6143322.1500000013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474568.26750000002</v>
          </cell>
          <cell r="AN249">
            <v>57574.006249999999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5427824.1000000006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2147636.2379166661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531793.19999999995</v>
          </cell>
          <cell r="V253">
            <v>489771.44</v>
          </cell>
          <cell r="W253">
            <v>519584.28</v>
          </cell>
          <cell r="Y253">
            <v>526071.04000000004</v>
          </cell>
          <cell r="AA253">
            <v>489948.17</v>
          </cell>
          <cell r="AJ253">
            <v>603853.4804166666</v>
          </cell>
          <cell r="AN253">
            <v>583334.47875000013</v>
          </cell>
          <cell r="AR253">
            <v>558575.03166666662</v>
          </cell>
          <cell r="AV253">
            <v>532058.0229166667</v>
          </cell>
          <cell r="AZ253">
            <v>505986.51208333328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9794.1995833333349</v>
          </cell>
          <cell r="AN256">
            <v>8419.0958333333328</v>
          </cell>
          <cell r="AR256">
            <v>7576.5349999999989</v>
          </cell>
          <cell r="AV256">
            <v>6488.5712500000009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352707.13249999989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520515.66666666669</v>
          </cell>
          <cell r="AN259">
            <v>524641</v>
          </cell>
          <cell r="AR259">
            <v>528766.33333333337</v>
          </cell>
          <cell r="AV259">
            <v>533494.65500000003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78041.666666666672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7712913.7300000004</v>
          </cell>
          <cell r="S263">
            <v>9257769.7599999998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4569474.8600000003</v>
          </cell>
          <cell r="AJ263">
            <v>8535830.9170833342</v>
          </cell>
          <cell r="AN263">
            <v>8052605.5554166669</v>
          </cell>
          <cell r="AR263">
            <v>6500748.6154166674</v>
          </cell>
          <cell r="AV263">
            <v>5526328.5091666663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-2694151.5550000002</v>
          </cell>
          <cell r="AR264">
            <v>-3113717.1191666671</v>
          </cell>
          <cell r="AV264">
            <v>-3550589.9350000001</v>
          </cell>
          <cell r="AZ264">
            <v>-3878103.0595833338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-1660174.4650000001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588355.35333333327</v>
          </cell>
          <cell r="AV268">
            <v>223637.82625000001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-94169.272916666654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-634380.37875000003</v>
          </cell>
          <cell r="AN271">
            <v>-710862.43916666659</v>
          </cell>
          <cell r="AR271">
            <v>-779355.72833333339</v>
          </cell>
          <cell r="AV271">
            <v>-834370.53625</v>
          </cell>
          <cell r="AZ271">
            <v>-879799.72666666657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2308.2641666666668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34699.973749999997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-531793.19999999995</v>
          </cell>
          <cell r="V278">
            <v>-489771.44</v>
          </cell>
          <cell r="W278">
            <v>-519584.28</v>
          </cell>
          <cell r="Y278">
            <v>-526071.04000000004</v>
          </cell>
          <cell r="AA278">
            <v>-489948.17</v>
          </cell>
          <cell r="AJ278">
            <v>-603853.4804166666</v>
          </cell>
          <cell r="AN278">
            <v>-583334.47875000013</v>
          </cell>
          <cell r="AR278">
            <v>-558575.03166666662</v>
          </cell>
          <cell r="AV278">
            <v>-532058.0229166667</v>
          </cell>
          <cell r="AZ278">
            <v>-505986.51208333328</v>
          </cell>
        </row>
        <row r="279">
          <cell r="Q279">
            <v>6132808.3899999997</v>
          </cell>
          <cell r="S279">
            <v>9137238.7699999996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4340062.5712499991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603696.52249999996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1269350.5900000001</v>
          </cell>
          <cell r="V282">
            <v>1171084.6599999999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373433.69833333342</v>
          </cell>
          <cell r="AR283">
            <v>331967.82333333342</v>
          </cell>
          <cell r="AV283">
            <v>277852.82333333342</v>
          </cell>
          <cell r="AZ283">
            <v>254998.07333333339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47869.359583333331</v>
          </cell>
          <cell r="AN284">
            <v>41802.447500000002</v>
          </cell>
          <cell r="AR284">
            <v>36077.1</v>
          </cell>
          <cell r="AV284">
            <v>28488.466249999998</v>
          </cell>
          <cell r="AZ284">
            <v>27068.943333333329</v>
          </cell>
        </row>
        <row r="285">
          <cell r="Q285">
            <v>1204788.58</v>
          </cell>
          <cell r="S285">
            <v>1166691.6000000001</v>
          </cell>
          <cell r="U285">
            <v>1166691.6000000001</v>
          </cell>
          <cell r="V285">
            <v>1157033.3700000001</v>
          </cell>
          <cell r="W285">
            <v>1157033.3700000001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1279203.0795833331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2136077.9300000002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2336915.7400000002</v>
          </cell>
          <cell r="AJ286">
            <v>1180910.8266666669</v>
          </cell>
          <cell r="AN286">
            <v>1668572.3641666668</v>
          </cell>
          <cell r="AR286">
            <v>2188398.6745833331</v>
          </cell>
          <cell r="AV286">
            <v>2063425.2204166662</v>
          </cell>
          <cell r="AZ286">
            <v>1990030.8779166669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296599.96000000002</v>
          </cell>
          <cell r="S289">
            <v>296599.96000000002</v>
          </cell>
          <cell r="U289">
            <v>296599.96000000002</v>
          </cell>
          <cell r="V289">
            <v>296599.96000000002</v>
          </cell>
          <cell r="W289">
            <v>296599.96000000002</v>
          </cell>
          <cell r="Y289">
            <v>296599.96000000002</v>
          </cell>
          <cell r="AA289">
            <v>296599.96000000002</v>
          </cell>
          <cell r="AJ289">
            <v>295586.93708333332</v>
          </cell>
          <cell r="AN289">
            <v>296063.65375</v>
          </cell>
          <cell r="AR289">
            <v>296540.37041666667</v>
          </cell>
          <cell r="AV289">
            <v>296599.96000000002</v>
          </cell>
          <cell r="AZ289">
            <v>296599.96000000002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132046.10999999999</v>
          </cell>
          <cell r="AA293">
            <v>136125.10999999999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1269776.1000000001</v>
          </cell>
          <cell r="S294">
            <v>1269776.1000000001</v>
          </cell>
          <cell r="U294">
            <v>1269776.1000000001</v>
          </cell>
          <cell r="V294">
            <v>1269776.1000000001</v>
          </cell>
          <cell r="W294">
            <v>1269776.1000000001</v>
          </cell>
          <cell r="Y294">
            <v>1269776.1000000001</v>
          </cell>
          <cell r="AA294">
            <v>1269776.1000000001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-32569.119999999999</v>
          </cell>
          <cell r="AJ295">
            <v>58.796666666667683</v>
          </cell>
          <cell r="AN295">
            <v>-52981.907916666671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2503230.8066666671</v>
          </cell>
          <cell r="AZ296">
            <v>2828879.4049999998</v>
          </cell>
        </row>
        <row r="297">
          <cell r="Q297">
            <v>-657287.94999999995</v>
          </cell>
          <cell r="S297">
            <v>-657287.94999999995</v>
          </cell>
          <cell r="U297">
            <v>-1164007.8700000001</v>
          </cell>
          <cell r="V297">
            <v>-1164007.8700000001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-487685.73833333328</v>
          </cell>
          <cell r="AV297">
            <v>-693209.15374999994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466088.85499999998</v>
          </cell>
          <cell r="AR301">
            <v>463582.59500000003</v>
          </cell>
          <cell r="AV301">
            <v>454910.39250000002</v>
          </cell>
          <cell r="AZ301">
            <v>417723.22958333342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10763113.720000001</v>
          </cell>
          <cell r="S303">
            <v>10927264.039999999</v>
          </cell>
          <cell r="U303">
            <v>11385830.41</v>
          </cell>
          <cell r="V303">
            <v>11593050.359999999</v>
          </cell>
          <cell r="W303">
            <v>11385559.310000001</v>
          </cell>
          <cell r="Y303">
            <v>10598837.619999999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3821759.8283333331</v>
          </cell>
        </row>
        <row r="305">
          <cell r="Q305">
            <v>-10763113.720000001</v>
          </cell>
          <cell r="S305">
            <v>-10927264.039999999</v>
          </cell>
          <cell r="U305">
            <v>-11373157.609999999</v>
          </cell>
          <cell r="V305">
            <v>-11586482.210000001</v>
          </cell>
          <cell r="W305">
            <v>-11385559.310000001</v>
          </cell>
          <cell r="Y305">
            <v>-10598837.619999999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2719173.0816666661</v>
          </cell>
          <cell r="AN306">
            <v>2790951.2066666661</v>
          </cell>
          <cell r="AR306">
            <v>2860671.5816666665</v>
          </cell>
          <cell r="AV306">
            <v>2916381.9149999996</v>
          </cell>
          <cell r="AZ306">
            <v>2931365.9983333331</v>
          </cell>
        </row>
        <row r="307">
          <cell r="Q307">
            <v>6924082.9900000002</v>
          </cell>
          <cell r="S307">
            <v>7019344.25</v>
          </cell>
          <cell r="U307">
            <v>8814246.3100000005</v>
          </cell>
          <cell r="V307">
            <v>10020978.029999999</v>
          </cell>
          <cell r="W307">
            <v>10041976.82</v>
          </cell>
          <cell r="Y307">
            <v>10186882.630000001</v>
          </cell>
          <cell r="AA307">
            <v>13438047.15</v>
          </cell>
          <cell r="AJ307">
            <v>2805053.0529166665</v>
          </cell>
          <cell r="AN307">
            <v>4695493.6983333342</v>
          </cell>
          <cell r="AR307">
            <v>7020482.2300000004</v>
          </cell>
          <cell r="AV307">
            <v>9872144.9237500001</v>
          </cell>
          <cell r="AZ307">
            <v>12536668.922916666</v>
          </cell>
        </row>
        <row r="308">
          <cell r="Q308">
            <v>2315.4899999999998</v>
          </cell>
          <cell r="S308">
            <v>2315.4899999999998</v>
          </cell>
          <cell r="U308">
            <v>2315.4899999999998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605.33000000000004</v>
          </cell>
          <cell r="AJ308">
            <v>78876.049999999988</v>
          </cell>
          <cell r="AN308">
            <v>51914.389999999992</v>
          </cell>
          <cell r="AR308">
            <v>24824.396666666657</v>
          </cell>
          <cell r="AV308">
            <v>1603.0070833333332</v>
          </cell>
          <cell r="AZ308">
            <v>831.17708333333337</v>
          </cell>
        </row>
        <row r="309">
          <cell r="Q309">
            <v>275.54000000000002</v>
          </cell>
          <cell r="S309">
            <v>275.54000000000002</v>
          </cell>
          <cell r="U309">
            <v>275.54000000000002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72057.927500000005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29947096.379999999</v>
          </cell>
          <cell r="S310">
            <v>31865431.100000001</v>
          </cell>
          <cell r="U310">
            <v>34772037.689999998</v>
          </cell>
          <cell r="V310">
            <v>36220387.350000001</v>
          </cell>
          <cell r="W310">
            <v>37309929.359999999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8943192.1799999997</v>
          </cell>
          <cell r="S311">
            <v>9001657.0899999999</v>
          </cell>
          <cell r="U311">
            <v>9104592.6899999995</v>
          </cell>
          <cell r="V311">
            <v>8963351.9199999999</v>
          </cell>
          <cell r="W311">
            <v>8473294.4299999997</v>
          </cell>
          <cell r="Y311">
            <v>8215760.4800000004</v>
          </cell>
          <cell r="AA311">
            <v>7416364.6100000003</v>
          </cell>
          <cell r="AJ311">
            <v>8593425.4312500004</v>
          </cell>
          <cell r="AN311">
            <v>9207281.182500001</v>
          </cell>
          <cell r="AR311">
            <v>9029132.958333334</v>
          </cell>
          <cell r="AV311">
            <v>8507003.6549999993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3517609.9820833332</v>
          </cell>
          <cell r="AR312">
            <v>3663612.8554166667</v>
          </cell>
          <cell r="AV312">
            <v>3766630.2962500001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71599.822499999995</v>
          </cell>
          <cell r="AZ313">
            <v>7955.5358333333324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4711.7199999999993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7363.2716666666674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543520.44999999995</v>
          </cell>
          <cell r="AN316">
            <v>64724.252500000002</v>
          </cell>
          <cell r="AR316">
            <v>923.86291666666659</v>
          </cell>
          <cell r="AV316">
            <v>-625.02083333333337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2513.2874999999999</v>
          </cell>
          <cell r="AN317">
            <v>6459.7941666666666</v>
          </cell>
          <cell r="AR317">
            <v>6459.7941666666666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1671420.4737499999</v>
          </cell>
          <cell r="AR318">
            <v>1225183.1170833332</v>
          </cell>
          <cell r="AV318">
            <v>108314.43874999997</v>
          </cell>
          <cell r="AZ318">
            <v>67051.795416666646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8481.4937499999996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420724.27083333331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593228.57999999996</v>
          </cell>
          <cell r="AJ324">
            <v>1100641.8029166667</v>
          </cell>
          <cell r="AN324">
            <v>969349.56458333321</v>
          </cell>
          <cell r="AR324">
            <v>869978.59833333327</v>
          </cell>
          <cell r="AV324">
            <v>762250.98583333334</v>
          </cell>
          <cell r="AZ324">
            <v>664777.85499999986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217879.67999999999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83869.021249999991</v>
          </cell>
          <cell r="AR327">
            <v>151508.58041666666</v>
          </cell>
          <cell r="AV327">
            <v>222828.89</v>
          </cell>
          <cell r="AZ327">
            <v>295195.16875000001</v>
          </cell>
        </row>
        <row r="328">
          <cell r="Q328">
            <v>38919608.960000001</v>
          </cell>
          <cell r="S328">
            <v>31624434.75</v>
          </cell>
          <cell r="U328">
            <v>26479524.129999999</v>
          </cell>
          <cell r="V328">
            <v>27779200.210000001</v>
          </cell>
          <cell r="W328">
            <v>33058033.059999999</v>
          </cell>
          <cell r="Y328">
            <v>35317042.43</v>
          </cell>
          <cell r="AA328">
            <v>34975907.219999999</v>
          </cell>
          <cell r="AJ328">
            <v>34865754.038333327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7056107.8899999997</v>
          </cell>
          <cell r="S329">
            <v>5530378.4100000001</v>
          </cell>
          <cell r="U329">
            <v>4196739.07</v>
          </cell>
          <cell r="V329">
            <v>8304363.8200000003</v>
          </cell>
          <cell r="W329">
            <v>7681886.54</v>
          </cell>
          <cell r="Y329">
            <v>7434885.5800000001</v>
          </cell>
          <cell r="AA329">
            <v>7184798.4900000002</v>
          </cell>
          <cell r="AJ329">
            <v>7405891.3862499995</v>
          </cell>
          <cell r="AN329">
            <v>7417822.0804166654</v>
          </cell>
          <cell r="AR329">
            <v>7181372.9349999996</v>
          </cell>
          <cell r="AV329">
            <v>6628943.8587500006</v>
          </cell>
          <cell r="AZ329">
            <v>6986502.1870833337</v>
          </cell>
        </row>
        <row r="330">
          <cell r="Q330">
            <v>60567476.310000002</v>
          </cell>
          <cell r="S330">
            <v>47636665.810000002</v>
          </cell>
          <cell r="U330">
            <v>35048420.770000003</v>
          </cell>
          <cell r="V330">
            <v>41454188.509999998</v>
          </cell>
          <cell r="W330">
            <v>47383496.969999999</v>
          </cell>
          <cell r="Y330">
            <v>50166856.020000003</v>
          </cell>
          <cell r="AA330">
            <v>51078367.020000003</v>
          </cell>
          <cell r="AJ330">
            <v>38895323.555833332</v>
          </cell>
          <cell r="AN330">
            <v>45466516.791249998</v>
          </cell>
          <cell r="AR330">
            <v>49952551.657083333</v>
          </cell>
          <cell r="AV330">
            <v>47311322.00666666</v>
          </cell>
          <cell r="AZ330">
            <v>45380436.170833342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576201.30000000005</v>
          </cell>
          <cell r="S332">
            <v>576201.30000000005</v>
          </cell>
          <cell r="U332">
            <v>576201.30000000005</v>
          </cell>
          <cell r="V332">
            <v>576201.30000000005</v>
          </cell>
          <cell r="W332">
            <v>576201.30000000005</v>
          </cell>
          <cell r="Y332">
            <v>576201.30000000005</v>
          </cell>
          <cell r="AA332">
            <v>576201.30000000005</v>
          </cell>
          <cell r="AJ332">
            <v>576201.29999999993</v>
          </cell>
          <cell r="AN332">
            <v>576201.29999999993</v>
          </cell>
          <cell r="AR332">
            <v>576201.29999999993</v>
          </cell>
          <cell r="AV332">
            <v>576201.29999999993</v>
          </cell>
          <cell r="AZ332">
            <v>576201.29999999993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71646.031666666662</v>
          </cell>
          <cell r="AR333">
            <v>98546.131666666653</v>
          </cell>
          <cell r="AV333">
            <v>102954.10208333332</v>
          </cell>
          <cell r="AZ333">
            <v>92285.022500000006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4334.7712500000007</v>
          </cell>
          <cell r="AN334">
            <v>5060.8458333333338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2100830.0499999998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1273261.3262499999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5218.3599999999997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9730.9654166666642</v>
          </cell>
          <cell r="AN337">
            <v>9573.5154166666671</v>
          </cell>
          <cell r="AR337">
            <v>10231.652083333334</v>
          </cell>
          <cell r="AV337">
            <v>10851.348749999999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885150.92999999982</v>
          </cell>
          <cell r="AN340">
            <v>784149.86708333343</v>
          </cell>
          <cell r="AR340">
            <v>320372.51041666663</v>
          </cell>
          <cell r="AV340">
            <v>51869.833749999998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24760.473333333332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76664.570000000007</v>
          </cell>
          <cell r="Y342">
            <v>45998.75</v>
          </cell>
          <cell r="AA342">
            <v>15332.93</v>
          </cell>
          <cell r="AJ342">
            <v>84078.519166666665</v>
          </cell>
          <cell r="AN342">
            <v>84228.765833333324</v>
          </cell>
          <cell r="AR342">
            <v>84312.239166666681</v>
          </cell>
          <cell r="AV342">
            <v>82995.671250000014</v>
          </cell>
          <cell r="AZ342">
            <v>74255.181250000009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37762.370000000003</v>
          </cell>
          <cell r="AA343">
            <v>30005.79</v>
          </cell>
          <cell r="AJ343">
            <v>23143.764999999999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25041.136666666669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1332328.3500000001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1455234.9570833331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7666.7395833333321</v>
          </cell>
        </row>
        <row r="346">
          <cell r="Q346">
            <v>0</v>
          </cell>
          <cell r="S346">
            <v>18333.330000000002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18333.330000000002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1052105.8999999999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353278.14583333331</v>
          </cell>
          <cell r="AN348">
            <v>503640.31875000003</v>
          </cell>
          <cell r="AR348">
            <v>559903.76208333333</v>
          </cell>
          <cell r="AV348">
            <v>578658.245</v>
          </cell>
          <cell r="AZ348">
            <v>579989.18666666665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316081.83333333331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4120.1000000000004</v>
          </cell>
          <cell r="V351">
            <v>4678.3900000000003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5485.3458333333338</v>
          </cell>
          <cell r="AN351">
            <v>5521.9179166666663</v>
          </cell>
          <cell r="AR351">
            <v>6038.3</v>
          </cell>
          <cell r="AV351">
            <v>6152.8408333333327</v>
          </cell>
          <cell r="AZ351">
            <v>6288.1704166666668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527771.81750000012</v>
          </cell>
          <cell r="AN354">
            <v>531726.55041666667</v>
          </cell>
          <cell r="AR354">
            <v>574873.40708333335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2604883.7799999998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605.29999999999995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964.02250000000004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90215.075416666674</v>
          </cell>
          <cell r="AR360">
            <v>19678.86</v>
          </cell>
          <cell r="AV360">
            <v>981.48083333333341</v>
          </cell>
          <cell r="AZ360">
            <v>981.48083333333341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398520.46499999991</v>
          </cell>
          <cell r="AN361">
            <v>398609.125</v>
          </cell>
          <cell r="AR361">
            <v>399063.48791666661</v>
          </cell>
          <cell r="AV361">
            <v>399950.04458333337</v>
          </cell>
          <cell r="AZ361">
            <v>400393.32124999998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77084.210000000006</v>
          </cell>
          <cell r="W363">
            <v>67448.679999999993</v>
          </cell>
          <cell r="Y363">
            <v>48177.62</v>
          </cell>
          <cell r="AA363">
            <v>28906.560000000001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40994.379999999997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50483.759166666663</v>
          </cell>
          <cell r="AN364">
            <v>68703.472499999989</v>
          </cell>
          <cell r="AR364">
            <v>54659.139999999992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75033.202499999999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994097.51041666663</v>
          </cell>
          <cell r="AR368">
            <v>438572.42708333331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69166.212916666671</v>
          </cell>
        </row>
        <row r="373">
          <cell r="Q373">
            <v>171460.75</v>
          </cell>
          <cell r="S373">
            <v>152363.79999999999</v>
          </cell>
          <cell r="U373">
            <v>122238.96</v>
          </cell>
          <cell r="V373">
            <v>105520.8</v>
          </cell>
          <cell r="W373">
            <v>90446.399999999994</v>
          </cell>
          <cell r="Y373">
            <v>60297.599999999999</v>
          </cell>
          <cell r="AA373">
            <v>30148.799999999999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96934.584583333344</v>
          </cell>
          <cell r="AZ373">
            <v>97874.909999999989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20208.328333333331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28867.612916666669</v>
          </cell>
          <cell r="AN375">
            <v>29185.149583333332</v>
          </cell>
          <cell r="AR375">
            <v>29153.057916666668</v>
          </cell>
          <cell r="AV375">
            <v>14983.434583333335</v>
          </cell>
          <cell r="AZ375">
            <v>9704.6354166666661</v>
          </cell>
        </row>
        <row r="376">
          <cell r="Q376">
            <v>29604.73</v>
          </cell>
          <cell r="S376">
            <v>19736.47</v>
          </cell>
          <cell r="U376">
            <v>9868.2099999999991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99854.720000000001</v>
          </cell>
          <cell r="S377">
            <v>81699.320000000007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27233.119999999999</v>
          </cell>
          <cell r="AA377">
            <v>9077.7199999999993</v>
          </cell>
          <cell r="AJ377">
            <v>48769.9375</v>
          </cell>
          <cell r="AN377">
            <v>49458.664166666676</v>
          </cell>
          <cell r="AR377">
            <v>49841.284166666672</v>
          </cell>
          <cell r="AV377">
            <v>50050.927083333336</v>
          </cell>
          <cell r="AZ377">
            <v>50859.670416666653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309059.53999999998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69817.333333333328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447437.41625000001</v>
          </cell>
          <cell r="AR380">
            <v>745411.04625000001</v>
          </cell>
          <cell r="AV380">
            <v>750034.98375000001</v>
          </cell>
          <cell r="AZ380">
            <v>707667.84625000006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266941.22666666663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16522.933333333331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12667.165000000001</v>
          </cell>
          <cell r="AN385">
            <v>15620.468333333332</v>
          </cell>
          <cell r="AR385">
            <v>16359.361666666666</v>
          </cell>
          <cell r="AV385">
            <v>16728.814999999999</v>
          </cell>
          <cell r="AZ385">
            <v>16856.333333333332</v>
          </cell>
        </row>
        <row r="386">
          <cell r="Q386">
            <v>0</v>
          </cell>
          <cell r="S386">
            <v>332832.09999999998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148078.32916666669</v>
          </cell>
          <cell r="AN386">
            <v>150685.28041666668</v>
          </cell>
          <cell r="AR386">
            <v>157062.44375000001</v>
          </cell>
          <cell r="AV386">
            <v>159188.15583333332</v>
          </cell>
          <cell r="AZ386">
            <v>94657.546666666676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64044.852500000001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30797.759999999998</v>
          </cell>
          <cell r="AA389">
            <v>108449.96</v>
          </cell>
          <cell r="AJ389">
            <v>23669.454999999998</v>
          </cell>
          <cell r="AN389">
            <v>70470.728750000009</v>
          </cell>
          <cell r="AR389">
            <v>93291.893333333355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51207.341249999998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3338713.3712499999</v>
          </cell>
          <cell r="AR393">
            <v>4014931.2979166671</v>
          </cell>
          <cell r="AV393">
            <v>2499988.226666667</v>
          </cell>
          <cell r="AZ393">
            <v>768292.56083333341</v>
          </cell>
        </row>
        <row r="394">
          <cell r="AV394">
            <v>0</v>
          </cell>
          <cell r="AZ394">
            <v>4976.7170833333339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1692.2012500000001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132595.10999999999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610805.06999999995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648125.07208333339</v>
          </cell>
          <cell r="AZ401">
            <v>897279.97541666648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21310.644166666669</v>
          </cell>
          <cell r="AN402">
            <v>207092.15708333332</v>
          </cell>
          <cell r="AR402">
            <v>422983.91958333325</v>
          </cell>
          <cell r="AV402">
            <v>721049.85624999984</v>
          </cell>
          <cell r="AZ402">
            <v>955499.45083333331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38856.239999999998</v>
          </cell>
          <cell r="AN408">
            <v>112394.05499999999</v>
          </cell>
          <cell r="AR408">
            <v>112394.05499999999</v>
          </cell>
          <cell r="AV408">
            <v>73537.815000000002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277634.96999999997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173417.55041666669</v>
          </cell>
          <cell r="AZ409">
            <v>167330.26458333331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48224.242499999993</v>
          </cell>
          <cell r="AZ412">
            <v>60586.472499999982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56740.817499999997</v>
          </cell>
          <cell r="AR413">
            <v>206446.71416666664</v>
          </cell>
          <cell r="AV413">
            <v>355190.84083333332</v>
          </cell>
          <cell r="AZ413">
            <v>447194.14999999991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10341.557500000001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8314.0400000000009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-63593.492499999993</v>
          </cell>
          <cell r="AV418">
            <v>-64617.43499999999</v>
          </cell>
          <cell r="AZ418">
            <v>4439.3658333333333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835646.06583333341</v>
          </cell>
          <cell r="AN419">
            <v>838832.09916666674</v>
          </cell>
          <cell r="AR419">
            <v>852936.44625000004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302.27999999999997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458.63666666666671</v>
          </cell>
          <cell r="AN427">
            <v>413.25</v>
          </cell>
          <cell r="AR427">
            <v>322.47666666666669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97081877.041666672</v>
          </cell>
          <cell r="AN429">
            <v>95528163.208333328</v>
          </cell>
          <cell r="AR429">
            <v>93345075</v>
          </cell>
          <cell r="AV429">
            <v>93084806.875</v>
          </cell>
          <cell r="AZ429">
            <v>92366100.041666672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26359909.510000002</v>
          </cell>
          <cell r="W430">
            <v>15056369.640000001</v>
          </cell>
          <cell r="Y430">
            <v>20421400.59</v>
          </cell>
          <cell r="AA430">
            <v>39897035.509999998</v>
          </cell>
          <cell r="AJ430">
            <v>53980857.262083344</v>
          </cell>
          <cell r="AN430">
            <v>55344473.532916658</v>
          </cell>
          <cell r="AR430">
            <v>53027721.373750001</v>
          </cell>
          <cell r="AV430">
            <v>48716687.593749993</v>
          </cell>
          <cell r="AZ430">
            <v>37003742.396250002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614630.83791666653</v>
          </cell>
          <cell r="AN431">
            <v>677769.84500000009</v>
          </cell>
          <cell r="AR431">
            <v>771086.58166666655</v>
          </cell>
          <cell r="AV431">
            <v>805870.18958333333</v>
          </cell>
          <cell r="AZ431">
            <v>839264.91624999989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-97696507.880416676</v>
          </cell>
          <cell r="AN432">
            <v>-75947528.892916664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-53980857.262916677</v>
          </cell>
          <cell r="AN433">
            <v>-41112917.934583329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12622431.779999999</v>
          </cell>
          <cell r="AA434">
            <v>19968796.039999999</v>
          </cell>
          <cell r="AJ434">
            <v>3747043.574583333</v>
          </cell>
          <cell r="AN434">
            <v>3746303.39</v>
          </cell>
          <cell r="AR434">
            <v>4301828.1062500002</v>
          </cell>
          <cell r="AV434">
            <v>5711016.2616666667</v>
          </cell>
          <cell r="AZ434">
            <v>5711016.2616666667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2126896.8199999998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20066360.510000002</v>
          </cell>
          <cell r="U436">
            <v>15334724.880000001</v>
          </cell>
          <cell r="V436">
            <v>14228220.380000001</v>
          </cell>
          <cell r="W436">
            <v>12742443.26</v>
          </cell>
          <cell r="Y436">
            <v>11097815.6</v>
          </cell>
          <cell r="AA436">
            <v>10309995.810000001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587779.69999999995</v>
          </cell>
          <cell r="U437">
            <v>1060891.1200000001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8631900.4399999995</v>
          </cell>
          <cell r="U438">
            <v>8219332.4699999997</v>
          </cell>
          <cell r="V438">
            <v>8768871.0299999993</v>
          </cell>
          <cell r="W438">
            <v>7230120.8499999996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8585359.2383333333</v>
          </cell>
          <cell r="AV438">
            <v>7010318.9354166659</v>
          </cell>
          <cell r="AZ438">
            <v>4751452.0374999996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6626763.9233333329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971442.27999999991</v>
          </cell>
          <cell r="AR460">
            <v>937799.23999999987</v>
          </cell>
          <cell r="AV460">
            <v>904156.19999999984</v>
          </cell>
          <cell r="AZ460">
            <v>870513.16124999989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36102.379999999997</v>
          </cell>
          <cell r="S462">
            <v>34822.019999999997</v>
          </cell>
          <cell r="U462">
            <v>33541.660000000003</v>
          </cell>
          <cell r="V462">
            <v>32901.480000000003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40532.498333333329</v>
          </cell>
          <cell r="AN462">
            <v>37501.478333333333</v>
          </cell>
          <cell r="AR462">
            <v>34822.488749999997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2166614.2999999998</v>
          </cell>
          <cell r="S467">
            <v>2152944.7999999998</v>
          </cell>
          <cell r="U467">
            <v>2139275.2999999998</v>
          </cell>
          <cell r="V467">
            <v>2132440.5499999998</v>
          </cell>
          <cell r="W467">
            <v>2125605.7999999998</v>
          </cell>
          <cell r="Y467">
            <v>2111936.2999999998</v>
          </cell>
          <cell r="AA467">
            <v>2098266.7999999998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138086.82999999999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66572.616250000006</v>
          </cell>
          <cell r="AV471">
            <v>16791.879583333332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75843.947499999995</v>
          </cell>
          <cell r="AN476">
            <v>40472.949999999997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658708.06999999995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110488.14750000001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1580.9837500000001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304619.90000000002</v>
          </cell>
          <cell r="W480">
            <v>289388.90000000002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411236.86249999999</v>
          </cell>
          <cell r="AR480">
            <v>350312.88250000001</v>
          </cell>
          <cell r="AV480">
            <v>289388.90250000003</v>
          </cell>
          <cell r="AZ480">
            <v>228464.92249999999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4784903.4000000004</v>
          </cell>
          <cell r="Y482">
            <v>4748096.46</v>
          </cell>
          <cell r="AA482">
            <v>4711289.5199999996</v>
          </cell>
          <cell r="AJ482">
            <v>5005745.0762500009</v>
          </cell>
          <cell r="AN482">
            <v>4932131.1729166675</v>
          </cell>
          <cell r="AR482">
            <v>4858517.282916666</v>
          </cell>
          <cell r="AV482">
            <v>4784903.4000000004</v>
          </cell>
          <cell r="AZ482">
            <v>4711289.5199999996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845980.23958333337</v>
          </cell>
          <cell r="AN483">
            <v>833539.35624999984</v>
          </cell>
          <cell r="AR483">
            <v>821098.47291666653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929801.72166666656</v>
          </cell>
          <cell r="AN484">
            <v>694574.22125000006</v>
          </cell>
          <cell r="AR484">
            <v>384930.99125000002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817.04041666666672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505690.91791666672</v>
          </cell>
          <cell r="AR493">
            <v>1099711.075</v>
          </cell>
          <cell r="AV493">
            <v>1663279.7004166667</v>
          </cell>
          <cell r="AZ493">
            <v>1690689.9924999999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877641.49000000011</v>
          </cell>
          <cell r="AN494">
            <v>837290.16999999993</v>
          </cell>
          <cell r="AR494">
            <v>796938.85</v>
          </cell>
          <cell r="AV494">
            <v>756587.52999999991</v>
          </cell>
          <cell r="AZ494">
            <v>716236.21</v>
          </cell>
        </row>
        <row r="495">
          <cell r="Q495">
            <v>2324574.52</v>
          </cell>
          <cell r="S495">
            <v>2310472.7599999998</v>
          </cell>
          <cell r="U495">
            <v>2296371</v>
          </cell>
          <cell r="V495">
            <v>2289320.12</v>
          </cell>
          <cell r="W495">
            <v>2282269.2400000002</v>
          </cell>
          <cell r="Y495">
            <v>2268167.48</v>
          </cell>
          <cell r="AA495">
            <v>2254065.7200000002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2282269.2400000002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2662362.0299999998</v>
          </cell>
          <cell r="W496">
            <v>2654366.9500000002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2686313.1741666668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71320.413749999992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3959622.1333333328</v>
          </cell>
          <cell r="AN498">
            <v>3811747.2741666674</v>
          </cell>
          <cell r="AR498">
            <v>3663718.2449999996</v>
          </cell>
          <cell r="AV498">
            <v>3515689.2225000001</v>
          </cell>
          <cell r="AZ498">
            <v>3367660.2025000006</v>
          </cell>
        </row>
        <row r="499">
          <cell r="S499">
            <v>9676184.8499999996</v>
          </cell>
          <cell r="U499">
            <v>7639311.9900000002</v>
          </cell>
          <cell r="V499">
            <v>206828.62</v>
          </cell>
          <cell r="W499">
            <v>7575862.1600000001</v>
          </cell>
          <cell r="Y499">
            <v>7300376.2599999998</v>
          </cell>
          <cell r="AA499">
            <v>7024890.3600000003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6394012.6420833329</v>
          </cell>
        </row>
        <row r="500">
          <cell r="S500">
            <v>9429188.75</v>
          </cell>
          <cell r="U500">
            <v>7639311.9900000002</v>
          </cell>
          <cell r="V500">
            <v>206828.63</v>
          </cell>
          <cell r="W500">
            <v>7575862.1699999999</v>
          </cell>
          <cell r="Y500">
            <v>7300376.2699999996</v>
          </cell>
          <cell r="AA500">
            <v>7024890.3700000001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5988894.6133333333</v>
          </cell>
          <cell r="AZ500">
            <v>6394012.6408333331</v>
          </cell>
        </row>
        <row r="501">
          <cell r="S501">
            <v>8188487.4199999999</v>
          </cell>
          <cell r="U501">
            <v>6684660.3099999996</v>
          </cell>
          <cell r="V501">
            <v>177234.84</v>
          </cell>
          <cell r="W501">
            <v>6623307.2400000002</v>
          </cell>
          <cell r="Y501">
            <v>6382459.7000000002</v>
          </cell>
          <cell r="AA501">
            <v>6141612.1600000001</v>
          </cell>
          <cell r="AJ501">
            <v>0</v>
          </cell>
          <cell r="AN501">
            <v>1519775.3854166667</v>
          </cell>
          <cell r="AR501">
            <v>3172857.5150000001</v>
          </cell>
          <cell r="AV501">
            <v>5220383.4766666675</v>
          </cell>
          <cell r="AZ501">
            <v>5589842.9308333332</v>
          </cell>
        </row>
        <row r="502">
          <cell r="Q502">
            <v>536016.68000000005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989753.05666666664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4232258.2279166682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91843964.097916678</v>
          </cell>
          <cell r="AN510">
            <v>56385451.270416684</v>
          </cell>
          <cell r="AR510">
            <v>21739831.768749997</v>
          </cell>
          <cell r="AV510">
            <v>74068.939999999988</v>
          </cell>
          <cell r="AZ510">
            <v>70982.734166666647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13180437.598333331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59425.877500000002</v>
          </cell>
          <cell r="AN512">
            <v>689209.41041666665</v>
          </cell>
          <cell r="AR512">
            <v>1379640.6858333333</v>
          </cell>
          <cell r="AV512">
            <v>2013092.5695833331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24166736.050000001</v>
          </cell>
          <cell r="V514">
            <v>23572734.719999999</v>
          </cell>
          <cell r="W514">
            <v>22978733.390000001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83282.457916666666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21263.028750000001</v>
          </cell>
          <cell r="AN517">
            <v>9450.1454166666663</v>
          </cell>
          <cell r="AR517">
            <v>2362.4754166666667</v>
          </cell>
          <cell r="AV517">
            <v>0</v>
          </cell>
          <cell r="AZ517">
            <v>0</v>
          </cell>
        </row>
        <row r="518">
          <cell r="Q518">
            <v>65824332.039999999</v>
          </cell>
          <cell r="S518">
            <v>65824332.039999999</v>
          </cell>
          <cell r="U518">
            <v>65824332.039999999</v>
          </cell>
          <cell r="V518">
            <v>65824332.039999999</v>
          </cell>
          <cell r="W518">
            <v>65824332.039999999</v>
          </cell>
          <cell r="Y518">
            <v>65824332.039999999</v>
          </cell>
          <cell r="AA518">
            <v>65824332.039999999</v>
          </cell>
          <cell r="AJ518">
            <v>65824332.039999992</v>
          </cell>
          <cell r="AN518">
            <v>65824332.039999992</v>
          </cell>
          <cell r="AR518">
            <v>65824332.039999992</v>
          </cell>
          <cell r="AV518">
            <v>65658522.97208333</v>
          </cell>
          <cell r="AZ518">
            <v>65121585.846666671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744794.53000000014</v>
          </cell>
          <cell r="AN519">
            <v>744794.53000000014</v>
          </cell>
          <cell r="AR519">
            <v>744794.53000000014</v>
          </cell>
          <cell r="AV519">
            <v>744794.53000000014</v>
          </cell>
          <cell r="AZ519">
            <v>744794.53000000014</v>
          </cell>
        </row>
        <row r="520">
          <cell r="Q520">
            <v>-18840989.280000001</v>
          </cell>
          <cell r="S520">
            <v>-18840989.280000001</v>
          </cell>
          <cell r="U520">
            <v>-18840989.280000001</v>
          </cell>
          <cell r="V520">
            <v>-18840989.280000001</v>
          </cell>
          <cell r="W520">
            <v>-18840989.280000001</v>
          </cell>
          <cell r="Y520">
            <v>-18840989.280000001</v>
          </cell>
          <cell r="AA520">
            <v>-18840989.280000001</v>
          </cell>
          <cell r="AJ520">
            <v>-18840989.280000001</v>
          </cell>
          <cell r="AN520">
            <v>-18840989.280000001</v>
          </cell>
          <cell r="AR520">
            <v>-18840989.280000001</v>
          </cell>
          <cell r="AV520">
            <v>-18828002.696666669</v>
          </cell>
          <cell r="AZ520">
            <v>-18784324.891666666</v>
          </cell>
        </row>
        <row r="521">
          <cell r="Q521">
            <v>-7411230.7400000002</v>
          </cell>
          <cell r="S521">
            <v>-7660347.7400000002</v>
          </cell>
          <cell r="U521">
            <v>-7909464.7400000002</v>
          </cell>
          <cell r="V521">
            <v>-8034023.2400000002</v>
          </cell>
          <cell r="W521">
            <v>-8158581.7400000002</v>
          </cell>
          <cell r="Y521">
            <v>-8407698.7400000002</v>
          </cell>
          <cell r="AA521">
            <v>-8656815.7400000002</v>
          </cell>
          <cell r="AJ521">
            <v>-6663879.7400000012</v>
          </cell>
          <cell r="AN521">
            <v>-7162113.7399999993</v>
          </cell>
          <cell r="AR521">
            <v>-7660347.7399999993</v>
          </cell>
          <cell r="AV521">
            <v>-8158581.7399999993</v>
          </cell>
          <cell r="AZ521">
            <v>-8656815.7399999984</v>
          </cell>
        </row>
        <row r="522">
          <cell r="AR522">
            <v>0</v>
          </cell>
          <cell r="AV522">
            <v>-1036312.2666666666</v>
          </cell>
          <cell r="AZ522">
            <v>-9338545.8591666669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83337920.666666672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53170870.630000003</v>
          </cell>
          <cell r="S526">
            <v>61621677.539999999</v>
          </cell>
          <cell r="U526">
            <v>19049796.07</v>
          </cell>
          <cell r="V526">
            <v>23334576.969999999</v>
          </cell>
          <cell r="W526">
            <v>29719799.27</v>
          </cell>
          <cell r="Y526">
            <v>40609191.560000002</v>
          </cell>
          <cell r="AA526">
            <v>53254998.079999998</v>
          </cell>
          <cell r="AJ526">
            <v>32586896.236666668</v>
          </cell>
          <cell r="AN526">
            <v>38604587.902499996</v>
          </cell>
          <cell r="AR526">
            <v>41291676.090416662</v>
          </cell>
          <cell r="AV526">
            <v>46201182.589999996</v>
          </cell>
          <cell r="AZ526">
            <v>52146157.479166664</v>
          </cell>
        </row>
        <row r="527">
          <cell r="Q527">
            <v>42822914.490000002</v>
          </cell>
          <cell r="S527">
            <v>42526054.950000003</v>
          </cell>
          <cell r="U527">
            <v>42229195.409999996</v>
          </cell>
          <cell r="V527">
            <v>42080765.640000001</v>
          </cell>
          <cell r="W527">
            <v>41932335.869999997</v>
          </cell>
          <cell r="Y527">
            <v>41635476.329999998</v>
          </cell>
          <cell r="AA527">
            <v>41338616.789999999</v>
          </cell>
          <cell r="AJ527">
            <v>35758860.752916671</v>
          </cell>
          <cell r="AN527">
            <v>38020041.821666665</v>
          </cell>
          <cell r="AR527">
            <v>40156854.681666672</v>
          </cell>
          <cell r="AV527">
            <v>42377840.062083334</v>
          </cell>
          <cell r="AZ527">
            <v>45332074.272083335</v>
          </cell>
        </row>
        <row r="528">
          <cell r="Q528">
            <v>12951784.65</v>
          </cell>
          <cell r="S528">
            <v>15032585.83</v>
          </cell>
          <cell r="U528">
            <v>4580761.8499999996</v>
          </cell>
          <cell r="V528">
            <v>6001105.3799999999</v>
          </cell>
          <cell r="W528">
            <v>7826290.0300000003</v>
          </cell>
          <cell r="Y528">
            <v>10008219.49</v>
          </cell>
          <cell r="AA528">
            <v>13686403.060000001</v>
          </cell>
          <cell r="AJ528">
            <v>8870286.4641666654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9305047.4800000004</v>
          </cell>
          <cell r="AJ530">
            <v>4574459.9504166665</v>
          </cell>
          <cell r="AN530">
            <v>4943516.0395833328</v>
          </cell>
          <cell r="AR530">
            <v>6498143.6433333335</v>
          </cell>
          <cell r="AV530">
            <v>7758742.7058333345</v>
          </cell>
          <cell r="AZ530">
            <v>8615898.1174999997</v>
          </cell>
        </row>
        <row r="531">
          <cell r="Q531">
            <v>-12682680.27</v>
          </cell>
          <cell r="S531">
            <v>-12778760.050000001</v>
          </cell>
          <cell r="U531">
            <v>-12874839.83</v>
          </cell>
          <cell r="V531">
            <v>-12922879.720000001</v>
          </cell>
          <cell r="W531">
            <v>-12970919.609999999</v>
          </cell>
          <cell r="Y531">
            <v>-13066999.390000001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-12970919.609999999</v>
          </cell>
          <cell r="AZ531">
            <v>-13163079.17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</row>
        <row r="534">
          <cell r="Q534">
            <v>-83656742.989999995</v>
          </cell>
          <cell r="S534">
            <v>-84244512.989999995</v>
          </cell>
          <cell r="U534">
            <v>-84832282.989999995</v>
          </cell>
          <cell r="V534">
            <v>-85126167.989999995</v>
          </cell>
          <cell r="W534">
            <v>-85420052.989999995</v>
          </cell>
          <cell r="Y534">
            <v>-86007822.989999995</v>
          </cell>
          <cell r="AA534">
            <v>-86595592.989999995</v>
          </cell>
          <cell r="AJ534">
            <v>-81893432.989999995</v>
          </cell>
          <cell r="AN534">
            <v>-83068972.989999995</v>
          </cell>
          <cell r="AR534">
            <v>-84244512.989999995</v>
          </cell>
          <cell r="AV534">
            <v>-85420052.989999995</v>
          </cell>
          <cell r="AZ534">
            <v>-86595592.989999995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352508.24083333329</v>
          </cell>
          <cell r="AN536">
            <v>39167.580833333333</v>
          </cell>
          <cell r="AR536">
            <v>0</v>
          </cell>
          <cell r="AV536">
            <v>0</v>
          </cell>
          <cell r="AZ536">
            <v>0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488571.84499999997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724511.23916666675</v>
          </cell>
          <cell r="AN539">
            <v>337298.30916666676</v>
          </cell>
          <cell r="AR539">
            <v>94094.289166666669</v>
          </cell>
          <cell r="AV539">
            <v>1880.1316666666669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1085287.4099999999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1456710.3608333331</v>
          </cell>
          <cell r="AZ541">
            <v>1101405.2858333334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552111.45125000004</v>
          </cell>
          <cell r="AN545">
            <v>857409.06041666644</v>
          </cell>
          <cell r="AR545">
            <v>980039.1445833334</v>
          </cell>
          <cell r="AV545">
            <v>937583.50708333321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65823.184999999998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114821696.98999999</v>
          </cell>
          <cell r="S549">
            <v>116419132.89</v>
          </cell>
          <cell r="U549">
            <v>118016568.79000001</v>
          </cell>
          <cell r="V549">
            <v>118815286.73999999</v>
          </cell>
          <cell r="W549">
            <v>119614004.69</v>
          </cell>
          <cell r="Y549">
            <v>121211440.59</v>
          </cell>
          <cell r="AA549">
            <v>122808876.48999999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-552111.45125000004</v>
          </cell>
          <cell r="AN550">
            <v>-857409.06041666644</v>
          </cell>
          <cell r="AR550">
            <v>-980039.1445833334</v>
          </cell>
          <cell r="AV550">
            <v>-937583.50708333321</v>
          </cell>
          <cell r="AZ550">
            <v>-929204.2666666666</v>
          </cell>
        </row>
        <row r="551">
          <cell r="Q551">
            <v>2729408.07</v>
          </cell>
          <cell r="S551">
            <v>2543073.8199999998</v>
          </cell>
          <cell r="U551">
            <v>2344067.56</v>
          </cell>
          <cell r="V551">
            <v>2242012.2799999998</v>
          </cell>
          <cell r="W551">
            <v>2102916.4500000002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2907537.9708333332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1323498.1000000001</v>
          </cell>
          <cell r="W553">
            <v>1277860.1000000001</v>
          </cell>
          <cell r="Y553">
            <v>1186584.1000000001</v>
          </cell>
          <cell r="AA553">
            <v>1095308.1000000001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2342.1799999999998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2223.1708333333331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-1318122.6299999999</v>
          </cell>
          <cell r="S557">
            <v>-1323462.49</v>
          </cell>
          <cell r="U557">
            <v>-1328802.3500000001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2891079.8849999998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-56384924.780000001</v>
          </cell>
          <cell r="S560">
            <v>-68291161.040000007</v>
          </cell>
          <cell r="U560">
            <v>-21666791.739999998</v>
          </cell>
          <cell r="V560">
            <v>-25463589.739999998</v>
          </cell>
          <cell r="W560">
            <v>-29143295.739999998</v>
          </cell>
          <cell r="Y560">
            <v>-37024745.600000001</v>
          </cell>
          <cell r="AA560">
            <v>-45044773.229999997</v>
          </cell>
          <cell r="AJ560">
            <v>-38086464.823750004</v>
          </cell>
          <cell r="AN560">
            <v>-44370864.777500004</v>
          </cell>
          <cell r="AR560">
            <v>-45163006.34958335</v>
          </cell>
          <cell r="AV560">
            <v>-45260199.434583344</v>
          </cell>
          <cell r="AZ560">
            <v>-43635014.942083329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-474496.75708333327</v>
          </cell>
          <cell r="AN563">
            <v>-474606.80041666672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603239.88291666668</v>
          </cell>
          <cell r="AZ583">
            <v>440.48624999999993</v>
          </cell>
        </row>
        <row r="584">
          <cell r="Q584">
            <v>10984724.220000001</v>
          </cell>
          <cell r="S584">
            <v>10322819.220000001</v>
          </cell>
          <cell r="U584">
            <v>9688027.2200000007</v>
          </cell>
          <cell r="V584">
            <v>9378372.2200000007</v>
          </cell>
          <cell r="W584">
            <v>9076605.2200000007</v>
          </cell>
          <cell r="Y584">
            <v>8497870.2200000007</v>
          </cell>
          <cell r="AA584">
            <v>7942956.2199999997</v>
          </cell>
          <cell r="AJ584">
            <v>13125241.636666669</v>
          </cell>
          <cell r="AN584">
            <v>11704998.928333335</v>
          </cell>
          <cell r="AR584">
            <v>10361692.345000001</v>
          </cell>
          <cell r="AV584">
            <v>9118740.0950000007</v>
          </cell>
          <cell r="AZ584">
            <v>7969242.5116666667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69588.037916666668</v>
          </cell>
          <cell r="AN585">
            <v>29843.587916666671</v>
          </cell>
          <cell r="AR585">
            <v>6447.9112500000001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95186.637916666674</v>
          </cell>
          <cell r="AN586">
            <v>40820.147916666661</v>
          </cell>
          <cell r="AR586">
            <v>8818.5512499999986</v>
          </cell>
          <cell r="AV586">
            <v>0</v>
          </cell>
          <cell r="AZ586">
            <v>0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557043.65541666665</v>
          </cell>
          <cell r="AN587">
            <v>482843.92041666666</v>
          </cell>
          <cell r="AR587">
            <v>272944.89666666667</v>
          </cell>
          <cell r="AV587">
            <v>85472.143750000003</v>
          </cell>
          <cell r="AZ587">
            <v>0</v>
          </cell>
        </row>
        <row r="588">
          <cell r="Q588">
            <v>2399031.1800000002</v>
          </cell>
          <cell r="S588">
            <v>2412056.39</v>
          </cell>
          <cell r="U588">
            <v>2532968.7000000002</v>
          </cell>
          <cell r="V588">
            <v>2559629.46</v>
          </cell>
          <cell r="W588">
            <v>2600531.56</v>
          </cell>
          <cell r="Y588">
            <v>2616782.7000000002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2630558.8412500001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</row>
        <row r="591">
          <cell r="AV591">
            <v>0</v>
          </cell>
          <cell r="AZ591">
            <v>0</v>
          </cell>
        </row>
        <row r="592">
          <cell r="AV592">
            <v>0</v>
          </cell>
          <cell r="AZ592">
            <v>0</v>
          </cell>
        </row>
        <row r="593">
          <cell r="AV593">
            <v>0</v>
          </cell>
          <cell r="AZ593">
            <v>0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679474.97541666671</v>
          </cell>
          <cell r="AN594">
            <v>475534.34250000003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803317.66208333336</v>
          </cell>
          <cell r="AN596">
            <v>1226740.1287499999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21352.227083333331</v>
          </cell>
          <cell r="AZ597">
            <v>61456.828750000008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49256.494583333319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4272.7029166666662</v>
          </cell>
          <cell r="AZ601">
            <v>35321.357499999998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132.38999999999999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34415.471666666672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43921.149166666662</v>
          </cell>
          <cell r="AZ606">
            <v>89751.334166666667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69260.902499999997</v>
          </cell>
          <cell r="AN607">
            <v>7695.6558333333332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94785.072916666672</v>
          </cell>
          <cell r="AN609">
            <v>70352.266666666663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22320.942500000001</v>
          </cell>
          <cell r="AR610">
            <v>4598.7512500000003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82679.460000000006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78649.822499999995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919.98708333333332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711.90583333333325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</row>
        <row r="618">
          <cell r="AV618">
            <v>0</v>
          </cell>
          <cell r="AZ618">
            <v>190608.47166666668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282402.09791666659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2873023.6966666658</v>
          </cell>
          <cell r="AR621">
            <v>2873023.6966666654</v>
          </cell>
          <cell r="AV621">
            <v>2873026.7399999988</v>
          </cell>
          <cell r="AZ621">
            <v>2873008.8033333328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834031.73041666672</v>
          </cell>
          <cell r="AN624">
            <v>577936.84666666668</v>
          </cell>
          <cell r="AR624">
            <v>535010.23083333333</v>
          </cell>
          <cell r="AV624">
            <v>493490.6791666667</v>
          </cell>
          <cell r="AZ624">
            <v>481950.54083333327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702314.94041666668</v>
          </cell>
          <cell r="AN625">
            <v>624490.14166666672</v>
          </cell>
          <cell r="AR625">
            <v>633401.53500000015</v>
          </cell>
          <cell r="AV625">
            <v>649220.37249999994</v>
          </cell>
          <cell r="AZ625">
            <v>663322.08375000011</v>
          </cell>
        </row>
        <row r="626">
          <cell r="Q626">
            <v>6389352.1399999997</v>
          </cell>
          <cell r="S626">
            <v>6511070.3300000001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6268351.3708333327</v>
          </cell>
          <cell r="AN626">
            <v>5598974.0558333332</v>
          </cell>
          <cell r="AR626">
            <v>3484281.2983333338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-8191.7195833333344</v>
          </cell>
          <cell r="AZ627">
            <v>-64794.248333333344</v>
          </cell>
        </row>
        <row r="628">
          <cell r="AV628">
            <v>118558.13916666666</v>
          </cell>
          <cell r="AZ628">
            <v>1129818.5979166667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273725.09999999998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164972.67000000001</v>
          </cell>
          <cell r="S632">
            <v>166324.26999999999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151376.55374999999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70027.196249999994</v>
          </cell>
          <cell r="AN633">
            <v>114038.575</v>
          </cell>
          <cell r="AR633">
            <v>131103.68208333329</v>
          </cell>
          <cell r="AV633">
            <v>133359.30083333331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49848.967083333329</v>
          </cell>
          <cell r="AV634">
            <v>53693.496666666673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53454.549583333319</v>
          </cell>
          <cell r="AR635">
            <v>67321.149583333317</v>
          </cell>
          <cell r="AV635">
            <v>67987.449999999983</v>
          </cell>
          <cell r="AZ635">
            <v>67987.449999999983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99131.195416666669</v>
          </cell>
          <cell r="AN636">
            <v>42511.685416666667</v>
          </cell>
          <cell r="AR636">
            <v>9183.9487500000014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44285.447500000002</v>
          </cell>
          <cell r="AN637">
            <v>19022.467500000002</v>
          </cell>
          <cell r="AR637">
            <v>4126.4875000000002</v>
          </cell>
          <cell r="AV637">
            <v>0</v>
          </cell>
          <cell r="AZ637">
            <v>0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31175744.600000001</v>
          </cell>
          <cell r="U641">
            <v>31840701.989999998</v>
          </cell>
          <cell r="V641">
            <v>32877264.059999999</v>
          </cell>
          <cell r="W641">
            <v>34709022.649999999</v>
          </cell>
          <cell r="Y641">
            <v>36865546.710000001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38093024.953750007</v>
          </cell>
        </row>
        <row r="642">
          <cell r="Q642">
            <v>11795598.32</v>
          </cell>
          <cell r="S642">
            <v>12380769.960000001</v>
          </cell>
          <cell r="U642">
            <v>12553298.99</v>
          </cell>
          <cell r="V642">
            <v>12865515.369999999</v>
          </cell>
          <cell r="W642">
            <v>13455308.98</v>
          </cell>
          <cell r="Y642">
            <v>13991364.380000001</v>
          </cell>
          <cell r="AA642">
            <v>14136150.93</v>
          </cell>
          <cell r="AJ642">
            <v>10417902.688750001</v>
          </cell>
          <cell r="AN642">
            <v>11349300.567083331</v>
          </cell>
          <cell r="AR642">
            <v>12275336.581250003</v>
          </cell>
          <cell r="AV642">
            <v>13313849.650416665</v>
          </cell>
          <cell r="AZ642">
            <v>14602524.35375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1330794.6399999999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589535.80000000005</v>
          </cell>
          <cell r="S644">
            <v>620630.21</v>
          </cell>
          <cell r="U644">
            <v>633355.97</v>
          </cell>
          <cell r="V644">
            <v>640721.19999999995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523188.59583333338</v>
          </cell>
          <cell r="AN644">
            <v>568102.85333333339</v>
          </cell>
          <cell r="AR644">
            <v>610444.09666666668</v>
          </cell>
          <cell r="AV644">
            <v>643926.42458333343</v>
          </cell>
          <cell r="AZ644">
            <v>668099.86625000008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6761500.9100000001</v>
          </cell>
          <cell r="S646">
            <v>7086098.79</v>
          </cell>
          <cell r="U646">
            <v>7366473.3899999997</v>
          </cell>
          <cell r="V646">
            <v>7602447.1299999999</v>
          </cell>
          <cell r="W646">
            <v>7637615.7000000002</v>
          </cell>
          <cell r="Y646">
            <v>8134168.2000000002</v>
          </cell>
          <cell r="AA646">
            <v>8313929.7300000004</v>
          </cell>
          <cell r="AJ646">
            <v>6137156.083333333</v>
          </cell>
          <cell r="AN646">
            <v>6590292.3233333342</v>
          </cell>
          <cell r="AR646">
            <v>7108833.9962500008</v>
          </cell>
          <cell r="AV646">
            <v>7707937.9437500006</v>
          </cell>
          <cell r="AZ646">
            <v>8365381.0724999988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-36935346.880000003</v>
          </cell>
          <cell r="S649">
            <v>-39532365.090000004</v>
          </cell>
          <cell r="U649">
            <v>-40515874.340000004</v>
          </cell>
          <cell r="V649">
            <v>-41810505.829999998</v>
          </cell>
          <cell r="W649">
            <v>-43694234.25</v>
          </cell>
          <cell r="Y649">
            <v>-46057739.979999997</v>
          </cell>
          <cell r="AA649">
            <v>-47091521.93</v>
          </cell>
          <cell r="AJ649">
            <v>-34190139.831249997</v>
          </cell>
          <cell r="AN649">
            <v>-36577433.089166664</v>
          </cell>
          <cell r="AR649">
            <v>-39500492.44166667</v>
          </cell>
          <cell r="AV649">
            <v>-43287523.289999999</v>
          </cell>
          <cell r="AZ649">
            <v>-47684905.838333331</v>
          </cell>
        </row>
        <row r="650">
          <cell r="Q650">
            <v>-15785305.380000001</v>
          </cell>
          <cell r="S650">
            <v>-16509770.720000001</v>
          </cell>
          <cell r="U650">
            <v>-16788483.719999999</v>
          </cell>
          <cell r="V650">
            <v>-17186723.25</v>
          </cell>
          <cell r="W650">
            <v>-17793840.140000001</v>
          </cell>
          <cell r="Y650">
            <v>-18505873.530000001</v>
          </cell>
          <cell r="AA650">
            <v>-18721758.530000001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-1880.0399999999961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279386.09000000003</v>
          </cell>
          <cell r="V658">
            <v>294484.21000000002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76726.552499999976</v>
          </cell>
          <cell r="AN658">
            <v>65958.581250000003</v>
          </cell>
          <cell r="AR658">
            <v>48393.21333333334</v>
          </cell>
          <cell r="AV658">
            <v>30554.569166666664</v>
          </cell>
          <cell r="AZ658">
            <v>77228.807499999995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-1213276.2524999999</v>
          </cell>
          <cell r="AN659">
            <v>-944824.02208333334</v>
          </cell>
          <cell r="AR659">
            <v>-152912.8925000001</v>
          </cell>
          <cell r="AV659">
            <v>896828.15750000009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300560.92125000001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-8.3333333333333339E-4</v>
          </cell>
          <cell r="AR684">
            <v>-8.3333333333333339E-4</v>
          </cell>
          <cell r="AV684">
            <v>-8.3333333333333339E-4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-275805.30125000002</v>
          </cell>
          <cell r="AN688">
            <v>-215816.70041666669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-138237.42000000001</v>
          </cell>
          <cell r="U690">
            <v>-160852.03</v>
          </cell>
          <cell r="V690">
            <v>-166540.26999999999</v>
          </cell>
          <cell r="W690">
            <v>-166710.67000000001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-157032.76874999999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706758.59125000006</v>
          </cell>
          <cell r="AR691">
            <v>868891.74208333332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3585.2754166666668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35.159999999999997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66.192083333333343</v>
          </cell>
          <cell r="AV695">
            <v>47.966666666666669</v>
          </cell>
          <cell r="AZ695">
            <v>47.966666666666669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637567.55000000005</v>
          </cell>
          <cell r="V697">
            <v>637567.55000000005</v>
          </cell>
          <cell r="W697">
            <v>643221.56999999995</v>
          </cell>
          <cell r="Y697">
            <v>654510.18000000005</v>
          </cell>
          <cell r="AA697">
            <v>665123.59</v>
          </cell>
          <cell r="AJ697">
            <v>460101.34749999997</v>
          </cell>
          <cell r="AN697">
            <v>545784.68125000002</v>
          </cell>
          <cell r="AR697">
            <v>604014.24916666665</v>
          </cell>
          <cell r="AV697">
            <v>640200.6316666666</v>
          </cell>
          <cell r="AZ697">
            <v>657144.29749999999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9377.3700000000008</v>
          </cell>
          <cell r="V699">
            <v>8989.4699999999993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7810.3962500000007</v>
          </cell>
          <cell r="AN699">
            <v>7878.9070833333326</v>
          </cell>
          <cell r="AR699">
            <v>8963.5249999999996</v>
          </cell>
          <cell r="AV699">
            <v>8996.7762500000008</v>
          </cell>
          <cell r="AZ699">
            <v>8859.9125000000004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985.87250000000006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295.95999999999998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975.76749999999993</v>
          </cell>
          <cell r="AV703">
            <v>738.89666666666665</v>
          </cell>
          <cell r="AZ703">
            <v>928.01458333333323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639002.30000000005</v>
          </cell>
          <cell r="U705">
            <v>547530.06999999995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369644.56791666662</v>
          </cell>
          <cell r="AN705">
            <v>-984665.41958333331</v>
          </cell>
          <cell r="AR705">
            <v>-669042.84333333338</v>
          </cell>
          <cell r="AV705">
            <v>976216.4029166667</v>
          </cell>
          <cell r="AZ705">
            <v>3833450.6929166671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298356.46999999997</v>
          </cell>
          <cell r="AJ706">
            <v>2377012.2912500002</v>
          </cell>
          <cell r="AN706">
            <v>1541144.6366666667</v>
          </cell>
          <cell r="AR706">
            <v>704978.34458333335</v>
          </cell>
          <cell r="AV706">
            <v>533818.1825</v>
          </cell>
          <cell r="AZ706">
            <v>373564.38250000001</v>
          </cell>
        </row>
        <row r="707">
          <cell r="Q707">
            <v>2213374.15</v>
          </cell>
          <cell r="S707">
            <v>-639002.30000000005</v>
          </cell>
          <cell r="U707">
            <v>-547530.06999999995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-369644.56791666662</v>
          </cell>
          <cell r="AN707">
            <v>984665.41958333331</v>
          </cell>
          <cell r="AR707">
            <v>669042.84333333338</v>
          </cell>
          <cell r="AV707">
            <v>-976216.4029166667</v>
          </cell>
          <cell r="AZ707">
            <v>-3833450.6929166671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68029.929999999993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93540.969999999987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36848.425000000003</v>
          </cell>
          <cell r="AN710">
            <v>66556.305000000008</v>
          </cell>
          <cell r="AR710">
            <v>66556.305000000008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8412.7612499999996</v>
          </cell>
          <cell r="AV712">
            <v>934.75124999999991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12615.841249999999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98617.108333333337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30871.599999999999</v>
          </cell>
          <cell r="V719">
            <v>31131.599999999999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18795.804166666669</v>
          </cell>
          <cell r="AZ719">
            <v>17509.487499999999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7825232.1987500004</v>
          </cell>
          <cell r="AZ720">
            <v>11606627.0625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-9842474.5399999991</v>
          </cell>
          <cell r="AJ722">
            <v>16178.46875</v>
          </cell>
          <cell r="AN722">
            <v>-206029.42541666667</v>
          </cell>
          <cell r="AR722">
            <v>-872575.56083333341</v>
          </cell>
          <cell r="AV722">
            <v>-4006478.8129166663</v>
          </cell>
          <cell r="AZ722">
            <v>-6705559.6654166663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77879.166666666672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-37860.550000000003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-96509.621666666659</v>
          </cell>
          <cell r="AZ724">
            <v>-210974.65541666668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82554.880000000005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88905.239999999991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142973845.94999999</v>
          </cell>
          <cell r="W729">
            <v>134036097.37</v>
          </cell>
          <cell r="Y729">
            <v>152013749.99000001</v>
          </cell>
          <cell r="AA729">
            <v>104442086.04000001</v>
          </cell>
          <cell r="AJ729">
            <v>-17315188.833333332</v>
          </cell>
          <cell r="AN729">
            <v>54937678.977499999</v>
          </cell>
          <cell r="AR729">
            <v>148261071.63874999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161952.20000000001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136380.79999999999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-383455.83333333331</v>
          </cell>
          <cell r="AN731">
            <v>-484363.33333333331</v>
          </cell>
          <cell r="AR731">
            <v>-484363.33333333331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72380202.541666672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547660.66666666663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</row>
        <row r="739">
          <cell r="AR739">
            <v>0</v>
          </cell>
          <cell r="AV739">
            <v>117323.875</v>
          </cell>
          <cell r="AZ739">
            <v>852310.08333333337</v>
          </cell>
        </row>
        <row r="740">
          <cell r="Q740">
            <v>9134.8700000000008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4013.8812499999999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10290.032499999999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8195.5499999999993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9038.4150000000009</v>
          </cell>
          <cell r="AR743">
            <v>12351.407499999999</v>
          </cell>
          <cell r="AV743">
            <v>9682.7862499999992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7965.6274999999987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379913.15000000008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611403.31999999995</v>
          </cell>
          <cell r="AJ749">
            <v>0</v>
          </cell>
          <cell r="AN749">
            <v>59473.776250000003</v>
          </cell>
          <cell r="AR749">
            <v>221568.36458333334</v>
          </cell>
          <cell r="AV749">
            <v>397180.22375000006</v>
          </cell>
          <cell r="AZ749">
            <v>421850.53041666659</v>
          </cell>
        </row>
        <row r="750">
          <cell r="U750">
            <v>6557399.0899999999</v>
          </cell>
          <cell r="V750">
            <v>6564809.5899999999</v>
          </cell>
          <cell r="W750">
            <v>6646026.79</v>
          </cell>
          <cell r="Y750">
            <v>6675201.96</v>
          </cell>
          <cell r="AA750">
            <v>6723122.1299999999</v>
          </cell>
          <cell r="AJ750">
            <v>0</v>
          </cell>
          <cell r="AN750">
            <v>818862.07624999993</v>
          </cell>
          <cell r="AR750">
            <v>3026096.8616666663</v>
          </cell>
          <cell r="AV750">
            <v>4987978.4708333341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329941.96999999997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71683.820416666669</v>
          </cell>
          <cell r="AV754">
            <v>173808.71708333332</v>
          </cell>
          <cell r="AZ754">
            <v>260222.09375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475236.01874999999</v>
          </cell>
        </row>
        <row r="756">
          <cell r="Y756">
            <v>21062818.800000001</v>
          </cell>
          <cell r="AA756">
            <v>21062818.800000001</v>
          </cell>
          <cell r="AR756">
            <v>877617.45000000007</v>
          </cell>
          <cell r="AV756">
            <v>7898557.0500000007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2077.6166666666668</v>
          </cell>
          <cell r="AZ766">
            <v>2077.6166666666668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2815.4587499999998</v>
          </cell>
          <cell r="AR769">
            <v>17066.383750000001</v>
          </cell>
          <cell r="AV769">
            <v>52855.332083333342</v>
          </cell>
          <cell r="AZ769">
            <v>99601.676666666652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36499.042500000003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69294.720000000001</v>
          </cell>
          <cell r="Y771">
            <v>96772.53</v>
          </cell>
          <cell r="AA771">
            <v>157990.29999999999</v>
          </cell>
          <cell r="AJ771">
            <v>2501.4366666666665</v>
          </cell>
          <cell r="AN771">
            <v>12154.745000000001</v>
          </cell>
          <cell r="AR771">
            <v>37090.137083333335</v>
          </cell>
          <cell r="AV771">
            <v>81248.169583333321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596135.67000000004</v>
          </cell>
          <cell r="AJ772">
            <v>110499.13500000001</v>
          </cell>
          <cell r="AN772">
            <v>336463.29541666672</v>
          </cell>
          <cell r="AR772">
            <v>551456.64750000008</v>
          </cell>
          <cell r="AV772">
            <v>638361.44708333339</v>
          </cell>
          <cell r="AZ772">
            <v>584818.11624999996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258391.32625000001</v>
          </cell>
        </row>
        <row r="774">
          <cell r="Q774">
            <v>40781553.810000002</v>
          </cell>
          <cell r="S774">
            <v>40781553.810000002</v>
          </cell>
          <cell r="U774">
            <v>42403614.670000002</v>
          </cell>
          <cell r="V774">
            <v>42403614.670000002</v>
          </cell>
          <cell r="W774">
            <v>43497629.240000002</v>
          </cell>
          <cell r="Y774">
            <v>43497629.240000002</v>
          </cell>
          <cell r="AA774">
            <v>43153843.530000001</v>
          </cell>
          <cell r="AJ774">
            <v>35974316.675000004</v>
          </cell>
          <cell r="AN774">
            <v>39888948.091250002</v>
          </cell>
          <cell r="AR774">
            <v>41889331.492916673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134727.16375000001</v>
          </cell>
          <cell r="AN775">
            <v>286979.03458333336</v>
          </cell>
          <cell r="AR775">
            <v>438036.91583333333</v>
          </cell>
          <cell r="AV775">
            <v>453546.39374999987</v>
          </cell>
          <cell r="AZ775">
            <v>445883.95624999987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82265.820000000007</v>
          </cell>
          <cell r="AJ776">
            <v>816.18208333333325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75449.211250000008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427920.98875000002</v>
          </cell>
        </row>
        <row r="778">
          <cell r="Q778">
            <v>0</v>
          </cell>
          <cell r="S778">
            <v>8558.7999999999993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713.23333333333323</v>
          </cell>
          <cell r="AR778">
            <v>713.23333333333323</v>
          </cell>
          <cell r="AV778">
            <v>713.23333333333323</v>
          </cell>
          <cell r="AZ778">
            <v>0</v>
          </cell>
        </row>
        <row r="779">
          <cell r="Q779">
            <v>-67607036.299999997</v>
          </cell>
          <cell r="S779">
            <v>-67607036.299999997</v>
          </cell>
          <cell r="U779">
            <v>-67704614.450000003</v>
          </cell>
          <cell r="V779">
            <v>-67704614.450000003</v>
          </cell>
          <cell r="W779">
            <v>-68004614.450000003</v>
          </cell>
          <cell r="Y779">
            <v>-68006714.870000005</v>
          </cell>
          <cell r="AA779">
            <v>-64468965.899999999</v>
          </cell>
          <cell r="AJ779">
            <v>-67392846.822083324</v>
          </cell>
          <cell r="AN779">
            <v>-67536853.229166672</v>
          </cell>
          <cell r="AR779">
            <v>-67714449.501250014</v>
          </cell>
          <cell r="AV779">
            <v>-66816339.200416662</v>
          </cell>
          <cell r="AZ779">
            <v>-65759470.355000012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311392.64000000001</v>
          </cell>
          <cell r="AJ781">
            <v>606.76125000000002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37523294.479999997</v>
          </cell>
          <cell r="S784">
            <v>37552678.829999998</v>
          </cell>
          <cell r="U784">
            <v>37578713.310000002</v>
          </cell>
          <cell r="V784">
            <v>37590005.939999998</v>
          </cell>
          <cell r="W784">
            <v>37607413.969999999</v>
          </cell>
          <cell r="Y784">
            <v>37642895.469999999</v>
          </cell>
          <cell r="AA784">
            <v>37683008.939999998</v>
          </cell>
          <cell r="AJ784">
            <v>37448040.617083333</v>
          </cell>
          <cell r="AN784">
            <v>37498014.251666673</v>
          </cell>
          <cell r="AR784">
            <v>37552036.469166674</v>
          </cell>
          <cell r="AV784">
            <v>37616748.584583335</v>
          </cell>
          <cell r="AZ784">
            <v>37702949.599999994</v>
          </cell>
        </row>
        <row r="785">
          <cell r="Q785">
            <v>140063.73000000001</v>
          </cell>
          <cell r="S785">
            <v>140063.73000000001</v>
          </cell>
          <cell r="U785">
            <v>123642.66</v>
          </cell>
          <cell r="V785">
            <v>123642.66</v>
          </cell>
          <cell r="W785">
            <v>290001.90999999997</v>
          </cell>
          <cell r="Y785">
            <v>290001.90999999997</v>
          </cell>
          <cell r="AA785">
            <v>215389.53</v>
          </cell>
          <cell r="AJ785">
            <v>5835.9887500000004</v>
          </cell>
          <cell r="AN785">
            <v>50471.265000000007</v>
          </cell>
          <cell r="AR785">
            <v>126343.66208333334</v>
          </cell>
          <cell r="AV785">
            <v>203909.51375000001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948.33333333333337</v>
          </cell>
          <cell r="AN786">
            <v>948.33333333333337</v>
          </cell>
          <cell r="AR786">
            <v>948.33333333333337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73626.460000000006</v>
          </cell>
          <cell r="AJ788">
            <v>0</v>
          </cell>
          <cell r="AN788">
            <v>0</v>
          </cell>
          <cell r="AR788">
            <v>6976.8187500000013</v>
          </cell>
          <cell r="AV788">
            <v>49204.075833333336</v>
          </cell>
          <cell r="AZ788">
            <v>123473.66250000002</v>
          </cell>
        </row>
        <row r="789">
          <cell r="Q789">
            <v>9351936.5800000001</v>
          </cell>
          <cell r="S789">
            <v>9351936.5800000001</v>
          </cell>
          <cell r="U789">
            <v>9351936.5800000001</v>
          </cell>
          <cell r="V789">
            <v>9351936.5800000001</v>
          </cell>
          <cell r="W789">
            <v>9351936.5800000001</v>
          </cell>
          <cell r="Y789">
            <v>9351936.5800000001</v>
          </cell>
          <cell r="AA789">
            <v>9351936.5800000001</v>
          </cell>
          <cell r="AJ789">
            <v>9351936.5800000001</v>
          </cell>
          <cell r="AN789">
            <v>9351936.5800000001</v>
          </cell>
          <cell r="AR789">
            <v>9351936.5800000001</v>
          </cell>
          <cell r="AV789">
            <v>9351936.5800000001</v>
          </cell>
          <cell r="AZ789">
            <v>9351936.5800000001</v>
          </cell>
        </row>
        <row r="790">
          <cell r="AA790">
            <v>181849.04</v>
          </cell>
          <cell r="AR790">
            <v>0</v>
          </cell>
          <cell r="AV790">
            <v>50761.894999999997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1339871.3600000001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2650805.2599999998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2547513.4504166669</v>
          </cell>
          <cell r="AN794">
            <v>2601861.3962499998</v>
          </cell>
          <cell r="AR794">
            <v>2679223.7204166669</v>
          </cell>
          <cell r="AV794">
            <v>2794202.82</v>
          </cell>
          <cell r="AZ794">
            <v>3125791.7349999999</v>
          </cell>
        </row>
        <row r="795">
          <cell r="Q795">
            <v>2577686.9300000002</v>
          </cell>
          <cell r="S795">
            <v>2577686.9300000002</v>
          </cell>
          <cell r="U795">
            <v>2577686.9300000002</v>
          </cell>
          <cell r="V795">
            <v>2577686.9300000002</v>
          </cell>
          <cell r="W795">
            <v>2577686.9300000002</v>
          </cell>
          <cell r="Y795">
            <v>2651381.7400000002</v>
          </cell>
          <cell r="AA795">
            <v>2651381.7400000002</v>
          </cell>
          <cell r="AJ795">
            <v>2614637.219583333</v>
          </cell>
          <cell r="AN795">
            <v>2615058.8933333331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366.94999999999987</v>
          </cell>
          <cell r="AN797">
            <v>366.94999999999987</v>
          </cell>
          <cell r="AR797">
            <v>366.94999999999987</v>
          </cell>
          <cell r="AV797">
            <v>366.94999999999987</v>
          </cell>
          <cell r="AZ797">
            <v>366.94999999999987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142346.77499999999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3825066.5683333338</v>
          </cell>
          <cell r="AZ802">
            <v>3860539.9849999999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3742843.2991666659</v>
          </cell>
          <cell r="AN803">
            <v>4016696.1787499995</v>
          </cell>
          <cell r="AR803">
            <v>4206840.2312500002</v>
          </cell>
          <cell r="AV803">
            <v>4358768.1187499994</v>
          </cell>
          <cell r="AZ803">
            <v>4397367.6758333324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704.79166666666663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3086443.0550000002</v>
          </cell>
          <cell r="AN807">
            <v>3088608.4704166665</v>
          </cell>
          <cell r="AR807">
            <v>3089697.7908333335</v>
          </cell>
          <cell r="AV807">
            <v>2188701.7766666668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66942.149999999994</v>
          </cell>
          <cell r="S812">
            <v>66942.149999999994</v>
          </cell>
          <cell r="U812">
            <v>66942.149999999994</v>
          </cell>
          <cell r="V812">
            <v>66942.149999999994</v>
          </cell>
          <cell r="W812">
            <v>66942.149999999994</v>
          </cell>
          <cell r="Y812">
            <v>66942.149999999994</v>
          </cell>
          <cell r="AA812">
            <v>0</v>
          </cell>
          <cell r="AJ812">
            <v>66942.150000000009</v>
          </cell>
          <cell r="AN812">
            <v>66942.150000000009</v>
          </cell>
          <cell r="AR812">
            <v>66942.150000000009</v>
          </cell>
          <cell r="AV812">
            <v>47417.356250000004</v>
          </cell>
          <cell r="AZ812">
            <v>25103.306249999998</v>
          </cell>
        </row>
        <row r="813">
          <cell r="Q813">
            <v>8253623.4699999997</v>
          </cell>
          <cell r="S813">
            <v>8328982.0499999998</v>
          </cell>
          <cell r="U813">
            <v>8400758.4100000001</v>
          </cell>
          <cell r="V813">
            <v>8505094.9000000004</v>
          </cell>
          <cell r="W813">
            <v>8587670.2599999998</v>
          </cell>
          <cell r="Y813">
            <v>8609085.4900000002</v>
          </cell>
          <cell r="AA813">
            <v>8778235.7799999993</v>
          </cell>
          <cell r="AJ813">
            <v>7776202.8466666676</v>
          </cell>
          <cell r="AN813">
            <v>8079622.8716666661</v>
          </cell>
          <cell r="AR813">
            <v>8338041.5916666687</v>
          </cell>
          <cell r="AV813">
            <v>8562494.0283333343</v>
          </cell>
          <cell r="AZ813">
            <v>8913112.8074999992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134702.85999999999</v>
          </cell>
          <cell r="S815">
            <v>134702.85999999999</v>
          </cell>
          <cell r="U815">
            <v>139961.60000000001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150871.66916666669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9296.0500000000011</v>
          </cell>
          <cell r="AN816">
            <v>16031.536666666669</v>
          </cell>
          <cell r="AR816">
            <v>20256.320000000003</v>
          </cell>
          <cell r="AV816">
            <v>63775.118333333339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699.44791666666663</v>
          </cell>
          <cell r="AN817">
            <v>2379.4237499999999</v>
          </cell>
          <cell r="AR817">
            <v>8933.9050000000007</v>
          </cell>
          <cell r="AV817">
            <v>18734.897083333333</v>
          </cell>
          <cell r="AZ817">
            <v>26902.921249999999</v>
          </cell>
        </row>
        <row r="818">
          <cell r="Q818">
            <v>145168.22</v>
          </cell>
          <cell r="S818">
            <v>148663.92000000001</v>
          </cell>
          <cell r="U818">
            <v>158105.14000000001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76988.809166666688</v>
          </cell>
          <cell r="AR818">
            <v>130181.35583333333</v>
          </cell>
          <cell r="AV818">
            <v>136892.10500000001</v>
          </cell>
          <cell r="AZ818">
            <v>87127.302500000005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94173.208333333328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4575129.4800000004</v>
          </cell>
          <cell r="Y824">
            <v>6861240.1100000003</v>
          </cell>
          <cell r="AA824">
            <v>8986240.3000000007</v>
          </cell>
          <cell r="AJ824">
            <v>3654979.5662499997</v>
          </cell>
          <cell r="AN824">
            <v>3736796.9866666668</v>
          </cell>
          <cell r="AR824">
            <v>4051784.8533333335</v>
          </cell>
          <cell r="AV824">
            <v>4684068.0350000001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136521.29999999999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77670.259999999995</v>
          </cell>
          <cell r="S826">
            <v>72976.62</v>
          </cell>
          <cell r="U826">
            <v>68407.78</v>
          </cell>
          <cell r="V826">
            <v>66123.360000000001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87064.388333333336</v>
          </cell>
          <cell r="AR826">
            <v>73309.401666666672</v>
          </cell>
          <cell r="AV826">
            <v>63844.140000000007</v>
          </cell>
          <cell r="AZ826">
            <v>52993.145833333343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561727.12416666665</v>
          </cell>
          <cell r="AN828">
            <v>464346.5908333335</v>
          </cell>
          <cell r="AR828">
            <v>391295.40416666662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312420.29499999998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41489.089999999997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31004.799999999999</v>
          </cell>
          <cell r="AJ830">
            <v>51508.722916666673</v>
          </cell>
          <cell r="AN830">
            <v>49178.409166666679</v>
          </cell>
          <cell r="AR830">
            <v>43108.808750000004</v>
          </cell>
          <cell r="AV830">
            <v>37190.601249999992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-8648.5304166666665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878.50458333333336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6641.1629166666671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2547275.2000000002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2406541.7999999998</v>
          </cell>
          <cell r="AJ841">
            <v>2631715.2762500001</v>
          </cell>
          <cell r="AN841">
            <v>2575421.8929166668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459912.65250000008</v>
          </cell>
          <cell r="AN842">
            <v>454217.15250000008</v>
          </cell>
          <cell r="AR842">
            <v>448521.65000000008</v>
          </cell>
          <cell r="AV842">
            <v>442826.13000000012</v>
          </cell>
          <cell r="AZ842">
            <v>437130.61000000004</v>
          </cell>
        </row>
        <row r="843">
          <cell r="Q843">
            <v>4232226.6100000003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4347128.6908333329</v>
          </cell>
          <cell r="AN843">
            <v>4270527.2975000003</v>
          </cell>
          <cell r="AR843">
            <v>4193925.9041666668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33238.550000000003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34987.950833333329</v>
          </cell>
          <cell r="AN845">
            <v>33821.677499999998</v>
          </cell>
          <cell r="AR845">
            <v>32655.404166666671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985409.83000000007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783391.73041666672</v>
          </cell>
          <cell r="AN847">
            <v>771871.25375000003</v>
          </cell>
          <cell r="AR847">
            <v>760350.77708333323</v>
          </cell>
          <cell r="AV847">
            <v>748830.29999999993</v>
          </cell>
          <cell r="AZ847">
            <v>737309.82</v>
          </cell>
        </row>
        <row r="848">
          <cell r="Q848">
            <v>2345797.09</v>
          </cell>
          <cell r="S848">
            <v>2328159.5099999998</v>
          </cell>
          <cell r="U848">
            <v>2310521.9300000002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2363434.6637499998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721317.88249999995</v>
          </cell>
          <cell r="AR849">
            <v>710551.9558333332</v>
          </cell>
          <cell r="AV849">
            <v>699786.02999999991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34612.410000000003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33281.129999999997</v>
          </cell>
          <cell r="Y851">
            <v>32837.370000000003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33281.129999999997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885214.16000000015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312990.78999999998</v>
          </cell>
          <cell r="AJ854">
            <v>444776.37291666679</v>
          </cell>
          <cell r="AN854">
            <v>411829.98958333326</v>
          </cell>
          <cell r="AR854">
            <v>378883.59291666659</v>
          </cell>
          <cell r="AV854">
            <v>345937.19</v>
          </cell>
          <cell r="AZ854">
            <v>312990.78999999998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39893.599999999999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155400.29999999999</v>
          </cell>
          <cell r="S856">
            <v>153624.32000000001</v>
          </cell>
          <cell r="U856">
            <v>151848.34</v>
          </cell>
          <cell r="V856">
            <v>150960.35</v>
          </cell>
          <cell r="W856">
            <v>150072.35999999999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150072.35999999999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5418087.7599999998</v>
          </cell>
          <cell r="S858">
            <v>5385250.8600000003</v>
          </cell>
          <cell r="U858">
            <v>5352413.96</v>
          </cell>
          <cell r="V858">
            <v>5335995.51</v>
          </cell>
          <cell r="W858">
            <v>5319577.0599999996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5450924.6600000001</v>
          </cell>
          <cell r="AR858">
            <v>5385250.8600000003</v>
          </cell>
          <cell r="AV858">
            <v>5319577.0599999996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61156640.240000002</v>
          </cell>
          <cell r="U867">
            <v>53671108.43</v>
          </cell>
          <cell r="V867">
            <v>45986258.560000002</v>
          </cell>
          <cell r="W867">
            <v>42861798.280000001</v>
          </cell>
          <cell r="Y867">
            <v>46455029.840000004</v>
          </cell>
          <cell r="AA867">
            <v>33198050.079999998</v>
          </cell>
          <cell r="AJ867">
            <v>13566287.666666666</v>
          </cell>
          <cell r="AN867">
            <v>31570324.82291666</v>
          </cell>
          <cell r="AR867">
            <v>46481724.653333329</v>
          </cell>
          <cell r="AV867">
            <v>45295664.994166665</v>
          </cell>
          <cell r="AZ867">
            <v>35547889.756250001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418938.33333333331</v>
          </cell>
          <cell r="AR868">
            <v>418938.33333333331</v>
          </cell>
          <cell r="AV868">
            <v>418938.33333333331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7761.6191666666664</v>
          </cell>
          <cell r="AZ869">
            <v>4109.0924999999997</v>
          </cell>
        </row>
        <row r="870">
          <cell r="Q870">
            <v>21873416</v>
          </cell>
          <cell r="S870">
            <v>24583459.18</v>
          </cell>
          <cell r="U870">
            <v>17884000.309999999</v>
          </cell>
          <cell r="V870">
            <v>12103569.51</v>
          </cell>
          <cell r="W870">
            <v>11041233.23</v>
          </cell>
          <cell r="Y870">
            <v>11925189.720000001</v>
          </cell>
          <cell r="AA870">
            <v>8803009.2300000004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78708748.666666672</v>
          </cell>
          <cell r="AN875">
            <v>82151498.666666672</v>
          </cell>
          <cell r="AR875">
            <v>85085457</v>
          </cell>
          <cell r="AV875">
            <v>87313528.375</v>
          </cell>
          <cell r="AZ875">
            <v>88995389.708333328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79544.333333333328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48441511.850000001</v>
          </cell>
          <cell r="U879">
            <v>57269737.200000003</v>
          </cell>
          <cell r="V879">
            <v>53394534.020000003</v>
          </cell>
          <cell r="W879">
            <v>53534945.759999998</v>
          </cell>
          <cell r="Y879">
            <v>47911050.890000001</v>
          </cell>
          <cell r="AA879">
            <v>31772828.899999999</v>
          </cell>
          <cell r="AJ879">
            <v>5933293.9333333336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45405962.369999997</v>
          </cell>
          <cell r="U882">
            <v>40388500.93</v>
          </cell>
          <cell r="V882">
            <v>33052637.399999999</v>
          </cell>
          <cell r="W882">
            <v>32084662.48</v>
          </cell>
          <cell r="Y882">
            <v>31770776.969999999</v>
          </cell>
          <cell r="AA882">
            <v>24082491.969999999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32870980.846250001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287056.33333333331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874791.66666666663</v>
          </cell>
          <cell r="AV893">
            <v>1235000</v>
          </cell>
          <cell r="AZ893">
            <v>1235000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796450.70833333337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722555.95833333337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70567.291666666672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99254.958333333328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989252.66666666663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428220.41666666669</v>
          </cell>
          <cell r="AN925">
            <v>340333.33333333331</v>
          </cell>
          <cell r="AR925">
            <v>340333.33333333331</v>
          </cell>
          <cell r="AV925">
            <v>340333.33333333331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</row>
        <row r="927">
          <cell r="Q927">
            <v>74353376.010000005</v>
          </cell>
          <cell r="S927">
            <v>74098718.989999995</v>
          </cell>
          <cell r="U927">
            <v>73789151.870000005</v>
          </cell>
          <cell r="V927">
            <v>73648095.829999998</v>
          </cell>
          <cell r="W927">
            <v>75464120.290000007</v>
          </cell>
          <cell r="Y927">
            <v>75182008.209999993</v>
          </cell>
          <cell r="AA927">
            <v>74899896.129999995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74075215.957499996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3511240.0924999998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-547283.32999999996</v>
          </cell>
          <cell r="Y931">
            <v>-543433.32999999996</v>
          </cell>
          <cell r="AA931">
            <v>-539583.32999999996</v>
          </cell>
          <cell r="AJ931">
            <v>-1215282.658333333</v>
          </cell>
          <cell r="AN931">
            <v>-739666.68374999997</v>
          </cell>
          <cell r="AR931">
            <v>-403204.87041666667</v>
          </cell>
          <cell r="AV931">
            <v>-255290.97</v>
          </cell>
          <cell r="AZ931">
            <v>-627457.63666666672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426708.33333333331</v>
          </cell>
          <cell r="AV939">
            <v>628000</v>
          </cell>
          <cell r="AZ939">
            <v>722750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9583.3333333333339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267916.66666666669</v>
          </cell>
          <cell r="AR941">
            <v>935208.33333333337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292791.66666666669</v>
          </cell>
          <cell r="AN944">
            <v>575125</v>
          </cell>
          <cell r="AR944">
            <v>801458.33333333337</v>
          </cell>
          <cell r="AV944">
            <v>678500</v>
          </cell>
          <cell r="AZ944">
            <v>509166.66666666669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-678112.83333333337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8291.6666666666661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607008.66666666663</v>
          </cell>
          <cell r="AR958">
            <v>704008.66666666663</v>
          </cell>
          <cell r="AV958">
            <v>763342</v>
          </cell>
          <cell r="AZ958">
            <v>787675.33333333337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-843790.95833333337</v>
          </cell>
          <cell r="AV962">
            <v>-1468398.5416666667</v>
          </cell>
          <cell r="AZ962">
            <v>-1285075.75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621138.04166666663</v>
          </cell>
          <cell r="AN963">
            <v>24945.708333333332</v>
          </cell>
          <cell r="AR963">
            <v>-583943.91666666663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</row>
        <row r="965">
          <cell r="Q965">
            <v>7233570.6699999999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14606652.279999999</v>
          </cell>
          <cell r="AA965">
            <v>13233601.25</v>
          </cell>
          <cell r="AJ965">
            <v>5148837.5920833331</v>
          </cell>
          <cell r="AN965">
            <v>5422389.5954166679</v>
          </cell>
          <cell r="AR965">
            <v>6099499.949583333</v>
          </cell>
          <cell r="AV965">
            <v>5621682.5687500006</v>
          </cell>
          <cell r="AZ965">
            <v>6980216.5983333318</v>
          </cell>
        </row>
        <row r="966">
          <cell r="Q966">
            <v>-5075464.66</v>
          </cell>
          <cell r="S966">
            <v>-15787748.949999999</v>
          </cell>
          <cell r="U966">
            <v>-36829632.399999999</v>
          </cell>
          <cell r="V966">
            <v>-54265222.630000003</v>
          </cell>
          <cell r="W966">
            <v>-44238808.340000004</v>
          </cell>
          <cell r="Y966">
            <v>-62527416.759999998</v>
          </cell>
          <cell r="AA966">
            <v>-13696864.16</v>
          </cell>
          <cell r="AJ966">
            <v>-32215928.649583329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-24000273.387499992</v>
          </cell>
        </row>
        <row r="967">
          <cell r="Q967">
            <v>-281931.78999999998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-593029.29375000007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318460.46000000002</v>
          </cell>
          <cell r="AJ968">
            <v>456280.96416666679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4835239.6100000003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7565252.5099999998</v>
          </cell>
          <cell r="AJ969">
            <v>2994689.3866666667</v>
          </cell>
          <cell r="AN969">
            <v>2249509.3529166663</v>
          </cell>
          <cell r="AR969">
            <v>2316910.1816666662</v>
          </cell>
          <cell r="AV969">
            <v>2574045.6820833334</v>
          </cell>
          <cell r="AZ969">
            <v>2787392.8170833336</v>
          </cell>
        </row>
        <row r="970">
          <cell r="Q970">
            <v>-16063776.470000001</v>
          </cell>
          <cell r="S970">
            <v>-9126128.6699999999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-66586398.020000003</v>
          </cell>
          <cell r="AJ970">
            <v>-15000079.814166667</v>
          </cell>
          <cell r="AN970">
            <v>-8408858.4875000007</v>
          </cell>
          <cell r="AR970">
            <v>-7505948.1625000006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-20701303.469999999</v>
          </cell>
          <cell r="Y971">
            <v>-19528681.640000001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-9840085.6583333332</v>
          </cell>
          <cell r="AZ971">
            <v>-12385835.354583336</v>
          </cell>
        </row>
        <row r="972">
          <cell r="Q972">
            <v>8967750072.1800022</v>
          </cell>
          <cell r="S972">
            <v>8796799245.090004</v>
          </cell>
          <cell r="U972">
            <v>8544073521.8700094</v>
          </cell>
          <cell r="V972">
            <v>8443211198.1600037</v>
          </cell>
          <cell r="W972">
            <v>8402764384.1999969</v>
          </cell>
          <cell r="Y972">
            <v>8586482260.5900087</v>
          </cell>
          <cell r="AA972">
            <v>8619310602.7900047</v>
          </cell>
          <cell r="AJ972">
            <v>7962404785.0204191</v>
          </cell>
          <cell r="AN972">
            <v>8288180862.1062527</v>
          </cell>
          <cell r="AR972">
            <v>8498242242.4287472</v>
          </cell>
          <cell r="AV972">
            <v>8671515549.4954205</v>
          </cell>
          <cell r="AZ972">
            <v>8673305475.4054203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-680071670.83333337</v>
          </cell>
          <cell r="AR973">
            <v>-393725704.16666669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-465312.20124999998</v>
          </cell>
          <cell r="AV974">
            <v>-751658.17125000001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-791.66666666666663</v>
          </cell>
          <cell r="AV975">
            <v>-458.33333333333331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-820586865.84000003</v>
          </cell>
          <cell r="S980">
            <v>-2470564779.1599998</v>
          </cell>
          <cell r="U980">
            <v>-2491360451.8000002</v>
          </cell>
          <cell r="V980">
            <v>-2491360451.8000002</v>
          </cell>
          <cell r="W980">
            <v>-2487705116.4699998</v>
          </cell>
          <cell r="Y980">
            <v>-2487705116.4699998</v>
          </cell>
          <cell r="AA980">
            <v>-2487705116.4699998</v>
          </cell>
          <cell r="AJ980">
            <v>-820453035.04541683</v>
          </cell>
          <cell r="AN980">
            <v>-1166905248.2841668</v>
          </cell>
          <cell r="AR980">
            <v>-1723094353.3258331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-2552258.5341666662</v>
          </cell>
          <cell r="AN981">
            <v>-2260201.13625</v>
          </cell>
          <cell r="AR981">
            <v>-1481353.6929166669</v>
          </cell>
          <cell r="AV981">
            <v>-456916.91625000001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-20819.627499999999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-285944.16499999998</v>
          </cell>
          <cell r="AV984">
            <v>-86192.92</v>
          </cell>
          <cell r="AZ984">
            <v>0</v>
          </cell>
        </row>
        <row r="985">
          <cell r="Q985">
            <v>-399333813.91000003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-190334739.32875001</v>
          </cell>
          <cell r="AR985">
            <v>-115017657.38958336</v>
          </cell>
          <cell r="AV985">
            <v>-53661245.395416677</v>
          </cell>
          <cell r="AZ985">
            <v>-1734074.20875</v>
          </cell>
        </row>
        <row r="986">
          <cell r="Q986">
            <v>2148854.7200000002</v>
          </cell>
          <cell r="S986">
            <v>2148854.7200000002</v>
          </cell>
          <cell r="U986">
            <v>2148854.7200000002</v>
          </cell>
          <cell r="V986">
            <v>2148854.7200000002</v>
          </cell>
          <cell r="W986">
            <v>2148854.7200000002</v>
          </cell>
          <cell r="Y986">
            <v>2148854.7200000002</v>
          </cell>
          <cell r="AA986">
            <v>2148854.7200000002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6912845.0599999996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6860172.3225000007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1740548.6425000001</v>
          </cell>
          <cell r="AR993">
            <v>1316670.5370833336</v>
          </cell>
          <cell r="AV993">
            <v>509657.38624999992</v>
          </cell>
          <cell r="AZ993">
            <v>275925.08749999997</v>
          </cell>
        </row>
        <row r="994">
          <cell r="Q994">
            <v>-457744180.39999998</v>
          </cell>
          <cell r="S994">
            <v>-474639899.95999998</v>
          </cell>
          <cell r="U994">
            <v>-474534261.32999998</v>
          </cell>
          <cell r="V994">
            <v>-474534261.32999998</v>
          </cell>
          <cell r="W994">
            <v>-473362627.68000001</v>
          </cell>
          <cell r="Y994">
            <v>-473362627.68000001</v>
          </cell>
          <cell r="AA994">
            <v>-473529059.11000001</v>
          </cell>
          <cell r="AJ994">
            <v>-453396578.04874992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-467835715.61250001</v>
          </cell>
        </row>
        <row r="995">
          <cell r="Q995">
            <v>-162735518.78</v>
          </cell>
          <cell r="S995">
            <v>-56437884.909999996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-112535516.01000001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-86532721.430416659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173019624.81999999</v>
          </cell>
          <cell r="AJ1000">
            <v>83498784.754583344</v>
          </cell>
          <cell r="AN1000">
            <v>88940348.365833342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77562549.519999996</v>
          </cell>
          <cell r="S1003">
            <v>77562549.519999996</v>
          </cell>
          <cell r="U1003">
            <v>77562549.519999996</v>
          </cell>
          <cell r="V1003">
            <v>77562549.519999996</v>
          </cell>
          <cell r="W1003">
            <v>77562549.519999996</v>
          </cell>
          <cell r="Y1003">
            <v>77562549.519999996</v>
          </cell>
          <cell r="AA1003">
            <v>77562549.519999996</v>
          </cell>
          <cell r="AJ1003">
            <v>77562549.519999996</v>
          </cell>
          <cell r="AN1003">
            <v>77562549.519999996</v>
          </cell>
          <cell r="AR1003">
            <v>77562549.519999996</v>
          </cell>
          <cell r="AV1003">
            <v>77562549.519999996</v>
          </cell>
          <cell r="AZ1003">
            <v>77562549.519999996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16359946.109999999</v>
          </cell>
          <cell r="S1006">
            <v>16359946.109999999</v>
          </cell>
          <cell r="U1006">
            <v>16359946.109999999</v>
          </cell>
          <cell r="V1006">
            <v>16359946.109999999</v>
          </cell>
          <cell r="W1006">
            <v>16359946.109999999</v>
          </cell>
          <cell r="Y1006">
            <v>16359946.109999999</v>
          </cell>
          <cell r="AA1006">
            <v>16359946.109999999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27704976.460000001</v>
          </cell>
          <cell r="V1009">
            <v>27704976.460000001</v>
          </cell>
          <cell r="W1009">
            <v>27781206.809999999</v>
          </cell>
          <cell r="Y1009">
            <v>27781206.809999999</v>
          </cell>
          <cell r="AA1009">
            <v>27865946.239999998</v>
          </cell>
          <cell r="AJ1009">
            <v>27525459.834583338</v>
          </cell>
          <cell r="AN1009">
            <v>27559107.521249998</v>
          </cell>
          <cell r="AR1009">
            <v>27655349.199583333</v>
          </cell>
          <cell r="AV1009">
            <v>27888155.790416669</v>
          </cell>
          <cell r="AZ1009">
            <v>28953169.518750001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192559011.84999999</v>
          </cell>
          <cell r="V1012">
            <v>181303067.56</v>
          </cell>
          <cell r="W1012">
            <v>181545494.40000001</v>
          </cell>
          <cell r="Y1012">
            <v>181235804.25</v>
          </cell>
          <cell r="AA1012">
            <v>181235804.25999999</v>
          </cell>
          <cell r="AJ1012">
            <v>-21838831.18041667</v>
          </cell>
          <cell r="AN1012">
            <v>31565161.664583329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-24867336.440000001</v>
          </cell>
          <cell r="V1013">
            <v>-26846172.100000001</v>
          </cell>
          <cell r="W1013">
            <v>-29396199.109999999</v>
          </cell>
          <cell r="Y1013">
            <v>-56529387.890000001</v>
          </cell>
          <cell r="AA1013">
            <v>-82377328.109999999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3770255.6108333319</v>
          </cell>
          <cell r="AN1022">
            <v>78646703.640833333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-74353376.010000005</v>
          </cell>
          <cell r="S1023">
            <v>-74098718.989999995</v>
          </cell>
          <cell r="U1023">
            <v>-73789151.870000005</v>
          </cell>
          <cell r="V1023">
            <v>-73648095.829999998</v>
          </cell>
          <cell r="W1023">
            <v>-75464120.290000007</v>
          </cell>
          <cell r="Y1023">
            <v>-75182008.209999993</v>
          </cell>
          <cell r="AA1023">
            <v>-74899896.129999995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-74075215.957499996</v>
          </cell>
          <cell r="AZ1023">
            <v>-70113242.11833334</v>
          </cell>
        </row>
        <row r="1024">
          <cell r="Q1024">
            <v>9984295</v>
          </cell>
          <cell r="S1024">
            <v>9741843.8399999999</v>
          </cell>
          <cell r="U1024">
            <v>9499392.6799999997</v>
          </cell>
          <cell r="V1024">
            <v>9378167.0999999996</v>
          </cell>
          <cell r="W1024">
            <v>9256941.5199999996</v>
          </cell>
          <cell r="Y1024">
            <v>9014490.3599999994</v>
          </cell>
          <cell r="AA1024">
            <v>8772039.1999999993</v>
          </cell>
          <cell r="AJ1024">
            <v>10398111.648333333</v>
          </cell>
          <cell r="AN1024">
            <v>10032114.375000002</v>
          </cell>
          <cell r="AR1024">
            <v>9655581.2216666676</v>
          </cell>
          <cell r="AV1024">
            <v>9283535.6850000005</v>
          </cell>
          <cell r="AZ1024">
            <v>9019028.7916666642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-3511240.0924999998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-1165333.3400000001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-4501999.9929166669</v>
          </cell>
          <cell r="AR1026">
            <v>-3068125.0029166662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547283.32999999996</v>
          </cell>
          <cell r="Y1027">
            <v>543433.32999999996</v>
          </cell>
          <cell r="AA1027">
            <v>539583.32999999996</v>
          </cell>
          <cell r="AJ1027">
            <v>1215282.658333333</v>
          </cell>
          <cell r="AN1027">
            <v>739666.68374999997</v>
          </cell>
          <cell r="AR1027">
            <v>403204.87041666667</v>
          </cell>
          <cell r="AV1027">
            <v>255290.97</v>
          </cell>
          <cell r="AZ1027">
            <v>627457.63666666672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-5912398.0629166663</v>
          </cell>
          <cell r="AZ1029">
            <v>-18652449.327500001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-291666.66666666669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-72916666.666666672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7505790.9299999997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625482.57750000001</v>
          </cell>
          <cell r="AV1084">
            <v>625482.57750000001</v>
          </cell>
          <cell r="AZ1084">
            <v>625482.57750000001</v>
          </cell>
        </row>
        <row r="1085">
          <cell r="V1085">
            <v>7505790.9299999997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625482.57750000001</v>
          </cell>
          <cell r="AV1085">
            <v>625482.57750000001</v>
          </cell>
          <cell r="AZ1085">
            <v>625482.57750000001</v>
          </cell>
        </row>
        <row r="1086">
          <cell r="V1086">
            <v>6567824.7999999998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547318.73333333328</v>
          </cell>
          <cell r="AV1086">
            <v>547318.73333333328</v>
          </cell>
          <cell r="AZ1086">
            <v>547318.73333333328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-1365023.9550000001</v>
          </cell>
          <cell r="AN1089">
            <v>-1946273.9550000001</v>
          </cell>
          <cell r="AR1089">
            <v>-1828166.1633333333</v>
          </cell>
          <cell r="AV1089">
            <v>-1002083.3333333334</v>
          </cell>
          <cell r="AZ1089">
            <v>-325208.33333333331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-40314599.890000001</v>
          </cell>
          <cell r="S1091">
            <v>-40647222.780000001</v>
          </cell>
          <cell r="U1091">
            <v>-39040693.829999998</v>
          </cell>
          <cell r="V1091">
            <v>-38446577.479999997</v>
          </cell>
          <cell r="W1091">
            <v>-38577760.399999999</v>
          </cell>
          <cell r="Y1091">
            <v>-38880957.369999997</v>
          </cell>
          <cell r="AA1091">
            <v>-39197824.049999997</v>
          </cell>
          <cell r="AJ1091">
            <v>-39254205.325416662</v>
          </cell>
          <cell r="AN1091">
            <v>-39736675.731666669</v>
          </cell>
          <cell r="AR1091">
            <v>-39546665.047499999</v>
          </cell>
          <cell r="AV1091">
            <v>-39350978.03458333</v>
          </cell>
          <cell r="AZ1091">
            <v>-39453654.138750009</v>
          </cell>
        </row>
        <row r="1092">
          <cell r="Q1092">
            <v>-8687704.8300000001</v>
          </cell>
          <cell r="S1092">
            <v>-8784217.8200000003</v>
          </cell>
          <cell r="U1092">
            <v>-9053436.9199999999</v>
          </cell>
          <cell r="V1092">
            <v>-8848928.9399999995</v>
          </cell>
          <cell r="W1092">
            <v>-6833994.6900000004</v>
          </cell>
          <cell r="Y1092">
            <v>-6911655.1900000004</v>
          </cell>
          <cell r="AA1092">
            <v>-6989315.6900000004</v>
          </cell>
          <cell r="AJ1092">
            <v>-3547612.0108333337</v>
          </cell>
          <cell r="AN1092">
            <v>-5508333.3650000012</v>
          </cell>
          <cell r="AR1092">
            <v>-6979040.4362500003</v>
          </cell>
          <cell r="AV1092">
            <v>-7788691.213333332</v>
          </cell>
          <cell r="AZ1092">
            <v>-6865479.0591666671</v>
          </cell>
        </row>
        <row r="1093">
          <cell r="Q1093">
            <v>-67684624.689999998</v>
          </cell>
          <cell r="S1093">
            <v>-67299716.159999996</v>
          </cell>
          <cell r="U1093">
            <v>-61155962.270000003</v>
          </cell>
          <cell r="V1093">
            <v>-61024425.939999998</v>
          </cell>
          <cell r="W1093">
            <v>-66484545.609999999</v>
          </cell>
          <cell r="Y1093">
            <v>-58221472.950000003</v>
          </cell>
          <cell r="AA1093">
            <v>-53558400.289999999</v>
          </cell>
          <cell r="AJ1093">
            <v>-2820192.6954166666</v>
          </cell>
          <cell r="AN1093">
            <v>-25013479.525416661</v>
          </cell>
          <cell r="AR1093">
            <v>-45809371.062083334</v>
          </cell>
          <cell r="AV1093">
            <v>-59633579.921666659</v>
          </cell>
          <cell r="AZ1093">
            <v>-42490977.182916664</v>
          </cell>
        </row>
        <row r="1094">
          <cell r="Q1094">
            <v>-41030154.07</v>
          </cell>
          <cell r="S1094">
            <v>-41030154.07</v>
          </cell>
          <cell r="U1094">
            <v>-42509058.359999999</v>
          </cell>
          <cell r="V1094">
            <v>-42509058.359999999</v>
          </cell>
          <cell r="W1094">
            <v>-43722314.780000001</v>
          </cell>
          <cell r="Y1094">
            <v>-43722314.780000001</v>
          </cell>
          <cell r="AA1094">
            <v>-43225601.560000002</v>
          </cell>
          <cell r="AJ1094">
            <v>-36215233.645833336</v>
          </cell>
          <cell r="AN1094">
            <v>-40171350.189166665</v>
          </cell>
          <cell r="AR1094">
            <v>-42129066.591250002</v>
          </cell>
          <cell r="AV1094">
            <v>-42643568.998750001</v>
          </cell>
          <cell r="AZ1094">
            <v>-42582900.901249997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-679474.97541666671</v>
          </cell>
          <cell r="AN1096">
            <v>-475534.34250000003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-65823.184999999998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-623600.76541666652</v>
          </cell>
          <cell r="AN1107">
            <v>-488291.58125000005</v>
          </cell>
          <cell r="AR1107">
            <v>-468637.60375000001</v>
          </cell>
          <cell r="AV1107">
            <v>-479707.07624999998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-22320.942500000001</v>
          </cell>
          <cell r="AR1108">
            <v>-4598.7512500000003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-596135.67000000004</v>
          </cell>
          <cell r="AJ1110">
            <v>-401511.9283333334</v>
          </cell>
          <cell r="AN1110">
            <v>-627476.08875</v>
          </cell>
          <cell r="AR1110">
            <v>-634136.10750000004</v>
          </cell>
          <cell r="AV1110">
            <v>-638361.44708333339</v>
          </cell>
          <cell r="AZ1110">
            <v>-584818.11624999996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-469795.52375000011</v>
          </cell>
          <cell r="AR1111">
            <v>-516686.73833333334</v>
          </cell>
          <cell r="AV1111">
            <v>-453546.39374999987</v>
          </cell>
          <cell r="AZ1111">
            <v>-445883.95624999987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-429256.85499999998</v>
          </cell>
          <cell r="AR1112">
            <v>-474039.07749999996</v>
          </cell>
          <cell r="AV1112">
            <v>-449472.91791666666</v>
          </cell>
          <cell r="AZ1112">
            <v>-427920.98875000002</v>
          </cell>
        </row>
        <row r="1113">
          <cell r="Q1113">
            <v>-140063.73000000001</v>
          </cell>
          <cell r="S1113">
            <v>-140063.73000000001</v>
          </cell>
          <cell r="U1113">
            <v>-123642.66</v>
          </cell>
          <cell r="V1113">
            <v>-123642.66</v>
          </cell>
          <cell r="W1113">
            <v>-290001.90999999997</v>
          </cell>
          <cell r="Y1113">
            <v>-290001.90999999997</v>
          </cell>
          <cell r="AA1113">
            <v>-215389.53</v>
          </cell>
          <cell r="AJ1113">
            <v>-5835.9887500000004</v>
          </cell>
          <cell r="AN1113">
            <v>-50471.265000000007</v>
          </cell>
          <cell r="AR1113">
            <v>-126343.66208333334</v>
          </cell>
          <cell r="AV1113">
            <v>-203909.51375000001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-19796.028750000001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-245451.68708333329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-21352.227083333331</v>
          </cell>
          <cell r="AZ1116">
            <v>-61456.828750000008</v>
          </cell>
        </row>
        <row r="1117">
          <cell r="AA1117">
            <v>-181849.04</v>
          </cell>
          <cell r="AR1117">
            <v>0</v>
          </cell>
          <cell r="AV1117">
            <v>-50761.894999999997</v>
          </cell>
          <cell r="AZ1117">
            <v>-93158.97500000002</v>
          </cell>
        </row>
        <row r="1118">
          <cell r="AV1118">
            <v>-4272.7029166666662</v>
          </cell>
          <cell r="AZ1118">
            <v>-35321.357499999998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-7977.1341666666667</v>
          </cell>
          <cell r="AR1120">
            <v>-2797.0062499999999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-4578088.3600000003</v>
          </cell>
          <cell r="Y1121">
            <v>-4580497.62</v>
          </cell>
          <cell r="AA1121">
            <v>-4580497.62</v>
          </cell>
          <cell r="AJ1121">
            <v>-4284160.9987500003</v>
          </cell>
          <cell r="AN1121">
            <v>-4669169.2008333327</v>
          </cell>
          <cell r="AR1121">
            <v>-4615235.9333333336</v>
          </cell>
          <cell r="AV1121">
            <v>-4576129.0662499992</v>
          </cell>
          <cell r="AZ1121">
            <v>-4579458.2016666662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-8327.2537499999999</v>
          </cell>
          <cell r="AN1124">
            <v>-36624.667500000003</v>
          </cell>
          <cell r="AR1124">
            <v>-65529.206666666665</v>
          </cell>
          <cell r="AV1124">
            <v>-84360.202499999999</v>
          </cell>
          <cell r="AZ1124">
            <v>-66112.126666666663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-49530.454583333332</v>
          </cell>
          <cell r="AN1125">
            <v>-30907.103749999998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-1299212.3799999999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-1311926.2050000001</v>
          </cell>
          <cell r="AV1126">
            <v>-1337353.5466666666</v>
          </cell>
          <cell r="AZ1126">
            <v>-1363273.7112500002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-783138.11749999982</v>
          </cell>
          <cell r="AN1128">
            <v>-799418.5754166668</v>
          </cell>
          <cell r="AR1128">
            <v>-816037.48291666666</v>
          </cell>
          <cell r="AV1128">
            <v>-833001.87875000003</v>
          </cell>
          <cell r="AZ1128">
            <v>-850318.94333333336</v>
          </cell>
        </row>
        <row r="1129">
          <cell r="Q1129">
            <v>-1047689.43</v>
          </cell>
          <cell r="S1129">
            <v>-1058175.8700000001</v>
          </cell>
          <cell r="U1129">
            <v>-1068767.82</v>
          </cell>
          <cell r="V1129">
            <v>-1074103.7</v>
          </cell>
          <cell r="W1129">
            <v>-1079466.3500000001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-483259.39833333337</v>
          </cell>
          <cell r="AR1129">
            <v>-843088.24416666664</v>
          </cell>
          <cell r="AV1129">
            <v>-1079630.0891666666</v>
          </cell>
          <cell r="AZ1129">
            <v>-1101354.5499999998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-886479.30916666659</v>
          </cell>
          <cell r="AN1130">
            <v>-554205.32458333333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-4355318.5275000008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</row>
        <row r="1132">
          <cell r="Q1132">
            <v>-9680541.4100000001</v>
          </cell>
          <cell r="S1132">
            <v>-9742547.0899999999</v>
          </cell>
          <cell r="U1132">
            <v>-9737936.0899999999</v>
          </cell>
          <cell r="V1132">
            <v>-9769424.5099999998</v>
          </cell>
          <cell r="W1132">
            <v>-9731570.2100000009</v>
          </cell>
          <cell r="Y1132">
            <v>-9795250.4600000009</v>
          </cell>
          <cell r="AA1132">
            <v>-9764853.8100000005</v>
          </cell>
          <cell r="AJ1132">
            <v>-9700273.9937500004</v>
          </cell>
          <cell r="AN1132">
            <v>-9713010.0262499992</v>
          </cell>
          <cell r="AR1132">
            <v>-9727387.5045833346</v>
          </cell>
          <cell r="AV1132">
            <v>-9754824.9183333311</v>
          </cell>
          <cell r="AZ1132">
            <v>-9837973.4783333335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-898689.13166666683</v>
          </cell>
          <cell r="AZ1133">
            <v>-768730.40416666667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-51107.952499999992</v>
          </cell>
          <cell r="AR1134">
            <v>-90670.142500000002</v>
          </cell>
          <cell r="AV1134">
            <v>-116109.20791666664</v>
          </cell>
          <cell r="AZ1134">
            <v>-96589.747916666674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-75710.459166666653</v>
          </cell>
          <cell r="AN1135">
            <v>-47243.998333333329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-320966.40500000003</v>
          </cell>
          <cell r="AN1137">
            <v>-289302.28916666668</v>
          </cell>
          <cell r="AR1137">
            <v>-224181.18041666664</v>
          </cell>
          <cell r="AV1137">
            <v>-262578.96666666662</v>
          </cell>
          <cell r="AZ1137">
            <v>-282555.76750000002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56685.037499999999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-591001.17000000004</v>
          </cell>
          <cell r="U1140">
            <v>-597021.72</v>
          </cell>
          <cell r="V1140">
            <v>-600054.94999999995</v>
          </cell>
          <cell r="W1140">
            <v>-603103.59</v>
          </cell>
          <cell r="Y1140">
            <v>-609247.42000000004</v>
          </cell>
          <cell r="AA1140">
            <v>-615453.84</v>
          </cell>
          <cell r="AJ1140">
            <v>-72883.721666666665</v>
          </cell>
          <cell r="AN1140">
            <v>-269887.90749999997</v>
          </cell>
          <cell r="AR1140">
            <v>-470926.31</v>
          </cell>
          <cell r="AV1140">
            <v>-603197.81999999995</v>
          </cell>
          <cell r="AZ1140">
            <v>-615550.00375000003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-494724.99791666662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-5033979.8899999997</v>
          </cell>
          <cell r="AA1142">
            <v>-4908553.41</v>
          </cell>
          <cell r="AJ1142">
            <v>-4360612.1450000005</v>
          </cell>
          <cell r="AN1142">
            <v>-4628015.5370833343</v>
          </cell>
          <cell r="AR1142">
            <v>-4859813.7833333341</v>
          </cell>
          <cell r="AV1142">
            <v>-4936710.8412499996</v>
          </cell>
          <cell r="AZ1142">
            <v>-4123234.5649999999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480693.70833333331</v>
          </cell>
          <cell r="AN1144">
            <v>579795.375</v>
          </cell>
          <cell r="AR1144">
            <v>678897.04166666663</v>
          </cell>
          <cell r="AV1144">
            <v>768408.58333333337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-89365.912916666668</v>
          </cell>
          <cell r="AN1145">
            <v>-331300.23333333334</v>
          </cell>
          <cell r="AR1145">
            <v>-578768.46625000006</v>
          </cell>
          <cell r="AV1145">
            <v>-768600.07749999978</v>
          </cell>
          <cell r="AZ1145">
            <v>-995914.47458333336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-463806.99916666659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78579.416666666672</v>
          </cell>
          <cell r="AZ1147">
            <v>98630.75</v>
          </cell>
        </row>
        <row r="1148">
          <cell r="Q1148">
            <v>-4865990.04</v>
          </cell>
          <cell r="S1148">
            <v>-4916663.55</v>
          </cell>
          <cell r="U1148">
            <v>-4645470.2300000004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-4255570.1266666669</v>
          </cell>
          <cell r="AV1148">
            <v>-4240986.2308333339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2397408.8416666668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191037.73375000001</v>
          </cell>
        </row>
        <row r="1151">
          <cell r="Q1151">
            <v>162398.20000000001</v>
          </cell>
          <cell r="S1151">
            <v>162398.20000000001</v>
          </cell>
          <cell r="U1151">
            <v>162398.20000000001</v>
          </cell>
          <cell r="V1151">
            <v>162398.20000000001</v>
          </cell>
          <cell r="W1151">
            <v>162398.20000000001</v>
          </cell>
          <cell r="Y1151">
            <v>162398.20000000001</v>
          </cell>
          <cell r="AA1151">
            <v>162398.20000000001</v>
          </cell>
          <cell r="AJ1151">
            <v>159255.40333333335</v>
          </cell>
          <cell r="AN1151">
            <v>160348.54999999999</v>
          </cell>
          <cell r="AR1151">
            <v>161441.69666666663</v>
          </cell>
          <cell r="AV1151">
            <v>162015.98333333331</v>
          </cell>
          <cell r="AZ1151">
            <v>158958.25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-575874.97833333327</v>
          </cell>
          <cell r="AN1152">
            <v>-606390.08499999996</v>
          </cell>
          <cell r="AR1152">
            <v>-602894.1691666668</v>
          </cell>
          <cell r="AV1152">
            <v>-547049.82791666675</v>
          </cell>
          <cell r="AZ1152">
            <v>-521561.77125000005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-480693.70833333331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833.33333333333337</v>
          </cell>
          <cell r="AR1156">
            <v>833.33333333333337</v>
          </cell>
          <cell r="AV1156">
            <v>625</v>
          </cell>
          <cell r="AZ1156">
            <v>0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-69583333.333333328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-87083333.333333328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-6316470.7400000002</v>
          </cell>
          <cell r="S1172">
            <v>-4513396.6399999997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-4935252.5949999997</v>
          </cell>
          <cell r="AN1172">
            <v>-4893003.2666666666</v>
          </cell>
          <cell r="AR1172">
            <v>-4509050.0600000005</v>
          </cell>
          <cell r="AV1172">
            <v>-4375177.8249999993</v>
          </cell>
          <cell r="AZ1172">
            <v>-4706313.1629166659</v>
          </cell>
        </row>
        <row r="1173">
          <cell r="Q1173">
            <v>-33451687.66</v>
          </cell>
          <cell r="S1173">
            <v>-21894125.699999999</v>
          </cell>
          <cell r="U1173">
            <v>-9389432.8000000007</v>
          </cell>
          <cell r="V1173">
            <v>-6157892.04</v>
          </cell>
          <cell r="W1173">
            <v>-9938898.2300000004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-21204466.059999999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-800193.72708333319</v>
          </cell>
          <cell r="AN1174">
            <v>-803823.76041666663</v>
          </cell>
          <cell r="AR1174">
            <v>-851580.17500000016</v>
          </cell>
          <cell r="AV1174">
            <v>-911015.12541666662</v>
          </cell>
          <cell r="AZ1174">
            <v>-930219.83499999996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-8191105.9100000001</v>
          </cell>
          <cell r="S1176">
            <v>-8075635.8499999996</v>
          </cell>
          <cell r="U1176">
            <v>-8706694.1699999999</v>
          </cell>
          <cell r="V1176">
            <v>-8843266.8599999994</v>
          </cell>
          <cell r="W1176">
            <v>-9037855.6099999994</v>
          </cell>
          <cell r="Y1176">
            <v>-7779415.3700000001</v>
          </cell>
          <cell r="AA1176">
            <v>-8377937.3899999997</v>
          </cell>
          <cell r="AJ1176">
            <v>-8213412.3816666668</v>
          </cell>
          <cell r="AN1176">
            <v>-8529082.4454166684</v>
          </cell>
          <cell r="AR1176">
            <v>-8461585.4704166669</v>
          </cell>
          <cell r="AV1176">
            <v>-8367748.0958333341</v>
          </cell>
          <cell r="AZ1176">
            <v>-8244012.2695833333</v>
          </cell>
        </row>
        <row r="1177">
          <cell r="Q1177">
            <v>-52126095.729999997</v>
          </cell>
          <cell r="S1177">
            <v>-37128347.829999998</v>
          </cell>
          <cell r="U1177">
            <v>-31691769.760000002</v>
          </cell>
          <cell r="V1177">
            <v>-27011176.449999999</v>
          </cell>
          <cell r="W1177">
            <v>-20472222.77</v>
          </cell>
          <cell r="Y1177">
            <v>-13667004.27</v>
          </cell>
          <cell r="AA1177">
            <v>-40669556.310000002</v>
          </cell>
          <cell r="AJ1177">
            <v>-34787174.282500006</v>
          </cell>
          <cell r="AN1177">
            <v>-33724295.006250001</v>
          </cell>
          <cell r="AR1177">
            <v>-32545704.018749997</v>
          </cell>
          <cell r="AV1177">
            <v>-32198818.383750003</v>
          </cell>
          <cell r="AZ1177">
            <v>-32630307.172499999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-927101.57541666657</v>
          </cell>
          <cell r="AR1178">
            <v>-772518.76208333333</v>
          </cell>
          <cell r="AV1178">
            <v>-679424.98958333337</v>
          </cell>
          <cell r="AZ1178">
            <v>-553284.22624999995</v>
          </cell>
        </row>
        <row r="1179">
          <cell r="Q1179">
            <v>-18857163.129999999</v>
          </cell>
          <cell r="S1179">
            <v>-15107434.619999999</v>
          </cell>
          <cell r="U1179">
            <v>-12223100.99</v>
          </cell>
          <cell r="V1179">
            <v>-6678704.2699999996</v>
          </cell>
          <cell r="W1179">
            <v>-11794828.460000001</v>
          </cell>
          <cell r="Y1179">
            <v>-15549833.859999999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-37759.370000000003</v>
          </cell>
          <cell r="S1182">
            <v>-37445.379999999997</v>
          </cell>
          <cell r="U1182">
            <v>-37445.379999999997</v>
          </cell>
          <cell r="V1182">
            <v>-37445.379999999997</v>
          </cell>
          <cell r="W1182">
            <v>-37445.379999999997</v>
          </cell>
          <cell r="Y1182">
            <v>-37445.379999999997</v>
          </cell>
          <cell r="AA1182">
            <v>-37445.379999999997</v>
          </cell>
          <cell r="AJ1182">
            <v>-37630.089999999997</v>
          </cell>
          <cell r="AN1182">
            <v>-37693.955416666671</v>
          </cell>
          <cell r="AR1182">
            <v>-37589.292083333334</v>
          </cell>
          <cell r="AV1182">
            <v>-37484.628750000003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-588023.58708333329</v>
          </cell>
          <cell r="AZ1183">
            <v>-707882.47583333345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-41118.199999999997</v>
          </cell>
          <cell r="Y1184">
            <v>-43627.91</v>
          </cell>
          <cell r="AA1184">
            <v>-48543.24</v>
          </cell>
          <cell r="AJ1184">
            <v>-58151.366249999992</v>
          </cell>
          <cell r="AN1184">
            <v>-62795.814583333318</v>
          </cell>
          <cell r="AR1184">
            <v>-59306.248749999999</v>
          </cell>
          <cell r="AV1184">
            <v>-56720.169166666659</v>
          </cell>
          <cell r="AZ1184">
            <v>-52653.670416666668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-344673.43458333338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-333257.43708333332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-630116.44499999995</v>
          </cell>
          <cell r="AN1187">
            <v>-588666.86208333331</v>
          </cell>
          <cell r="AR1187">
            <v>-676346.81083333329</v>
          </cell>
          <cell r="AV1187">
            <v>-718123.27166666661</v>
          </cell>
          <cell r="AZ1187">
            <v>-673805.11291666667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-16679.419999999998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-23388.080000000002</v>
          </cell>
          <cell r="Y1190">
            <v>-38.090000000000003</v>
          </cell>
          <cell r="AA1190">
            <v>0</v>
          </cell>
          <cell r="AJ1190">
            <v>-6220.8058333333329</v>
          </cell>
          <cell r="AN1190">
            <v>-4820.8791666666666</v>
          </cell>
          <cell r="AR1190">
            <v>-5749.9779166666676</v>
          </cell>
          <cell r="AV1190">
            <v>-5149.4158333333335</v>
          </cell>
          <cell r="AZ1190">
            <v>-4841.9116666666669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-8189.9970833333346</v>
          </cell>
          <cell r="AN1191">
            <v>-4360.3712500000001</v>
          </cell>
          <cell r="AR1191">
            <v>-498.20791666666668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-9273694.8200000003</v>
          </cell>
          <cell r="U1194">
            <v>-9667142.1999999993</v>
          </cell>
          <cell r="V1194">
            <v>-9910414.1699999999</v>
          </cell>
          <cell r="W1194">
            <v>-8802206.6099999994</v>
          </cell>
          <cell r="Y1194">
            <v>-9119672.4100000001</v>
          </cell>
          <cell r="AA1194">
            <v>-9235749.0199999996</v>
          </cell>
          <cell r="AJ1194">
            <v>-9229402.8145833332</v>
          </cell>
          <cell r="AN1194">
            <v>-9386309.5666666664</v>
          </cell>
          <cell r="AR1194">
            <v>-9475993.0791666675</v>
          </cell>
          <cell r="AV1194">
            <v>-9358794.6695833318</v>
          </cell>
          <cell r="AZ1194">
            <v>-9569417.0291666668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-84404066.700000003</v>
          </cell>
          <cell r="S1196">
            <v>-48046971.759999998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-32305510.809999999</v>
          </cell>
          <cell r="AA1196">
            <v>-38483013.869999997</v>
          </cell>
          <cell r="AJ1196">
            <v>-81579689.648750007</v>
          </cell>
          <cell r="AN1196">
            <v>-69183702.806666657</v>
          </cell>
          <cell r="AR1196">
            <v>-48671418.905416667</v>
          </cell>
          <cell r="AV1196">
            <v>-43081308.452499993</v>
          </cell>
          <cell r="AZ1196">
            <v>-45425589.578749992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-18690.103749999998</v>
          </cell>
          <cell r="AN1198">
            <v>-52728.773333333324</v>
          </cell>
          <cell r="AR1198">
            <v>-66323.490416666667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-2564.9433333333332</v>
          </cell>
          <cell r="AN1199">
            <v>-5129.8866666666663</v>
          </cell>
          <cell r="AR1199">
            <v>-5129.8866666666663</v>
          </cell>
          <cell r="AV1199">
            <v>-2564.9433333333332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-439504.54499999993</v>
          </cell>
          <cell r="AV1200">
            <v>-358457.30416666664</v>
          </cell>
          <cell r="AZ1200">
            <v>-34676.257916666662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-271.29000000000002</v>
          </cell>
          <cell r="Y1201">
            <v>0</v>
          </cell>
          <cell r="AA1201">
            <v>0</v>
          </cell>
          <cell r="AJ1201">
            <v>-171.74125000000001</v>
          </cell>
          <cell r="AN1201">
            <v>-134.18458333333334</v>
          </cell>
          <cell r="AR1201">
            <v>-102.15750000000001</v>
          </cell>
          <cell r="AV1201">
            <v>-83.711666666666659</v>
          </cell>
          <cell r="AZ1201">
            <v>-75.438333333333347</v>
          </cell>
        </row>
        <row r="1202">
          <cell r="Q1202">
            <v>-4868.8999999999996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-2734.9787500000002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-765022.04999999993</v>
          </cell>
          <cell r="AR1207">
            <v>-646447.03000000014</v>
          </cell>
          <cell r="AV1207">
            <v>-482392.96833333332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-9266734.0099999998</v>
          </cell>
          <cell r="S1210">
            <v>-8811617.6300000008</v>
          </cell>
          <cell r="U1210">
            <v>-10695226.029999999</v>
          </cell>
          <cell r="V1210">
            <v>-11154543.880000001</v>
          </cell>
          <cell r="W1210">
            <v>-10463837.34</v>
          </cell>
          <cell r="Y1210">
            <v>-9682253.9199999999</v>
          </cell>
          <cell r="AA1210">
            <v>-11007189.58</v>
          </cell>
          <cell r="AJ1210">
            <v>-8119877.9887499996</v>
          </cell>
          <cell r="AN1210">
            <v>-8858932.8983333334</v>
          </cell>
          <cell r="AR1210">
            <v>-9462708.9279166665</v>
          </cell>
          <cell r="AV1210">
            <v>-9913614.4587500002</v>
          </cell>
          <cell r="AZ1210">
            <v>-10003417.957083333</v>
          </cell>
        </row>
        <row r="1211">
          <cell r="Q1211">
            <v>-17587000.539999999</v>
          </cell>
          <cell r="S1211">
            <v>-18941932.789999999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-6683184.0300000003</v>
          </cell>
          <cell r="AA1211">
            <v>-9802887.0600000005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-8988056.6812500004</v>
          </cell>
          <cell r="AZ1211">
            <v>-7885065.2404166674</v>
          </cell>
        </row>
        <row r="1212">
          <cell r="Q1212">
            <v>-67426204.189999998</v>
          </cell>
          <cell r="S1212">
            <v>-54081058.539999999</v>
          </cell>
          <cell r="U1212">
            <v>-44061621</v>
          </cell>
          <cell r="V1212">
            <v>-45643562.700000003</v>
          </cell>
          <cell r="W1212">
            <v>-38816954.140000001</v>
          </cell>
          <cell r="Y1212">
            <v>-36882113.329999998</v>
          </cell>
          <cell r="AA1212">
            <v>-47582754.460000001</v>
          </cell>
          <cell r="AJ1212">
            <v>-35546664.664166659</v>
          </cell>
          <cell r="AN1212">
            <v>-38983051.1325</v>
          </cell>
          <cell r="AR1212">
            <v>-48154788.806249999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-4552623.4400000004</v>
          </cell>
          <cell r="S1221">
            <v>-4742380.04</v>
          </cell>
          <cell r="U1221">
            <v>-5383278.6600000001</v>
          </cell>
          <cell r="V1221">
            <v>-4123804.01</v>
          </cell>
          <cell r="W1221">
            <v>-4534105.16</v>
          </cell>
          <cell r="Y1221">
            <v>-5210938.2699999996</v>
          </cell>
          <cell r="AA1221">
            <v>-6015880.0999999996</v>
          </cell>
          <cell r="AJ1221">
            <v>-4425976.9316666666</v>
          </cell>
          <cell r="AN1221">
            <v>-4705091.3045833325</v>
          </cell>
          <cell r="AR1221">
            <v>-4809368.8737500003</v>
          </cell>
          <cell r="AV1221">
            <v>-5027265.6270833332</v>
          </cell>
          <cell r="AZ1221">
            <v>-5136838.7050000001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1085.1400000000001</v>
          </cell>
          <cell r="AJ1225">
            <v>-36705.42833333333</v>
          </cell>
          <cell r="AN1225">
            <v>-35106.421249999999</v>
          </cell>
          <cell r="AR1225">
            <v>-46903.480833333342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2481.0100000000002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640.58000000000004</v>
          </cell>
          <cell r="S1228">
            <v>323197.21999999997</v>
          </cell>
          <cell r="U1228">
            <v>120426.22</v>
          </cell>
          <cell r="V1228">
            <v>324824.42</v>
          </cell>
          <cell r="W1228">
            <v>328281.46999999997</v>
          </cell>
          <cell r="Y1228">
            <v>1343.83</v>
          </cell>
          <cell r="AA1228">
            <v>-1988.26</v>
          </cell>
          <cell r="AJ1228">
            <v>34514.499166666668</v>
          </cell>
          <cell r="AN1228">
            <v>73914.641666666663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144170.89000000001</v>
          </cell>
          <cell r="U1229">
            <v>7820.23</v>
          </cell>
          <cell r="V1229">
            <v>151548.29</v>
          </cell>
          <cell r="W1229">
            <v>154195.89000000001</v>
          </cell>
          <cell r="Y1229">
            <v>157270.73000000001</v>
          </cell>
          <cell r="AA1229">
            <v>20101.830000000002</v>
          </cell>
          <cell r="AJ1229">
            <v>45942.068333333329</v>
          </cell>
          <cell r="AN1229">
            <v>38799.789166666669</v>
          </cell>
          <cell r="AR1229">
            <v>54457.036250000005</v>
          </cell>
          <cell r="AV1229">
            <v>58738.299166666671</v>
          </cell>
          <cell r="AZ1229">
            <v>73431.543750000012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2410.4312500000001</v>
          </cell>
          <cell r="AZ1230">
            <v>4207.7237500000001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71032.210000000006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33227.895833333328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-6349.3337500000007</v>
          </cell>
          <cell r="AN1233">
            <v>-12698.667500000001</v>
          </cell>
          <cell r="AR1233">
            <v>-12698.667500000001</v>
          </cell>
          <cell r="AV1233">
            <v>-6349.3337500000007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-92195.833333333328</v>
          </cell>
          <cell r="AR1234">
            <v>-587139.02083333337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3.1666666666666669E-2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-20269031.789999999</v>
          </cell>
          <cell r="U1238">
            <v>-17171832.870000001</v>
          </cell>
          <cell r="V1238">
            <v>-21930157.329999998</v>
          </cell>
          <cell r="W1238">
            <v>-21660765.329999998</v>
          </cell>
          <cell r="Y1238">
            <v>-32435906.010000002</v>
          </cell>
          <cell r="AA1238">
            <v>-26712093.75</v>
          </cell>
          <cell r="AJ1238">
            <v>-23057920.116249997</v>
          </cell>
          <cell r="AN1238">
            <v>-23147995.216249999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-4926118.8099999996</v>
          </cell>
          <cell r="S1240">
            <v>-8245337.7800000003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-4472586.8720833333</v>
          </cell>
          <cell r="AV1240">
            <v>-3362405.2174999998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-46716.160000000003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-98781.977916666656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16535.150000000001</v>
          </cell>
          <cell r="V1243">
            <v>17151.830000000002</v>
          </cell>
          <cell r="W1243">
            <v>11786.68</v>
          </cell>
          <cell r="Y1243">
            <v>-32970.29</v>
          </cell>
          <cell r="AA1243">
            <v>-69997.100000000006</v>
          </cell>
          <cell r="AJ1243">
            <v>-46409.30000000001</v>
          </cell>
          <cell r="AN1243">
            <v>-41390.602500000008</v>
          </cell>
          <cell r="AR1243">
            <v>-30655.531666666666</v>
          </cell>
          <cell r="AV1243">
            <v>-22485.362499999999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-391.57833333333332</v>
          </cell>
          <cell r="AV1245">
            <v>-228.17833333333331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-320263.03999999998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-80686.864166666666</v>
          </cell>
          <cell r="AN1246">
            <v>-83117.960416666683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-25189.360000000001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-4914.0583333333334</v>
          </cell>
          <cell r="AN1247">
            <v>-5265.7954166666668</v>
          </cell>
          <cell r="AR1247">
            <v>-8087.7112500000003</v>
          </cell>
          <cell r="AV1247">
            <v>-7978.8804166666669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10288.530000000001</v>
          </cell>
          <cell r="S1250">
            <v>11122.82</v>
          </cell>
          <cell r="U1250">
            <v>9009.6200000000008</v>
          </cell>
          <cell r="V1250">
            <v>9664.2199999999993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9907.4125000000004</v>
          </cell>
          <cell r="AV1250">
            <v>8436.5658333333322</v>
          </cell>
          <cell r="AZ1250">
            <v>7670.2004166666666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-10152.459999999999</v>
          </cell>
          <cell r="AJ1251">
            <v>4196.8791666666666</v>
          </cell>
          <cell r="AN1251">
            <v>-718.12499999999966</v>
          </cell>
          <cell r="AR1251">
            <v>-2515.3441666666668</v>
          </cell>
          <cell r="AV1251">
            <v>-4654.7712499999998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-9527.0408333333326</v>
          </cell>
          <cell r="AV1252">
            <v>-10905.063749999999</v>
          </cell>
          <cell r="AZ1252">
            <v>-9695.6475000000009</v>
          </cell>
        </row>
        <row r="1253">
          <cell r="Q1253">
            <v>306649.09999999998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40551.839999999997</v>
          </cell>
          <cell r="AJ1253">
            <v>136217.97833333336</v>
          </cell>
          <cell r="AN1253">
            <v>178926.10249999995</v>
          </cell>
          <cell r="AR1253">
            <v>170514.86874999999</v>
          </cell>
          <cell r="AV1253">
            <v>160944.98000000001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-144.13041666666669</v>
          </cell>
          <cell r="AN1254">
            <v>-30.38</v>
          </cell>
          <cell r="AR1254">
            <v>-62.69</v>
          </cell>
          <cell r="AV1254">
            <v>-63.276666666666671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-873.72916666666663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-4949.9004166666664</v>
          </cell>
          <cell r="AN1256">
            <v>-2533.4924999999998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-48837.440000000002</v>
          </cell>
          <cell r="U1257">
            <v>-35.17</v>
          </cell>
          <cell r="V1257">
            <v>-31481.1</v>
          </cell>
          <cell r="W1257">
            <v>-135.69999999999999</v>
          </cell>
          <cell r="Y1257">
            <v>-85522.240000000005</v>
          </cell>
          <cell r="AA1257">
            <v>-43854.1</v>
          </cell>
          <cell r="AJ1257">
            <v>-64018.847916666673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-20374.349999999999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585717.61708333332</v>
          </cell>
          <cell r="AZ1258">
            <v>588896.19416666683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-26053394.800000001</v>
          </cell>
          <cell r="S1262">
            <v>-19443295.609999999</v>
          </cell>
          <cell r="U1262">
            <v>-19443295.609999999</v>
          </cell>
          <cell r="V1262">
            <v>-24456762.609999999</v>
          </cell>
          <cell r="W1262">
            <v>-22851610.640000001</v>
          </cell>
          <cell r="Y1262">
            <v>-22897785.219999999</v>
          </cell>
          <cell r="AA1262">
            <v>-22897785.219999999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-616142.24833333329</v>
          </cell>
          <cell r="AN1263">
            <v>-1730862.4416666667</v>
          </cell>
          <cell r="AR1263">
            <v>-2234001.8812500001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-916240.29958333343</v>
          </cell>
          <cell r="AZ1264">
            <v>-251870.57625000001</v>
          </cell>
        </row>
        <row r="1265">
          <cell r="Q1265">
            <v>-1255536.1399999999</v>
          </cell>
          <cell r="S1265">
            <v>-1325536.1399999999</v>
          </cell>
          <cell r="U1265">
            <v>-1325536.1399999999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-7020326.0300000003</v>
          </cell>
          <cell r="S1269">
            <v>-7197633.3300000001</v>
          </cell>
          <cell r="U1269">
            <v>-7341278.79</v>
          </cell>
          <cell r="V1269">
            <v>-7506511.8300000001</v>
          </cell>
          <cell r="W1269">
            <v>-7742376.5999999996</v>
          </cell>
          <cell r="Y1269">
            <v>-8054028.46</v>
          </cell>
          <cell r="AA1269">
            <v>-8273169.4699999997</v>
          </cell>
          <cell r="AJ1269">
            <v>-6973755.5683333343</v>
          </cell>
          <cell r="AN1269">
            <v>-7009904.9429166652</v>
          </cell>
          <cell r="AR1269">
            <v>-7279281.7587499991</v>
          </cell>
          <cell r="AV1269">
            <v>-7719574.9654166661</v>
          </cell>
          <cell r="AZ1269">
            <v>-8144812.0683333343</v>
          </cell>
        </row>
        <row r="1270">
          <cell r="Q1270">
            <v>-14607526.66</v>
          </cell>
          <cell r="S1270">
            <v>-14734006.380000001</v>
          </cell>
          <cell r="U1270">
            <v>-14688474.390000001</v>
          </cell>
          <cell r="V1270">
            <v>-15013535.57</v>
          </cell>
          <cell r="W1270">
            <v>-15234208.630000001</v>
          </cell>
          <cell r="Y1270">
            <v>-15860201.24</v>
          </cell>
          <cell r="AA1270">
            <v>-16354716.310000001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-16379217.733750001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-916.66666666666663</v>
          </cell>
          <cell r="AN1271">
            <v>-770.83333333333337</v>
          </cell>
          <cell r="AR1271">
            <v>-375</v>
          </cell>
          <cell r="AV1271">
            <v>-41.666666666666664</v>
          </cell>
          <cell r="AZ1271">
            <v>0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-354.16666666666669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1825178.6645833331</v>
          </cell>
          <cell r="AV1273">
            <v>951630.21333333338</v>
          </cell>
          <cell r="AZ1273">
            <v>263463.78875000001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-551133.04166666663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-2673443.3199999998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-3726055.7870833338</v>
          </cell>
          <cell r="AR1275">
            <v>-3645118.9366666661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-1876566.8049999999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-2147633.7599999998</v>
          </cell>
          <cell r="U1278">
            <v>13831273.24</v>
          </cell>
          <cell r="V1278">
            <v>20566043.239999998</v>
          </cell>
          <cell r="W1278">
            <v>37818042.530000001</v>
          </cell>
          <cell r="Y1278">
            <v>67699886.530000001</v>
          </cell>
          <cell r="AA1278">
            <v>146149545.53</v>
          </cell>
          <cell r="AJ1278">
            <v>8699918.9420833346</v>
          </cell>
          <cell r="AN1278">
            <v>9414893.2520833313</v>
          </cell>
          <cell r="AR1278">
            <v>25679677.205833334</v>
          </cell>
          <cell r="AV1278">
            <v>57801819.730416663</v>
          </cell>
          <cell r="AZ1278">
            <v>81958545.795833319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-626.67375000000004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-579.80833333333328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-308254.15000000002</v>
          </cell>
          <cell r="Y1282">
            <v>-1046.02</v>
          </cell>
          <cell r="AA1282">
            <v>-694.93</v>
          </cell>
          <cell r="AJ1282">
            <v>-140731.26125000001</v>
          </cell>
          <cell r="AN1282">
            <v>-70251.05624999998</v>
          </cell>
          <cell r="AR1282">
            <v>-100228.27666666667</v>
          </cell>
          <cell r="AV1282">
            <v>-98006.228333333347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-21104533.710000001</v>
          </cell>
          <cell r="V1286">
            <v>-23345954.609999999</v>
          </cell>
          <cell r="W1286">
            <v>-22893149.48</v>
          </cell>
          <cell r="Y1286">
            <v>-26516628.57</v>
          </cell>
          <cell r="AA1286">
            <v>-17974206.940000001</v>
          </cell>
          <cell r="AJ1286">
            <v>-25963447.647916671</v>
          </cell>
          <cell r="AN1286">
            <v>-25684256.278333332</v>
          </cell>
          <cell r="AR1286">
            <v>-25035778.899166662</v>
          </cell>
          <cell r="AV1286">
            <v>-24699470.434999999</v>
          </cell>
          <cell r="AZ1286">
            <v>-23030457.78833333</v>
          </cell>
        </row>
        <row r="1287">
          <cell r="Q1287">
            <v>-5209895.37</v>
          </cell>
          <cell r="S1287">
            <v>-7234082.3700000001</v>
          </cell>
          <cell r="U1287">
            <v>-9257327.3699999992</v>
          </cell>
          <cell r="V1287">
            <v>-4266033.82</v>
          </cell>
          <cell r="W1287">
            <v>-5089671.82</v>
          </cell>
          <cell r="Y1287">
            <v>-6785286.8200000003</v>
          </cell>
          <cell r="AA1287">
            <v>-8482785.8200000003</v>
          </cell>
          <cell r="AJ1287">
            <v>-6998981.7116666688</v>
          </cell>
          <cell r="AN1287">
            <v>-6967713.3899999978</v>
          </cell>
          <cell r="AR1287">
            <v>-6754591.7033333322</v>
          </cell>
          <cell r="AV1287">
            <v>-6532667.8083333336</v>
          </cell>
          <cell r="AZ1287">
            <v>-6372125.8216666654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-169512.85750000001</v>
          </cell>
          <cell r="AR1288">
            <v>-166762.15791666668</v>
          </cell>
          <cell r="AV1288">
            <v>-161241.02625000002</v>
          </cell>
          <cell r="AZ1288">
            <v>-204766.57625000001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87083.492500000022</v>
          </cell>
          <cell r="AN1289">
            <v>85961.60083333333</v>
          </cell>
          <cell r="AR1289">
            <v>85908.744583333333</v>
          </cell>
          <cell r="AV1289">
            <v>85297.26208333332</v>
          </cell>
          <cell r="AZ1289">
            <v>83019.492083333331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-13656734.460000001</v>
          </cell>
          <cell r="U1291">
            <v>-9493125.9199999999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-10411005.189999999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-9107060.3499999996</v>
          </cell>
          <cell r="U1293">
            <v>-6464594.7199999997</v>
          </cell>
          <cell r="V1293">
            <v>-6985746.9299999997</v>
          </cell>
          <cell r="W1293">
            <v>-8185639.9400000004</v>
          </cell>
          <cell r="Y1293">
            <v>-6593278.8300000001</v>
          </cell>
          <cell r="AA1293">
            <v>-5622302.5800000001</v>
          </cell>
          <cell r="AJ1293">
            <v>-7197295.604166667</v>
          </cell>
          <cell r="AN1293">
            <v>-7435263.2787500015</v>
          </cell>
          <cell r="AR1293">
            <v>-7495059.8820833331</v>
          </cell>
          <cell r="AV1293">
            <v>-7529324.3091666661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-450611.26250000001</v>
          </cell>
        </row>
        <row r="1296">
          <cell r="Q1296">
            <v>-30.94</v>
          </cell>
          <cell r="S1296">
            <v>-17.329999999999998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-6.8083333333333327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551873.79166666663</v>
          </cell>
          <cell r="AZ1297">
            <v>879394.75</v>
          </cell>
        </row>
        <row r="1298">
          <cell r="Q1298">
            <v>-7297930.4100000001</v>
          </cell>
          <cell r="S1298">
            <v>-7989302.9100000001</v>
          </cell>
          <cell r="U1298">
            <v>-7959096.1500000004</v>
          </cell>
          <cell r="V1298">
            <v>-5894389.6299999999</v>
          </cell>
          <cell r="W1298">
            <v>-5563734.9800000004</v>
          </cell>
          <cell r="Y1298">
            <v>-5564182.8899999997</v>
          </cell>
          <cell r="AA1298">
            <v>-5592600.0899999999</v>
          </cell>
          <cell r="AJ1298">
            <v>-6355122.0479166666</v>
          </cell>
          <cell r="AN1298">
            <v>-6534978.0304166647</v>
          </cell>
          <cell r="AR1298">
            <v>-6587419.0258333338</v>
          </cell>
          <cell r="AV1298">
            <v>-6554900.5158333331</v>
          </cell>
          <cell r="AZ1298">
            <v>-6322643.2000000002</v>
          </cell>
        </row>
        <row r="1299">
          <cell r="Q1299">
            <v>-5807356.5700000003</v>
          </cell>
          <cell r="S1299">
            <v>-7003122.7800000003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-3998923.0287500001</v>
          </cell>
          <cell r="AZ1299">
            <v>-3313124.1837499999</v>
          </cell>
        </row>
        <row r="1300">
          <cell r="Q1300">
            <v>-7359339.5800000001</v>
          </cell>
          <cell r="S1300">
            <v>-8763855.4900000002</v>
          </cell>
          <cell r="U1300">
            <v>-5717789.7999999998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-4594499.4729166664</v>
          </cell>
          <cell r="AN1300">
            <v>-5024047.0029166667</v>
          </cell>
          <cell r="AR1300">
            <v>-5035604.8687499994</v>
          </cell>
          <cell r="AV1300">
            <v>-4978741.3491666662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-382835.00041666668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-86873.543749999997</v>
          </cell>
          <cell r="AN1305">
            <v>-79077.377499999988</v>
          </cell>
          <cell r="AR1305">
            <v>-73140.700416666674</v>
          </cell>
          <cell r="AV1305">
            <v>-60163.622499999998</v>
          </cell>
          <cell r="AZ1305">
            <v>-71990.947499999995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-25107.439999999999</v>
          </cell>
          <cell r="S1307">
            <v>-10307.530000000001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-12104.974583333331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-38697.870000000003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-4398.3500000000004</v>
          </cell>
          <cell r="AA1310">
            <v>-1853.11</v>
          </cell>
          <cell r="AJ1310">
            <v>-40663.553333333337</v>
          </cell>
          <cell r="AN1310">
            <v>-44029.446666666663</v>
          </cell>
          <cell r="AR1310">
            <v>-43401.279583333337</v>
          </cell>
          <cell r="AV1310">
            <v>-41768.605000000003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-39085.421249999999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-266531.89041666669</v>
          </cell>
          <cell r="AR1315">
            <v>-192746.64541666667</v>
          </cell>
          <cell r="AV1315">
            <v>-41955.779583333329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-8928.6458333333339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-20766.669999999998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-20766.650000000001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-124599.99249999999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-67466.679999999993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-36800.217916666668</v>
          </cell>
          <cell r="AN1327">
            <v>-36800.087916666664</v>
          </cell>
          <cell r="AR1327">
            <v>-36800.006666666661</v>
          </cell>
          <cell r="AV1327">
            <v>-36800.0075</v>
          </cell>
          <cell r="AZ1327">
            <v>-36800.008333333331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-82749.782083333339</v>
          </cell>
          <cell r="AN1329">
            <v>-82749.912083333344</v>
          </cell>
          <cell r="AR1329">
            <v>-82749.993333333332</v>
          </cell>
          <cell r="AV1329">
            <v>-82175.340416666659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-1308576.8600000001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-339861.41875000001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-9305.1520833333325</v>
          </cell>
          <cell r="AR1342">
            <v>-5520.0054166666669</v>
          </cell>
          <cell r="AV1342">
            <v>-2050.2874999999999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-372147.16749999998</v>
          </cell>
          <cell r="AR1343">
            <v>-203100.57166666666</v>
          </cell>
          <cell r="AV1343">
            <v>-84212.425000000003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66820.809166666659</v>
          </cell>
          <cell r="AV1344">
            <v>66680.023750000008</v>
          </cell>
          <cell r="AZ1344">
            <v>68770.774999999994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-5507354.7620833339</v>
          </cell>
          <cell r="AN1345">
            <v>-2930435.3033333332</v>
          </cell>
          <cell r="AR1345">
            <v>-597101.97000000009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-622447.91666666663</v>
          </cell>
          <cell r="AZ1346">
            <v>0</v>
          </cell>
        </row>
        <row r="1347">
          <cell r="Q1347">
            <v>-1458333.33</v>
          </cell>
          <cell r="S1347">
            <v>-2624999.9900000002</v>
          </cell>
          <cell r="U1347">
            <v>-291666.65000000002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-291666.65999999997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-8905.9599999999991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-9072.0466666666653</v>
          </cell>
          <cell r="AZ1348">
            <v>4314.8708333333334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-80277.514583333337</v>
          </cell>
          <cell r="AV1349">
            <v>-47038.256250000006</v>
          </cell>
          <cell r="AZ1349">
            <v>-40140.166250000002</v>
          </cell>
        </row>
        <row r="1350">
          <cell r="Q1350">
            <v>-3931666.66</v>
          </cell>
          <cell r="S1350">
            <v>-6178333.3200000003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-6178333.3300000001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-3369999.9845833331</v>
          </cell>
          <cell r="AV1350">
            <v>-3369999.9870833331</v>
          </cell>
          <cell r="AZ1350">
            <v>-3369999.9837500001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-73421.100000000006</v>
          </cell>
          <cell r="V1352">
            <v>-73421.100000000006</v>
          </cell>
          <cell r="W1352">
            <v>-88065.75</v>
          </cell>
          <cell r="Y1352">
            <v>-88065.75</v>
          </cell>
          <cell r="AA1352">
            <v>-80409.600000000006</v>
          </cell>
          <cell r="AJ1352">
            <v>-65911.976249999992</v>
          </cell>
          <cell r="AN1352">
            <v>-51818.722916666658</v>
          </cell>
          <cell r="AR1352">
            <v>-63853.882916666662</v>
          </cell>
          <cell r="AV1352">
            <v>-77228.979583333319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-360021.76208333339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-5831583.3399999999</v>
          </cell>
          <cell r="U1356">
            <v>-9163916.6799999997</v>
          </cell>
          <cell r="V1356">
            <v>-833083.33</v>
          </cell>
          <cell r="W1356">
            <v>-2499250</v>
          </cell>
          <cell r="Y1356">
            <v>-5831583.3600000003</v>
          </cell>
          <cell r="AA1356">
            <v>-9163916.6999999993</v>
          </cell>
          <cell r="AJ1356">
            <v>-4998500.1120833335</v>
          </cell>
          <cell r="AN1356">
            <v>-4998500.0487499991</v>
          </cell>
          <cell r="AR1356">
            <v>-4998500.0066666668</v>
          </cell>
          <cell r="AV1356">
            <v>-4998500.0133333327</v>
          </cell>
          <cell r="AZ1356">
            <v>-4998500.0133333327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-2307666.6800000002</v>
          </cell>
          <cell r="S1359">
            <v>-3461500.02</v>
          </cell>
          <cell r="U1359">
            <v>-1153833.3600000001</v>
          </cell>
          <cell r="V1359">
            <v>-1730750.01</v>
          </cell>
          <cell r="W1359">
            <v>-2307666.6800000002</v>
          </cell>
          <cell r="Y1359">
            <v>-3461500</v>
          </cell>
          <cell r="AA1359">
            <v>-1153833.3400000001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-2019208.3466666669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-1180368.1399999999</v>
          </cell>
          <cell r="S1362">
            <v>-3464951.48</v>
          </cell>
          <cell r="U1362">
            <v>-5749534.8200000003</v>
          </cell>
          <cell r="V1362">
            <v>-6891826.4900000002</v>
          </cell>
          <cell r="W1362">
            <v>-1180368.1599999999</v>
          </cell>
          <cell r="Y1362">
            <v>-3464951.5</v>
          </cell>
          <cell r="AA1362">
            <v>-5749534.8399999999</v>
          </cell>
          <cell r="AJ1362">
            <v>-4036097.2974999999</v>
          </cell>
          <cell r="AN1362">
            <v>-4036097.3041666667</v>
          </cell>
          <cell r="AR1362">
            <v>-4036097.3133333325</v>
          </cell>
          <cell r="AV1362">
            <v>-4036097.3266666662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38951.589999999997</v>
          </cell>
          <cell r="V1364">
            <v>74203.070000000007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-2273687.5175000001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-21363.599999999999</v>
          </cell>
          <cell r="AA1368">
            <v>-20621.12</v>
          </cell>
          <cell r="AJ1368">
            <v>-69439.622500000012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-6349804.6500000004</v>
          </cell>
          <cell r="AJ1369">
            <v>-4248554.7241666662</v>
          </cell>
          <cell r="AN1369">
            <v>-4248554.7174999993</v>
          </cell>
          <cell r="AR1369">
            <v>-4248554.7091666665</v>
          </cell>
          <cell r="AV1369">
            <v>-4248554.6883333335</v>
          </cell>
          <cell r="AZ1369">
            <v>-4248554.6616666662</v>
          </cell>
        </row>
        <row r="1370">
          <cell r="Q1370">
            <v>-5542033.3300000001</v>
          </cell>
          <cell r="S1370">
            <v>-8679033.3300000001</v>
          </cell>
          <cell r="U1370">
            <v>-2405033.33</v>
          </cell>
          <cell r="V1370">
            <v>-3973533.33</v>
          </cell>
          <cell r="W1370">
            <v>-5542033.3300000001</v>
          </cell>
          <cell r="Y1370">
            <v>-8679033.3300000001</v>
          </cell>
          <cell r="AA1370">
            <v>-2405033.33</v>
          </cell>
          <cell r="AJ1370">
            <v>-4757783.3299999991</v>
          </cell>
          <cell r="AN1370">
            <v>-4757783.3299999991</v>
          </cell>
          <cell r="AR1370">
            <v>-4757783.3299999991</v>
          </cell>
          <cell r="AV1370">
            <v>-4757783.3299999991</v>
          </cell>
          <cell r="AZ1370">
            <v>-4757783.3299999991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-7264583.3499999996</v>
          </cell>
          <cell r="V1372">
            <v>-8717500.0199999996</v>
          </cell>
          <cell r="W1372">
            <v>-1452916.69</v>
          </cell>
          <cell r="Y1372">
            <v>-4358750</v>
          </cell>
          <cell r="AA1372">
            <v>-7264583.3399999999</v>
          </cell>
          <cell r="AJ1372">
            <v>-5085208.3520833328</v>
          </cell>
          <cell r="AN1372">
            <v>-5085208.3487499999</v>
          </cell>
          <cell r="AR1372">
            <v>-5085208.3479166673</v>
          </cell>
          <cell r="AV1372">
            <v>-5085208.3450000007</v>
          </cell>
          <cell r="AZ1372">
            <v>-5085208.3450000007</v>
          </cell>
        </row>
        <row r="1373">
          <cell r="S1373">
            <v>-207980.79</v>
          </cell>
          <cell r="U1373">
            <v>-143337.14000000001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-35257.425000000003</v>
          </cell>
          <cell r="AR1373">
            <v>-81524.209166666682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-3972.2912500000002</v>
          </cell>
          <cell r="AR1374">
            <v>-35885.965833333328</v>
          </cell>
          <cell r="AV1374">
            <v>-75408.641250000001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-5464.4958333333334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-956168.40083333338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-2530973.5470833331</v>
          </cell>
          <cell r="AR1379">
            <v>-3478702.2658333331</v>
          </cell>
          <cell r="AV1379">
            <v>-3478702.2658333331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-72888.206250000003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-34619.732499999998</v>
          </cell>
          <cell r="AZ1382">
            <v>-36117.936666666661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-95.859166666666667</v>
          </cell>
          <cell r="AV1384">
            <v>-74.791666666666671</v>
          </cell>
          <cell r="AZ1384">
            <v>-17</v>
          </cell>
        </row>
        <row r="1385">
          <cell r="Q1385">
            <v>-651985.80000000005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-252617.18124999999</v>
          </cell>
          <cell r="AN1385">
            <v>-131054.63291666667</v>
          </cell>
          <cell r="AR1385">
            <v>-187897.73041666669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-1141307.8799999999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-165482.70000000001</v>
          </cell>
          <cell r="Y1387">
            <v>-526042.42000000004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-793256.64041666675</v>
          </cell>
          <cell r="AV1387">
            <v>-564501.59541666671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-3615344.5333333332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-520833.33333333331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-441033.33333333331</v>
          </cell>
          <cell r="AN1392">
            <v>-661450</v>
          </cell>
          <cell r="AR1392">
            <v>-884991.66666666663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-39323.830000000009</v>
          </cell>
          <cell r="AN1396">
            <v>-35110.562500000007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-3193988.5737499991</v>
          </cell>
          <cell r="AN1397">
            <v>-3305578.8699999996</v>
          </cell>
          <cell r="AR1397">
            <v>-3319676.3433333333</v>
          </cell>
          <cell r="AV1397">
            <v>-3310437.4416666669</v>
          </cell>
          <cell r="AZ1397">
            <v>-3280674.7408333332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-35513.360000000001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-5111.3500000000004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-32720.147916666669</v>
          </cell>
        </row>
        <row r="1402">
          <cell r="Q1402">
            <v>-26635.02</v>
          </cell>
          <cell r="S1402">
            <v>-35513.360000000001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-5111.3500000000004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-32720.147916666669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-2830755.9858333338</v>
          </cell>
          <cell r="AN1404">
            <v>-2329694.21</v>
          </cell>
          <cell r="AR1404">
            <v>-1437163.7879166666</v>
          </cell>
          <cell r="AV1404">
            <v>-415044.45583333331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-66666.666666666672</v>
          </cell>
          <cell r="AR1407">
            <v>-66666.666666666672</v>
          </cell>
          <cell r="AV1407">
            <v>-66666.666666666672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-2190439.4408333329</v>
          </cell>
          <cell r="AZ1409">
            <v>-2150164.8275000001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-730895.30666666664</v>
          </cell>
          <cell r="AN1411">
            <v>-758239.11124999996</v>
          </cell>
          <cell r="AR1411">
            <v>-783413.85291666666</v>
          </cell>
          <cell r="AV1411">
            <v>-825834.85708333331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-340326.29166666669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-9677.0833333333339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-741400.73749999993</v>
          </cell>
          <cell r="AN1416">
            <v>-755804.97458333347</v>
          </cell>
          <cell r="AR1416">
            <v>-660048.12791666656</v>
          </cell>
          <cell r="AV1416">
            <v>-539283.40166666661</v>
          </cell>
          <cell r="AZ1416">
            <v>-473103.91541666671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-149256.54999999999</v>
          </cell>
          <cell r="AA1417">
            <v>-208959.17</v>
          </cell>
          <cell r="AJ1417">
            <v>-7245.4629166666664</v>
          </cell>
          <cell r="AN1417">
            <v>-88189.360416666663</v>
          </cell>
          <cell r="AR1417">
            <v>-118040.67041666666</v>
          </cell>
          <cell r="AV1417">
            <v>-180448.26416666669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-8840.8700000000008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-26118.370416666668</v>
          </cell>
          <cell r="AR1418">
            <v>-34959.213749999995</v>
          </cell>
          <cell r="AV1418">
            <v>-53441.997083333328</v>
          </cell>
          <cell r="AZ1418">
            <v>-57476.484583333331</v>
          </cell>
        </row>
        <row r="1419">
          <cell r="Q1419">
            <v>-51500</v>
          </cell>
          <cell r="S1419">
            <v>-85833.34</v>
          </cell>
          <cell r="U1419">
            <v>-8840.8700000000008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-26118.370416666668</v>
          </cell>
          <cell r="AR1419">
            <v>-34959.213749999995</v>
          </cell>
          <cell r="AV1419">
            <v>-53441.997083333328</v>
          </cell>
          <cell r="AZ1419">
            <v>-57476.484583333331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-416.66666666666669</v>
          </cell>
          <cell r="AZ1420">
            <v>-833.33333333333337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-7854.0525000000007</v>
          </cell>
          <cell r="AV1422">
            <v>-1964.5762500000001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-87756.628749999989</v>
          </cell>
          <cell r="AZ1424">
            <v>-644529.85000000009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-875.83333333333337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-875.83333333333337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-94173.208333333328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-15253885.119999999</v>
          </cell>
          <cell r="V1448">
            <v>-14906969.26</v>
          </cell>
          <cell r="W1448">
            <v>-14348397.539999999</v>
          </cell>
          <cell r="Y1448">
            <v>-13587687.189999999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-9573430.5791666657</v>
          </cell>
        </row>
        <row r="1449">
          <cell r="Q1449">
            <v>-22739197.710000001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-19961333.408750001</v>
          </cell>
          <cell r="AN1449">
            <v>-18027089.832083341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-45846943.020000003</v>
          </cell>
          <cell r="S1450">
            <v>-45259391.049999997</v>
          </cell>
          <cell r="U1450">
            <v>-44869994.159999996</v>
          </cell>
          <cell r="V1450">
            <v>-44544949.149999999</v>
          </cell>
          <cell r="W1450">
            <v>-44066127.07</v>
          </cell>
          <cell r="Y1450">
            <v>-43473648.030000001</v>
          </cell>
          <cell r="AA1450">
            <v>-43002486.130000003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-44155354.499583326</v>
          </cell>
          <cell r="AZ1450">
            <v>-30807831.670000002</v>
          </cell>
        </row>
        <row r="1451">
          <cell r="Q1451">
            <v>-5284492</v>
          </cell>
          <cell r="S1451">
            <v>-7277948.79</v>
          </cell>
          <cell r="U1451">
            <v>-47214426.090000004</v>
          </cell>
          <cell r="V1451">
            <v>-42951910.009999998</v>
          </cell>
          <cell r="W1451">
            <v>-53765020</v>
          </cell>
          <cell r="Y1451">
            <v>-136888713.97</v>
          </cell>
          <cell r="AA1451">
            <v>-90779508.310000002</v>
          </cell>
          <cell r="AJ1451">
            <v>-4079302.875</v>
          </cell>
          <cell r="AN1451">
            <v>-10215434.367083333</v>
          </cell>
          <cell r="AR1451">
            <v>-35971356.855416663</v>
          </cell>
          <cell r="AV1451">
            <v>-66217350.58625</v>
          </cell>
          <cell r="AZ1451">
            <v>-91946591.767499998</v>
          </cell>
        </row>
        <row r="1452">
          <cell r="Q1452">
            <v>-146627437</v>
          </cell>
          <cell r="S1452">
            <v>-174733257.81999999</v>
          </cell>
          <cell r="U1452">
            <v>-153346024.08000001</v>
          </cell>
          <cell r="V1452">
            <v>-131389310.18000001</v>
          </cell>
          <cell r="W1452">
            <v>-122462280.81</v>
          </cell>
          <cell r="Y1452">
            <v>-132728656.68000001</v>
          </cell>
          <cell r="AA1452">
            <v>-94851571.670000002</v>
          </cell>
          <cell r="AJ1452">
            <v>-35063785.458333336</v>
          </cell>
          <cell r="AN1452">
            <v>-90200928.605000004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-36843688.369999997</v>
          </cell>
          <cell r="V1453">
            <v>-29512015.59</v>
          </cell>
          <cell r="W1453">
            <v>-31061844.82</v>
          </cell>
          <cell r="Y1453">
            <v>-90773648.450000003</v>
          </cell>
          <cell r="AA1453">
            <v>-68807119.890000001</v>
          </cell>
          <cell r="AJ1453">
            <v>-5544070.416666667</v>
          </cell>
          <cell r="AN1453">
            <v>-8978652.6970833335</v>
          </cell>
          <cell r="AR1453">
            <v>-24550238.513750002</v>
          </cell>
          <cell r="AV1453">
            <v>-47266621.321666658</v>
          </cell>
          <cell r="AZ1453">
            <v>-70688125.567916662</v>
          </cell>
        </row>
        <row r="1454">
          <cell r="Q1454">
            <v>-62495473</v>
          </cell>
          <cell r="S1454">
            <v>-70238454.790000007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-34071970.619999997</v>
          </cell>
          <cell r="AA1454">
            <v>-25151454.940000001</v>
          </cell>
          <cell r="AJ1454">
            <v>-12955949.791666666</v>
          </cell>
          <cell r="AN1454">
            <v>-33141180.537916671</v>
          </cell>
          <cell r="AR1454">
            <v>-44026800.607500009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426179.54166666669</v>
          </cell>
          <cell r="AN1456">
            <v>495807.125</v>
          </cell>
          <cell r="AR1456">
            <v>493291.95833333331</v>
          </cell>
          <cell r="AV1456">
            <v>70251.041666666672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-43831.358333333337</v>
          </cell>
          <cell r="AN1461">
            <v>-43831.358333333337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-6020.6500000000005</v>
          </cell>
          <cell r="AN1462">
            <v>-6020.6500000000005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-131126367.93000001</v>
          </cell>
          <cell r="U1463">
            <v>-116413391.34</v>
          </cell>
          <cell r="V1463">
            <v>-109603898.62</v>
          </cell>
          <cell r="W1463">
            <v>-99191965.030000001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-48323100.975833327</v>
          </cell>
          <cell r="AR1463">
            <v>-70565554.460833326</v>
          </cell>
          <cell r="AV1463">
            <v>-59775370.419166662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-78552028.540000007</v>
          </cell>
          <cell r="V1466">
            <v>-64924091.229999997</v>
          </cell>
          <cell r="W1466">
            <v>-60608616.539999999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-42255288.224166669</v>
          </cell>
          <cell r="AR1466">
            <v>-55882172.519166671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-311513.91666666669</v>
          </cell>
          <cell r="AR1468">
            <v>-311513.91666666669</v>
          </cell>
          <cell r="AV1468">
            <v>-93718.833333333328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-335751.04166666669</v>
          </cell>
          <cell r="AN1471">
            <v>-496510.83333333331</v>
          </cell>
          <cell r="AR1471">
            <v>-496510.83333333331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496.16666666666669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</row>
        <row r="1479">
          <cell r="Q1479">
            <v>-5703829.3499999996</v>
          </cell>
          <cell r="S1479">
            <v>-5703829.3499999996</v>
          </cell>
          <cell r="U1479">
            <v>-5538136.6100000003</v>
          </cell>
          <cell r="V1479">
            <v>-5334768.82</v>
          </cell>
          <cell r="W1479">
            <v>-5330002.57</v>
          </cell>
          <cell r="Y1479">
            <v>-5748539.3700000001</v>
          </cell>
          <cell r="AA1479">
            <v>-5748539.3700000001</v>
          </cell>
          <cell r="AJ1479">
            <v>-7046691.6079166671</v>
          </cell>
          <cell r="AN1479">
            <v>-6577921.217083334</v>
          </cell>
          <cell r="AR1479">
            <v>-6044138.8395833336</v>
          </cell>
          <cell r="AV1479">
            <v>-5645895.6695833318</v>
          </cell>
          <cell r="AZ1479">
            <v>-5659567.8966666674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-2141041.9900000002</v>
          </cell>
          <cell r="AJ1480">
            <v>-4189567.5199999982</v>
          </cell>
          <cell r="AN1480">
            <v>-3478449.2999999993</v>
          </cell>
          <cell r="AR1480">
            <v>-2771708.0716666663</v>
          </cell>
          <cell r="AV1480">
            <v>-2097476.5595833338</v>
          </cell>
          <cell r="AZ1480">
            <v>-1721835.1758333331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-84457.193333333329</v>
          </cell>
          <cell r="AZ1481">
            <v>-70434.401666666658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</row>
        <row r="1483">
          <cell r="Q1483">
            <v>-156915.16</v>
          </cell>
          <cell r="S1483">
            <v>-157071.22</v>
          </cell>
          <cell r="U1483">
            <v>-147703.67999999999</v>
          </cell>
          <cell r="V1483">
            <v>-147753.01</v>
          </cell>
          <cell r="W1483">
            <v>-148147.14000000001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-143251.48083333331</v>
          </cell>
          <cell r="AZ1483">
            <v>-92196.883333333317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-530124.57999999996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-448426.25708333327</v>
          </cell>
          <cell r="AZ1484">
            <v>-325382.53875000001</v>
          </cell>
        </row>
        <row r="1485">
          <cell r="Q1485">
            <v>-9814381.7599999998</v>
          </cell>
          <cell r="S1485">
            <v>-9958249.6999999993</v>
          </cell>
          <cell r="U1485">
            <v>-10148679.85</v>
          </cell>
          <cell r="V1485">
            <v>-10183766.1</v>
          </cell>
          <cell r="W1485">
            <v>-10300305.710000001</v>
          </cell>
          <cell r="Y1485">
            <v>-10562930.16</v>
          </cell>
          <cell r="AA1485">
            <v>-10853505.689999999</v>
          </cell>
          <cell r="AJ1485">
            <v>-9877708.2725000009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</row>
        <row r="1486">
          <cell r="Q1486">
            <v>-38407724.189999998</v>
          </cell>
          <cell r="S1486">
            <v>-37862453.899999999</v>
          </cell>
          <cell r="U1486">
            <v>-37217649.630000003</v>
          </cell>
          <cell r="V1486">
            <v>-36898152.020000003</v>
          </cell>
          <cell r="W1486">
            <v>-36897762.960000001</v>
          </cell>
          <cell r="Y1486">
            <v>-36494878.210000001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-38308646.715833329</v>
          </cell>
          <cell r="AV1486">
            <v>-36827052.832500003</v>
          </cell>
          <cell r="AZ1486">
            <v>-35008207.40208333</v>
          </cell>
        </row>
        <row r="1487">
          <cell r="Q1487">
            <v>-18424349.27</v>
          </cell>
          <cell r="S1487">
            <v>-18762662.010000002</v>
          </cell>
          <cell r="U1487">
            <v>-19548287.32</v>
          </cell>
          <cell r="V1487">
            <v>-20517183.539999999</v>
          </cell>
          <cell r="W1487">
            <v>-21527662.640000001</v>
          </cell>
          <cell r="Y1487">
            <v>-21971183.539999999</v>
          </cell>
          <cell r="AA1487">
            <v>-22555322.109999999</v>
          </cell>
          <cell r="AJ1487">
            <v>-16867196.293749999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-305849.84499999997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</row>
        <row r="1489">
          <cell r="Q1489">
            <v>-20298892.399999999</v>
          </cell>
          <cell r="S1489">
            <v>-21179628.649999999</v>
          </cell>
          <cell r="U1489">
            <v>-22944967.27</v>
          </cell>
          <cell r="V1489">
            <v>-23365290.359999999</v>
          </cell>
          <cell r="W1489">
            <v>-23484038.18</v>
          </cell>
          <cell r="Y1489">
            <v>-24168660.719999999</v>
          </cell>
          <cell r="AA1489">
            <v>-24744281.829999998</v>
          </cell>
          <cell r="AJ1489">
            <v>-17200543.927499998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-24340624.892916668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-3372436.5983333332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-21039.898333333331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-18116.427500000002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-52226.720000000001</v>
          </cell>
          <cell r="Y1495">
            <v>-70259.08</v>
          </cell>
          <cell r="AA1495">
            <v>-70263.960000000006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-93822.723750000005</v>
          </cell>
          <cell r="AZ1495">
            <v>-93356.091250000012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-451666.66666666669</v>
          </cell>
        </row>
        <row r="1500">
          <cell r="Q1500">
            <v>-30851482.609999999</v>
          </cell>
          <cell r="S1500">
            <v>-34234965.18</v>
          </cell>
          <cell r="U1500">
            <v>-35299440</v>
          </cell>
          <cell r="V1500">
            <v>-34869554.359999999</v>
          </cell>
          <cell r="W1500">
            <v>-34852355.299999997</v>
          </cell>
          <cell r="Y1500">
            <v>-34607370.18</v>
          </cell>
          <cell r="AA1500">
            <v>-34675694.850000001</v>
          </cell>
          <cell r="AJ1500">
            <v>-32704944.824583333</v>
          </cell>
          <cell r="AN1500">
            <v>-32417860.783333335</v>
          </cell>
          <cell r="AR1500">
            <v>-33204812.603333339</v>
          </cell>
          <cell r="AV1500">
            <v>-34225881.300416671</v>
          </cell>
          <cell r="AZ1500">
            <v>-33834356.530416667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-2192262.3704166668</v>
          </cell>
          <cell r="AV1502">
            <v>-1529794.2716666665</v>
          </cell>
          <cell r="AZ1502">
            <v>-604460.93833333335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-1252677.4099999999</v>
          </cell>
          <cell r="V1504">
            <v>-1403362.33</v>
          </cell>
          <cell r="W1504">
            <v>-1279150.8700000001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-1638366.5549999999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-6145815.3399999999</v>
          </cell>
          <cell r="S1506">
            <v>-6289315.6799999997</v>
          </cell>
          <cell r="U1506">
            <v>-6561471.5199999996</v>
          </cell>
          <cell r="V1506">
            <v>-6574889.0199999996</v>
          </cell>
          <cell r="W1506">
            <v>-6648068.5999999996</v>
          </cell>
          <cell r="Y1506">
            <v>-6709544.7199999997</v>
          </cell>
          <cell r="AA1506">
            <v>-6884927.0999999996</v>
          </cell>
          <cell r="AJ1506">
            <v>-5392785.3862499995</v>
          </cell>
          <cell r="AN1506">
            <v>-5843228.5945833325</v>
          </cell>
          <cell r="AR1506">
            <v>-6262244.5524999993</v>
          </cell>
          <cell r="AV1506">
            <v>-6594866.0787499994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-1090066.8999999999</v>
          </cell>
          <cell r="Y1507">
            <v>-736117.3</v>
          </cell>
          <cell r="AA1507">
            <v>0</v>
          </cell>
          <cell r="AJ1507">
            <v>-946955.60625000007</v>
          </cell>
          <cell r="AN1507">
            <v>-1040569.4704166665</v>
          </cell>
          <cell r="AR1507">
            <v>-1032111.8816666667</v>
          </cell>
          <cell r="AV1507">
            <v>-736394.87416666653</v>
          </cell>
          <cell r="AZ1507">
            <v>-406474.14291666658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-75863.583333333328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-63847.289583333331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-84285.136666666673</v>
          </cell>
          <cell r="AZ1512">
            <v>-583319.07999999996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938.03750000000002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-144892.89000000001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-7404933.4699999997</v>
          </cell>
          <cell r="S1521">
            <v>-7217466.8099999996</v>
          </cell>
          <cell r="U1521">
            <v>-7030000.1500000004</v>
          </cell>
          <cell r="V1521">
            <v>-6936266.8200000003</v>
          </cell>
          <cell r="W1521">
            <v>-6842533.4900000002</v>
          </cell>
          <cell r="Y1521">
            <v>-6655066.8300000001</v>
          </cell>
          <cell r="AA1521">
            <v>-6467600.1699999999</v>
          </cell>
          <cell r="AJ1521">
            <v>-7967333.4499999993</v>
          </cell>
          <cell r="AN1521">
            <v>-7592400.1299999999</v>
          </cell>
          <cell r="AR1521">
            <v>-7217466.8099999996</v>
          </cell>
          <cell r="AV1521">
            <v>-6842533.4899999993</v>
          </cell>
          <cell r="AZ1521">
            <v>-6467600.1700000009</v>
          </cell>
        </row>
        <row r="1522">
          <cell r="Q1522">
            <v>-2571574.2599999998</v>
          </cell>
          <cell r="S1522">
            <v>-2478062.48</v>
          </cell>
          <cell r="U1522">
            <v>-2384550.7000000002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</row>
        <row r="1523">
          <cell r="Q1523">
            <v>0</v>
          </cell>
          <cell r="S1523">
            <v>-5984536.9500000002</v>
          </cell>
          <cell r="U1523">
            <v>-5984536.9500000002</v>
          </cell>
          <cell r="V1523">
            <v>-5984536.9500000002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-5071020.9075000007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-2433229.7033333331</v>
          </cell>
        </row>
        <row r="1524">
          <cell r="Q1524">
            <v>-8124679.9900000002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-2621156.1204166668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-17909.689999999999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-423821.64000000007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-2208786.7999999998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-603841.73583333322</v>
          </cell>
          <cell r="AR1527">
            <v>-1298038.7070833331</v>
          </cell>
          <cell r="AV1527">
            <v>-1854876.9516666669</v>
          </cell>
          <cell r="AZ1527">
            <v>-2105672.7616666663</v>
          </cell>
        </row>
        <row r="1528">
          <cell r="AV1528">
            <v>-3002.7983333333336</v>
          </cell>
          <cell r="AZ1528">
            <v>-6005.5966666666673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-17210.697499999998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-71410.951249999998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-82.966666666666669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-9484838.9299999997</v>
          </cell>
          <cell r="U1536">
            <v>-12917162.029999999</v>
          </cell>
          <cell r="V1536">
            <v>-14476793.810000001</v>
          </cell>
          <cell r="W1536">
            <v>-5845923.2699999996</v>
          </cell>
          <cell r="Y1536">
            <v>-5113690.21</v>
          </cell>
          <cell r="AA1536">
            <v>-3995554.2</v>
          </cell>
          <cell r="AJ1536">
            <v>-6259406.5566666657</v>
          </cell>
          <cell r="AN1536">
            <v>-4580676.8516666666</v>
          </cell>
          <cell r="AR1536">
            <v>-7227685.1212500008</v>
          </cell>
          <cell r="AV1536">
            <v>-7098980.3970833346</v>
          </cell>
          <cell r="AZ1536">
            <v>-4699578.2058333335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-419.66374999999999</v>
          </cell>
          <cell r="AR1537">
            <v>-130.7175</v>
          </cell>
          <cell r="AV1537">
            <v>-79.882916666666659</v>
          </cell>
          <cell r="AZ1537">
            <v>-21.786249999999999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-1726.7362499999999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-56757.506249999999</v>
          </cell>
          <cell r="AN1543">
            <v>-280285.14666666667</v>
          </cell>
          <cell r="AR1543">
            <v>-506662.60000000003</v>
          </cell>
          <cell r="AV1543">
            <v>-739144.95125000004</v>
          </cell>
          <cell r="AZ1543">
            <v>-949902.68416666694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-3990315.4733333332</v>
          </cell>
          <cell r="AR1545">
            <v>-3990315.4733333332</v>
          </cell>
          <cell r="AV1545">
            <v>-3990315.4733333332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56757.506249999999</v>
          </cell>
          <cell r="AN1546">
            <v>280285.14666666667</v>
          </cell>
          <cell r="AR1546">
            <v>506662.60000000003</v>
          </cell>
          <cell r="AV1546">
            <v>739144.95125000004</v>
          </cell>
          <cell r="AZ1546">
            <v>949902.68416666694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-764729.51666666672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-72380202.541666672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-824443.95833333337</v>
          </cell>
          <cell r="AR1552">
            <v>-2730168.25</v>
          </cell>
          <cell r="AV1552">
            <v>-5708900.1900000004</v>
          </cell>
          <cell r="AZ1552">
            <v>-8972724.4783333335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-385229.33000000007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-1186297.4099999999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-1287734.7012499999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-5838217.0300000003</v>
          </cell>
          <cell r="S1558">
            <v>-7107226.5</v>
          </cell>
          <cell r="U1558">
            <v>-7907672.8700000001</v>
          </cell>
          <cell r="V1558">
            <v>-7896094.5099999998</v>
          </cell>
          <cell r="W1558">
            <v>-7889331.2999999998</v>
          </cell>
          <cell r="Y1558">
            <v>-8393034.1300000008</v>
          </cell>
          <cell r="AA1558">
            <v>-10696176.41</v>
          </cell>
          <cell r="AJ1558">
            <v>-3954826.3787500001</v>
          </cell>
          <cell r="AN1558">
            <v>-5341845.3649999993</v>
          </cell>
          <cell r="AR1558">
            <v>-6773199.1187499994</v>
          </cell>
          <cell r="AV1558">
            <v>-8098421.8341666674</v>
          </cell>
          <cell r="AZ1558">
            <v>-8923384.8687500004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-3934973.4208333329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-604791.66666666663</v>
          </cell>
          <cell r="AV1562">
            <v>0</v>
          </cell>
          <cell r="AZ1562">
            <v>0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-67233.958333333328</v>
          </cell>
          <cell r="AR1563">
            <v>-294837.91666666669</v>
          </cell>
          <cell r="AV1563">
            <v>-538911.04166666663</v>
          </cell>
          <cell r="AZ1563">
            <v>-726555.41666666663</v>
          </cell>
        </row>
        <row r="1564">
          <cell r="AA1564">
            <v>-19555784.960000001</v>
          </cell>
          <cell r="AR1564">
            <v>0</v>
          </cell>
          <cell r="AV1564">
            <v>-5907444.9204166671</v>
          </cell>
          <cell r="AZ1564">
            <v>-15193583.160000002</v>
          </cell>
        </row>
        <row r="1565">
          <cell r="AR1565">
            <v>0</v>
          </cell>
          <cell r="AV1565">
            <v>-297759.47249999997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-581.80999999999995</v>
          </cell>
          <cell r="AA1576">
            <v>-802.43</v>
          </cell>
          <cell r="AJ1576">
            <v>-1186.2070833333332</v>
          </cell>
          <cell r="AN1576">
            <v>-768.36374999999987</v>
          </cell>
          <cell r="AR1576">
            <v>-593.54750000000001</v>
          </cell>
          <cell r="AV1576">
            <v>-413.91333333333341</v>
          </cell>
          <cell r="AZ1576">
            <v>-538.49124999999992</v>
          </cell>
        </row>
        <row r="1577">
          <cell r="Q1577">
            <v>-652254.21</v>
          </cell>
          <cell r="S1577">
            <v>-640062.55000000005</v>
          </cell>
          <cell r="U1577">
            <v>-627870.89</v>
          </cell>
          <cell r="V1577">
            <v>-621775.06000000006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-691115.12625000009</v>
          </cell>
          <cell r="AN1577">
            <v>-664699.86291666667</v>
          </cell>
          <cell r="AR1577">
            <v>-659871.30000000005</v>
          </cell>
          <cell r="AV1577">
            <v>-686897.9800000001</v>
          </cell>
          <cell r="AZ1577">
            <v>-711804.66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-19.759166666666669</v>
          </cell>
          <cell r="AV1586">
            <v>-41.004166666666663</v>
          </cell>
          <cell r="AZ1586">
            <v>-41.004166666666663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-75444.150000000009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-565895.25875000004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-642227.95666666667</v>
          </cell>
        </row>
        <row r="1590">
          <cell r="Q1590">
            <v>-1083075.74</v>
          </cell>
          <cell r="S1590">
            <v>-1322696.8999999999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-1093487.3987499999</v>
          </cell>
          <cell r="AR1590">
            <v>-1115845.0991666666</v>
          </cell>
          <cell r="AV1590">
            <v>-1027146.3050000001</v>
          </cell>
          <cell r="AZ1590">
            <v>-638954.57416666672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-9969.8954166666663</v>
          </cell>
          <cell r="AN1602">
            <v>-8545.6187500000015</v>
          </cell>
          <cell r="AR1602">
            <v>-7121.34</v>
          </cell>
          <cell r="AV1602">
            <v>-5697.0599999999986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-890004.34249999991</v>
          </cell>
          <cell r="AZ1603">
            <v>-758145.56249999988</v>
          </cell>
        </row>
        <row r="1604">
          <cell r="Q1604">
            <v>-76768.37</v>
          </cell>
          <cell r="S1604">
            <v>-74548.850000000006</v>
          </cell>
          <cell r="U1604">
            <v>-72329.33</v>
          </cell>
          <cell r="V1604">
            <v>-71219.570000000007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-77415.523333333331</v>
          </cell>
          <cell r="AR1604">
            <v>-74924.222500000003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-33178.225416666668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-1326904.8400000001</v>
          </cell>
          <cell r="AA1606">
            <v>-1224835.24</v>
          </cell>
          <cell r="AJ1606">
            <v>-2354470.9658333329</v>
          </cell>
          <cell r="AN1606">
            <v>-1945872.0591666671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-911855.40583333327</v>
          </cell>
          <cell r="AV1607">
            <v>-794764.06</v>
          </cell>
          <cell r="AZ1607">
            <v>-659938.01666666672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-136751.20000000001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-93513.726666666669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-4205732.9191666665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-2721926.2675000001</v>
          </cell>
        </row>
        <row r="1611">
          <cell r="Q1611">
            <v>-2661083.56</v>
          </cell>
          <cell r="S1611">
            <v>-2419167.12</v>
          </cell>
          <cell r="U1611">
            <v>-2177250.6800000002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</row>
        <row r="1615">
          <cell r="AV1615">
            <v>0</v>
          </cell>
          <cell r="AZ1615">
            <v>-138893.45083333334</v>
          </cell>
        </row>
        <row r="1616">
          <cell r="Q1616">
            <v>-18763387.649999999</v>
          </cell>
          <cell r="S1616">
            <v>-17527010.649999999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-4440597.6379166665</v>
          </cell>
          <cell r="AN1617">
            <v>-4192514.8200000003</v>
          </cell>
          <cell r="AR1617">
            <v>-3963671.4670833331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-708570.66666666663</v>
          </cell>
          <cell r="AZ1618">
            <v>-402183.70833333331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-660697.06000000006</v>
          </cell>
          <cell r="Y1622">
            <v>-613504.42000000004</v>
          </cell>
          <cell r="AA1622">
            <v>-566311.78</v>
          </cell>
          <cell r="AJ1622">
            <v>-1094283.8391666666</v>
          </cell>
          <cell r="AN1622">
            <v>-901657.94583333342</v>
          </cell>
          <cell r="AR1622">
            <v>-758152.35916666675</v>
          </cell>
          <cell r="AV1622">
            <v>-660697.06000000006</v>
          </cell>
          <cell r="AZ1622">
            <v>-548614.53583333327</v>
          </cell>
        </row>
        <row r="1623">
          <cell r="Q1623">
            <v>-161712.82999999999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-133175.26999999999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-133175.26999999999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-5951.8216666666667</v>
          </cell>
          <cell r="AR1624">
            <v>-5492.8883333333333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-1245502.8600000001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-779331.32416666672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-283769.87541666668</v>
          </cell>
          <cell r="AV1626">
            <v>-748208.6958333333</v>
          </cell>
          <cell r="AZ1626">
            <v>-1198280.9099999999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-880.73291666666671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-312576.32291666669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-225923376.66999999</v>
          </cell>
          <cell r="S1634">
            <v>-232441376.66999999</v>
          </cell>
          <cell r="U1634">
            <v>-241815376.66999999</v>
          </cell>
          <cell r="V1634">
            <v>-245795376.66999999</v>
          </cell>
          <cell r="W1634">
            <v>-250495376.66999999</v>
          </cell>
          <cell r="Y1634">
            <v>-258707376.66999999</v>
          </cell>
          <cell r="AA1634">
            <v>-284209376.67000002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-273380273.17000002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-782541.66666666663</v>
          </cell>
          <cell r="AV1636">
            <v>0</v>
          </cell>
          <cell r="AZ1636">
            <v>0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-322613.33333333331</v>
          </cell>
          <cell r="AN1637">
            <v>-210400</v>
          </cell>
          <cell r="AR1637">
            <v>-98186.666666666672</v>
          </cell>
          <cell r="AV1637">
            <v>0</v>
          </cell>
          <cell r="AZ1637">
            <v>0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-715888218.41999996</v>
          </cell>
          <cell r="AJ1638">
            <v>-526735779.16666669</v>
          </cell>
          <cell r="AN1638">
            <v>-555405387.16666663</v>
          </cell>
          <cell r="AR1638">
            <v>-583946245.16666663</v>
          </cell>
          <cell r="AV1638">
            <v>-634515744.83083332</v>
          </cell>
          <cell r="AZ1638">
            <v>-686361855.47083342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-708208.33333333337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</row>
        <row r="1646">
          <cell r="Q1646">
            <v>-65695820</v>
          </cell>
          <cell r="S1646">
            <v>-75695708.079999998</v>
          </cell>
          <cell r="U1646">
            <v>-63311188.689999998</v>
          </cell>
          <cell r="V1646">
            <v>-50040846.079999998</v>
          </cell>
          <cell r="W1646">
            <v>-46912634.079999998</v>
          </cell>
          <cell r="Y1646">
            <v>-53204812.5</v>
          </cell>
          <cell r="AA1646">
            <v>-36554730.109999999</v>
          </cell>
          <cell r="AJ1646">
            <v>-14981518.458333334</v>
          </cell>
          <cell r="AN1646">
            <v>-37796075.551250003</v>
          </cell>
          <cell r="AR1646">
            <v>-54573698.561666667</v>
          </cell>
          <cell r="AV1646">
            <v>-51830974.967916667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-70166.666666666672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</row>
        <row r="1651">
          <cell r="Q1651">
            <v>-145379</v>
          </cell>
          <cell r="S1651">
            <v>-183846.74</v>
          </cell>
          <cell r="U1651">
            <v>-551394.42000000004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-791996.74083333334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-2747895.5150000001</v>
          </cell>
          <cell r="AV1654">
            <v>-815731.5045833335</v>
          </cell>
          <cell r="AZ1654">
            <v>-780478.70458333322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544.29166666666663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68832.791666666672</v>
          </cell>
          <cell r="AN1660">
            <v>63291.5</v>
          </cell>
          <cell r="AR1660">
            <v>9686.25</v>
          </cell>
          <cell r="AV1660">
            <v>72.708333333333329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-7023226.1900000004</v>
          </cell>
          <cell r="U1672">
            <v>-5367153.71</v>
          </cell>
          <cell r="V1672">
            <v>-4979877.13</v>
          </cell>
          <cell r="W1672">
            <v>-4459855.1399999997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-17043051.713750001</v>
          </cell>
          <cell r="AR1672">
            <v>-6994854.3954166668</v>
          </cell>
          <cell r="AV1672">
            <v>-5006221.6362499995</v>
          </cell>
          <cell r="AZ1672">
            <v>-4048126.0479166671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-2530542.2799999998</v>
          </cell>
          <cell r="Y1674">
            <v>-1291171.6000000001</v>
          </cell>
          <cell r="AA1674">
            <v>-1837830.67</v>
          </cell>
          <cell r="AJ1674">
            <v>-6945527.875</v>
          </cell>
          <cell r="AN1674">
            <v>-6898498.9450000003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-401041.66666666669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-755436.79166666663</v>
          </cell>
          <cell r="AV1680">
            <v>0</v>
          </cell>
          <cell r="AZ1680">
            <v>0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9933.5833333333339</v>
          </cell>
          <cell r="AN1681">
            <v>8360.625</v>
          </cell>
          <cell r="AR1681">
            <v>1871.2083333333333</v>
          </cell>
          <cell r="AV1681">
            <v>886.66666666666663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-898020.33333333337</v>
          </cell>
          <cell r="AV1683">
            <v>-732978.66666666663</v>
          </cell>
          <cell r="AZ1683">
            <v>-560228.66666666663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-72.916666666666671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-958.33333333333337</v>
          </cell>
          <cell r="AN1686">
            <v>-625</v>
          </cell>
          <cell r="AR1686">
            <v>-291.66666666666669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-967937.58333333337</v>
          </cell>
          <cell r="AR1689">
            <v>-471379.58333333331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-6272.1958333333341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-821871.33333333337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-456416.66666666669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-427833.33333333331</v>
          </cell>
          <cell r="AN1712">
            <v>-499833.33333333331</v>
          </cell>
          <cell r="AR1712">
            <v>-503833.33333333331</v>
          </cell>
          <cell r="AV1712">
            <v>-449333.33333333331</v>
          </cell>
          <cell r="AZ1712">
            <v>-384000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-281083.33333333331</v>
          </cell>
          <cell r="AR1714">
            <v>-281083.33333333331</v>
          </cell>
          <cell r="AV1714">
            <v>-247208.33333333334</v>
          </cell>
          <cell r="AZ1714">
            <v>0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-696541.66666666663</v>
          </cell>
          <cell r="AZ1716">
            <v>-727166.66666666663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352041.66666666669</v>
          </cell>
          <cell r="AV1717">
            <v>1471666.6666666667</v>
          </cell>
          <cell r="AZ1717">
            <v>2420000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-291.66666666666669</v>
          </cell>
        </row>
        <row r="1720">
          <cell r="AR1720">
            <v>0</v>
          </cell>
          <cell r="AV1720">
            <v>7000</v>
          </cell>
          <cell r="AZ1720">
            <v>86416.666666666672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</row>
        <row r="1722">
          <cell r="AV1722">
            <v>-464916.66666666669</v>
          </cell>
          <cell r="AZ1722">
            <v>-4272583.333333333</v>
          </cell>
        </row>
        <row r="1723">
          <cell r="AV1723">
            <v>0</v>
          </cell>
          <cell r="AZ1723">
            <v>-625250</v>
          </cell>
        </row>
        <row r="1724">
          <cell r="AV1724">
            <v>0</v>
          </cell>
          <cell r="AZ1724">
            <v>-66708.333333333328</v>
          </cell>
        </row>
        <row r="1725">
          <cell r="Q1725">
            <v>-8967750072.1799965</v>
          </cell>
          <cell r="S1725">
            <v>-8796799245.0899925</v>
          </cell>
          <cell r="U1725">
            <v>-8544073521.8699989</v>
          </cell>
          <cell r="V1725">
            <v>-8443211198.159997</v>
          </cell>
          <cell r="W1725">
            <v>-8402764384.1999931</v>
          </cell>
          <cell r="Y1725">
            <v>-8586482260.5900021</v>
          </cell>
          <cell r="AA1725">
            <v>-8619310602.7900009</v>
          </cell>
          <cell r="AJ1725">
            <v>-7962404785.0204105</v>
          </cell>
          <cell r="AN1725">
            <v>-8288180862.1062536</v>
          </cell>
          <cell r="AR1725">
            <v>-8498242242.4287558</v>
          </cell>
          <cell r="AV1725">
            <v>-8671515549.4954147</v>
          </cell>
          <cell r="AZ1725">
            <v>-8673305475.4054165</v>
          </cell>
        </row>
        <row r="1726">
          <cell r="Q1726">
            <v>0</v>
          </cell>
          <cell r="S1726">
            <v>9.5367431640625E-6</v>
          </cell>
          <cell r="U1726">
            <v>8.58306884765625E-6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1.5894571940104167E-6</v>
          </cell>
          <cell r="AR1726">
            <v>2.5033950805664063E-6</v>
          </cell>
          <cell r="AV1726">
            <v>2.1457672119140625E-6</v>
          </cell>
          <cell r="AZ1726">
            <v>9.9341074625651049E-7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ard"/>
      <sheetName val="Exhibit C"/>
      <sheetName val="Drivers of Value"/>
      <sheetName val="Graph"/>
      <sheetName val="Compare Contract w Owning"/>
      <sheetName val="Case I Summary"/>
      <sheetName val="Assumptions of Purchase"/>
      <sheetName val="Plant Financials"/>
      <sheetName val="Existing Debt"/>
      <sheetName val="Gas Sales and Transmission"/>
      <sheetName val="Displacement"/>
      <sheetName val="Boiler Margin"/>
      <sheetName val="Post 2008"/>
      <sheetName val="Book and Tax Depreciation"/>
      <sheetName val="Overhaul Costs"/>
      <sheetName val="Income"/>
      <sheetName val="Cash Flow"/>
      <sheetName val="Income $1"/>
      <sheetName val="Cash Flow $1"/>
      <sheetName val="Plant Financials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42">
          <cell r="B42">
            <v>0.16153846153846152</v>
          </cell>
        </row>
        <row r="45">
          <cell r="B45">
            <v>7.3168750000000005E-2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GRC"/>
      <sheetName val="Aurora &amp; Non Aurora"/>
      <sheetName val="New Resources"/>
      <sheetName val="Non AURORA FERC Summary"/>
      <sheetName val="AURORA FERC Summary"/>
      <sheetName val="Summary by Contract Update"/>
      <sheetName val="Summary by Contract"/>
      <sheetName val="Summary by TY"/>
      <sheetName val="TY actual"/>
      <sheetName val="TY SAP"/>
      <sheetName val="RPC Disallowance"/>
      <sheetName val="AURORA Input=&gt;&gt;&gt;"/>
      <sheetName val="Summary"/>
      <sheetName val="Summary wo WH"/>
      <sheetName val="Energy Pivot"/>
      <sheetName val="Cost Pivot"/>
      <sheetName val="Portfolio Average"/>
      <sheetName val="Map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2">
          <cell r="E2" t="str">
            <v>APS Contract</v>
          </cell>
          <cell r="F2">
            <v>555</v>
          </cell>
        </row>
        <row r="3">
          <cell r="E3" t="str">
            <v>Baker Replacement</v>
          </cell>
          <cell r="F3">
            <v>555</v>
          </cell>
        </row>
        <row r="4">
          <cell r="E4" t="str">
            <v>BC Hydro Point Roberts</v>
          </cell>
          <cell r="F4">
            <v>555</v>
          </cell>
        </row>
        <row r="5">
          <cell r="E5" t="str">
            <v>BPA Firm - WNP #3 Exchange</v>
          </cell>
          <cell r="F5">
            <v>555</v>
          </cell>
        </row>
        <row r="6">
          <cell r="E6" t="str">
            <v>BPA Snohomish Conservation</v>
          </cell>
          <cell r="F6">
            <v>555</v>
          </cell>
        </row>
        <row r="7">
          <cell r="E7" t="str">
            <v>BPA SP Contract</v>
          </cell>
          <cell r="F7">
            <v>555</v>
          </cell>
        </row>
        <row r="8">
          <cell r="E8" t="str">
            <v>Canadian EA</v>
          </cell>
          <cell r="F8">
            <v>555</v>
          </cell>
        </row>
        <row r="9">
          <cell r="E9" t="str">
            <v>Colstrip 1&amp;2</v>
          </cell>
          <cell r="F9">
            <v>501</v>
          </cell>
        </row>
        <row r="10">
          <cell r="E10" t="str">
            <v>Colstrip 3&amp;4</v>
          </cell>
          <cell r="F10">
            <v>501</v>
          </cell>
        </row>
        <row r="11">
          <cell r="E11" t="str">
            <v>Columbia Storage Power Exchange (CSPE)</v>
          </cell>
          <cell r="F11">
            <v>555</v>
          </cell>
        </row>
        <row r="12">
          <cell r="E12" t="str">
            <v>Encogen</v>
          </cell>
          <cell r="F12">
            <v>547</v>
          </cell>
        </row>
        <row r="13">
          <cell r="E13" t="str">
            <v>Fred 1</v>
          </cell>
          <cell r="F13">
            <v>547</v>
          </cell>
        </row>
        <row r="14">
          <cell r="E14" t="str">
            <v>Fred 1</v>
          </cell>
          <cell r="F14">
            <v>547</v>
          </cell>
        </row>
        <row r="15">
          <cell r="E15" t="str">
            <v>Frederickson 1&amp;2</v>
          </cell>
          <cell r="F15">
            <v>547</v>
          </cell>
        </row>
        <row r="16">
          <cell r="E16" t="str">
            <v>Fredonia 1&amp;2</v>
          </cell>
          <cell r="F16">
            <v>547</v>
          </cell>
        </row>
        <row r="17">
          <cell r="E17" t="str">
            <v>Fredonia 3&amp;4</v>
          </cell>
          <cell r="F17">
            <v>547</v>
          </cell>
        </row>
        <row r="18">
          <cell r="E18" t="str">
            <v>Hopkins Ridge Wind</v>
          </cell>
          <cell r="F18">
            <v>555</v>
          </cell>
        </row>
        <row r="19">
          <cell r="E19" t="str">
            <v>Market Purchase</v>
          </cell>
          <cell r="F19" t="str">
            <v>555MP</v>
          </cell>
        </row>
        <row r="20">
          <cell r="E20" t="str">
            <v>Market Sale</v>
          </cell>
          <cell r="F20">
            <v>447</v>
          </cell>
        </row>
        <row r="21">
          <cell r="E21" t="str">
            <v>Mid Columbia</v>
          </cell>
          <cell r="F21">
            <v>555</v>
          </cell>
        </row>
        <row r="22">
          <cell r="E22" t="str">
            <v>MPC Firm Contract</v>
          </cell>
          <cell r="F22">
            <v>555</v>
          </cell>
        </row>
        <row r="23">
          <cell r="E23" t="str">
            <v>New PSE Resource</v>
          </cell>
          <cell r="F23">
            <v>547</v>
          </cell>
        </row>
        <row r="24">
          <cell r="E24" t="str">
            <v>Nooksack Hydro</v>
          </cell>
          <cell r="F24">
            <v>555</v>
          </cell>
        </row>
        <row r="25">
          <cell r="E25" t="str">
            <v>PG&amp;E Exchange</v>
          </cell>
          <cell r="F25">
            <v>555</v>
          </cell>
        </row>
        <row r="26">
          <cell r="E26" t="str">
            <v>PPL 15 year contract</v>
          </cell>
          <cell r="F26">
            <v>555</v>
          </cell>
        </row>
        <row r="27">
          <cell r="E27" t="str">
            <v>Puget's Hydro</v>
          </cell>
          <cell r="F27">
            <v>555</v>
          </cell>
        </row>
        <row r="28">
          <cell r="E28" t="str">
            <v>QF Koma Kulshan Hydro</v>
          </cell>
          <cell r="F28">
            <v>555</v>
          </cell>
        </row>
        <row r="29">
          <cell r="E29" t="str">
            <v>QF March Point Cogen Phase1</v>
          </cell>
          <cell r="F29">
            <v>555</v>
          </cell>
        </row>
        <row r="30">
          <cell r="E30" t="str">
            <v>QF March Point Cogen Phase2</v>
          </cell>
          <cell r="F30">
            <v>555</v>
          </cell>
        </row>
        <row r="31">
          <cell r="E31" t="str">
            <v>QF Port Townsend Hydro</v>
          </cell>
          <cell r="F31">
            <v>555</v>
          </cell>
        </row>
        <row r="32">
          <cell r="E32" t="str">
            <v>QF Puyallup Energy Recovery Co. (PERC)</v>
          </cell>
          <cell r="F32">
            <v>555</v>
          </cell>
        </row>
        <row r="33">
          <cell r="E33" t="str">
            <v>QF Spokane MSW</v>
          </cell>
          <cell r="F33">
            <v>555</v>
          </cell>
        </row>
        <row r="34">
          <cell r="E34" t="str">
            <v>QF Sumas</v>
          </cell>
          <cell r="F34">
            <v>555</v>
          </cell>
        </row>
        <row r="35">
          <cell r="E35" t="str">
            <v>QF Sygitowicz</v>
          </cell>
          <cell r="F35">
            <v>555</v>
          </cell>
        </row>
        <row r="36">
          <cell r="E36" t="str">
            <v>QF Tenaska</v>
          </cell>
          <cell r="F36">
            <v>555</v>
          </cell>
        </row>
        <row r="37">
          <cell r="E37" t="str">
            <v>QF Twin Falls</v>
          </cell>
          <cell r="F37">
            <v>555</v>
          </cell>
        </row>
        <row r="38">
          <cell r="E38" t="str">
            <v>QF Weeks Falls</v>
          </cell>
          <cell r="F38">
            <v>555</v>
          </cell>
        </row>
        <row r="39">
          <cell r="E39" t="str">
            <v>Skookumchuck Hydro</v>
          </cell>
          <cell r="F39">
            <v>555</v>
          </cell>
        </row>
        <row r="40">
          <cell r="E40" t="str">
            <v>Supplemental Capacity</v>
          </cell>
          <cell r="F40">
            <v>555</v>
          </cell>
        </row>
        <row r="41">
          <cell r="E41" t="str">
            <v>Tenaska Excess Energy</v>
          </cell>
          <cell r="F41">
            <v>555</v>
          </cell>
        </row>
        <row r="42">
          <cell r="E42" t="str">
            <v>Undistributed Oil/Gas Expenses</v>
          </cell>
          <cell r="F42">
            <v>555</v>
          </cell>
        </row>
        <row r="43">
          <cell r="E43" t="str">
            <v>Wasco Hydro</v>
          </cell>
          <cell r="F43">
            <v>555</v>
          </cell>
        </row>
        <row r="44">
          <cell r="E44" t="str">
            <v>Whitehorn 2&amp;3</v>
          </cell>
          <cell r="F44">
            <v>547</v>
          </cell>
        </row>
        <row r="45">
          <cell r="E45" t="str">
            <v>Wild Horse Wind</v>
          </cell>
          <cell r="F45">
            <v>555</v>
          </cell>
        </row>
        <row r="46">
          <cell r="E46" t="str">
            <v>WNP-3 Return</v>
          </cell>
          <cell r="F46">
            <v>555</v>
          </cell>
        </row>
        <row r="47">
          <cell r="E47" t="str">
            <v>WWP 15 year contract</v>
          </cell>
          <cell r="F47">
            <v>555</v>
          </cell>
        </row>
        <row r="48">
          <cell r="E48" t="str">
            <v>PR Displacement Product</v>
          </cell>
          <cell r="F48">
            <v>555</v>
          </cell>
        </row>
        <row r="49">
          <cell r="E49" t="str">
            <v>Fixed OnPeak Contract</v>
          </cell>
          <cell r="F49">
            <v>555</v>
          </cell>
        </row>
        <row r="50">
          <cell r="E50" t="str">
            <v>Fixed OffPeak Contract</v>
          </cell>
          <cell r="F50">
            <v>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Procurement Chrg"/>
      <sheetName val="Gas Cost Allocation"/>
      <sheetName val="BalChSup"/>
      <sheetName val="Demand Chrg"/>
      <sheetName val="CCost BrkOut"/>
    </sheetNames>
    <sheetDataSet>
      <sheetData sheetId="0" refreshError="1"/>
      <sheetData sheetId="1">
        <row r="5">
          <cell r="B5" t="str">
            <v>Actual Test Year</v>
          </cell>
        </row>
        <row r="48">
          <cell r="F48">
            <v>0.62044999999999995</v>
          </cell>
        </row>
      </sheetData>
      <sheetData sheetId="2" refreshError="1"/>
      <sheetData sheetId="3" refreshError="1"/>
      <sheetData sheetId="4" refreshError="1"/>
      <sheetData sheetId="5">
        <row r="31">
          <cell r="AG31">
            <v>0.2</v>
          </cell>
        </row>
        <row r="167">
          <cell r="AG167">
            <v>0.33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C7" t="str">
            <v>(a)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Def Calc"/>
      <sheetName val="Gas Summary"/>
      <sheetName val="Gas Detail Pages"/>
      <sheetName val="Gas CRM"/>
    </sheetNames>
    <sheetDataSet>
      <sheetData sheetId="0"/>
      <sheetData sheetId="1">
        <row r="5">
          <cell r="I5" t="str">
            <v>PUGET SOUND ENERGY-GAS (PER SETTLEMENT)</v>
          </cell>
        </row>
      </sheetData>
      <sheetData sheetId="2">
        <row r="8">
          <cell r="A8" t="str">
            <v>FOR THE TWELVE MONTHS ENDED SEPTEMBER 30, 2016</v>
          </cell>
        </row>
        <row r="9">
          <cell r="A9" t="str">
            <v>GENERAL RATE CASE</v>
          </cell>
        </row>
      </sheetData>
      <sheetData sheetId="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E_VER1"/>
    </sheetNames>
    <definedNames>
      <definedName name="menu1_Button5_Click"/>
      <definedName name="menu1_Button6_Click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4">
          <cell r="A34" t="str">
            <v>METER</v>
          </cell>
          <cell r="B34" t="str">
            <v>Meter Investment</v>
          </cell>
          <cell r="C34" t="str">
            <v>CUS</v>
          </cell>
          <cell r="E34">
            <v>0.58793856270037692</v>
          </cell>
          <cell r="F34">
            <v>0.20679636312257557</v>
          </cell>
          <cell r="G34">
            <v>6.8655640765648882E-2</v>
          </cell>
          <cell r="H34">
            <v>6.4579689133961197E-3</v>
          </cell>
          <cell r="I34">
            <v>8.6486655212588887E-2</v>
          </cell>
          <cell r="J34">
            <v>1.7150233241627915E-4</v>
          </cell>
          <cell r="K34">
            <v>3.0604370072230838E-2</v>
          </cell>
          <cell r="L34">
            <v>4.4364385266880855E-3</v>
          </cell>
          <cell r="M34">
            <v>4.2896980912603298E-3</v>
          </cell>
          <cell r="N34">
            <v>3.4300466483255831E-4</v>
          </cell>
          <cell r="O34">
            <v>2.2188093575484466E-3</v>
          </cell>
          <cell r="P34">
            <v>0</v>
          </cell>
          <cell r="Q34">
            <v>1.6009752106388138E-4</v>
          </cell>
          <cell r="R34">
            <v>1.4408887193731457E-3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/>
          </cell>
          <cell r="B35" t="str">
            <v>Historical Test Year Twelve Months ended September 2005</v>
          </cell>
          <cell r="D35">
            <v>90663490</v>
          </cell>
          <cell r="E35">
            <v>53304562</v>
          </cell>
          <cell r="F35">
            <v>18748880</v>
          </cell>
          <cell r="G35">
            <v>6224560</v>
          </cell>
          <cell r="H35">
            <v>585502</v>
          </cell>
          <cell r="I35">
            <v>7841182</v>
          </cell>
          <cell r="J35">
            <v>15549</v>
          </cell>
          <cell r="K35">
            <v>2774699</v>
          </cell>
          <cell r="L35">
            <v>402223</v>
          </cell>
          <cell r="M35">
            <v>388919</v>
          </cell>
          <cell r="N35">
            <v>31098</v>
          </cell>
          <cell r="O35">
            <v>201165</v>
          </cell>
          <cell r="P35">
            <v>0</v>
          </cell>
          <cell r="Q35">
            <v>14515</v>
          </cell>
          <cell r="R35">
            <v>130636</v>
          </cell>
        </row>
        <row r="36">
          <cell r="A36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1"/>
      <sheetName val="CAPACITY_A"/>
      <sheetName val="2006-07"/>
      <sheetName val="Peak Resources"/>
      <sheetName val="F05Peak"/>
      <sheetName val="Peak Resources 07.05 Update"/>
      <sheetName val="7.05 05 PCORCJMR_ Peak Capacity"/>
      <sheetName val="05 PCORC JMR__ Peak Capacity"/>
      <sheetName val="05 PCORC2 JMR__ Peak Capacity"/>
      <sheetName val="Peak Resources Strat Plan"/>
      <sheetName val="04 GRC JMR24C Peak Capacity"/>
      <sheetName val="Winter On-peak Cap - 2005+PCORC"/>
      <sheetName val="Plant Capacities 11.16.05 TomLe"/>
      <sheetName val="Mid-C Generation"/>
      <sheetName val="Westside Plants 011904"/>
      <sheetName val="Winter On-peak Cap - 2004-05"/>
      <sheetName val="Loads"/>
      <sheetName val="PSE % of Rock Island"/>
      <sheetName val="04_05 Prem Update"/>
      <sheetName val="CAPACITY_DAmounts"/>
      <sheetName val="2008 Extreme Peaks - 080403"/>
      <sheetName val="MidC Capacity - New"/>
      <sheetName val="2005 Budget Update"/>
      <sheetName val="2002 Frcst vs Actual MWh"/>
      <sheetName val="Peaks - 071503"/>
      <sheetName val="Peaks-FO2"/>
      <sheetName val="Peaks-F01"/>
      <sheetName val="MidC Capacity - Old"/>
      <sheetName val="CAPACITY_DAmounts OLD"/>
      <sheetName val="2006"/>
      <sheetName val="05 GRC JMR__ Peak Capacity"/>
      <sheetName val="Sheet1"/>
      <sheetName val="Frcst vs Actual MWh"/>
      <sheetName val="chg in 04"/>
      <sheetName val="2008 Extreme Peaks - 091803"/>
      <sheetName val="Peaks-New"/>
      <sheetName val="2008 Extreme Peaks - 071503"/>
      <sheetName val="Peaks-Old"/>
      <sheetName val="Mid-C Generation06GRC"/>
      <sheetName val="Exhibit A-1 Orig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5">
          <cell r="E5">
            <v>36099</v>
          </cell>
          <cell r="F5">
            <v>36129</v>
          </cell>
          <cell r="G5">
            <v>36160</v>
          </cell>
          <cell r="H5">
            <v>36191</v>
          </cell>
          <cell r="I5">
            <v>36464</v>
          </cell>
          <cell r="J5">
            <v>36494</v>
          </cell>
          <cell r="K5">
            <v>36525</v>
          </cell>
          <cell r="L5">
            <v>36556</v>
          </cell>
          <cell r="M5">
            <v>36830</v>
          </cell>
          <cell r="N5">
            <v>36860</v>
          </cell>
          <cell r="O5">
            <v>36891</v>
          </cell>
          <cell r="P5">
            <v>36922</v>
          </cell>
          <cell r="Q5">
            <v>37195</v>
          </cell>
          <cell r="R5">
            <v>37225</v>
          </cell>
          <cell r="S5">
            <v>37256</v>
          </cell>
          <cell r="T5">
            <v>37287</v>
          </cell>
          <cell r="U5">
            <v>37560</v>
          </cell>
          <cell r="V5">
            <v>37590</v>
          </cell>
          <cell r="W5">
            <v>37621</v>
          </cell>
          <cell r="X5">
            <v>37652</v>
          </cell>
          <cell r="Y5">
            <v>37925</v>
          </cell>
          <cell r="Z5">
            <v>37955</v>
          </cell>
          <cell r="AA5">
            <v>37986</v>
          </cell>
          <cell r="AB5">
            <v>38017</v>
          </cell>
          <cell r="AC5">
            <v>38291</v>
          </cell>
          <cell r="AD5">
            <v>38321</v>
          </cell>
        </row>
        <row r="6">
          <cell r="E6">
            <v>2570.7735360580582</v>
          </cell>
          <cell r="F6">
            <v>2816.6719238560922</v>
          </cell>
          <cell r="G6">
            <v>2884.4517302600407</v>
          </cell>
          <cell r="H6">
            <v>2719.5451206742555</v>
          </cell>
          <cell r="I6">
            <v>2584.0666666666666</v>
          </cell>
          <cell r="J6">
            <v>2875.1384408602153</v>
          </cell>
          <cell r="K6">
            <v>2881.8047580645166</v>
          </cell>
          <cell r="L6">
            <v>2711.74066091954</v>
          </cell>
          <cell r="M6">
            <v>2585.5042083333333</v>
          </cell>
          <cell r="N6">
            <v>2857.5044892473115</v>
          </cell>
          <cell r="O6">
            <v>2888.8676836196305</v>
          </cell>
          <cell r="P6">
            <v>2731.6511985609218</v>
          </cell>
          <cell r="Q6">
            <v>2598.5807454048909</v>
          </cell>
          <cell r="R6">
            <v>2863.0480052799267</v>
          </cell>
          <cell r="S6">
            <v>2897.8545411478408</v>
          </cell>
          <cell r="T6">
            <v>2740.1489779079748</v>
          </cell>
          <cell r="U6">
            <v>2606.664561450506</v>
          </cell>
          <cell r="V6">
            <v>2871.954541451787</v>
          </cell>
          <cell r="W6">
            <v>2923.4876569936223</v>
          </cell>
          <cell r="X6">
            <v>2764.3871013845223</v>
          </cell>
          <cell r="Y6">
            <v>2629.7219419111166</v>
          </cell>
          <cell r="Z6">
            <v>2897.3585575676861</v>
          </cell>
          <cell r="AA6">
            <v>2951.1749854031737</v>
          </cell>
          <cell r="AB6">
            <v>2694.3411736286771</v>
          </cell>
          <cell r="AC6">
            <v>2654.6271180480226</v>
          </cell>
          <cell r="AD6">
            <v>2924.7984264214838</v>
          </cell>
        </row>
        <row r="7">
          <cell r="E7">
            <v>4282.4334003791209</v>
          </cell>
          <cell r="F7">
            <v>4577.4057709677263</v>
          </cell>
          <cell r="G7">
            <v>4772.9597002800228</v>
          </cell>
          <cell r="H7">
            <v>4469.6961155805802</v>
          </cell>
          <cell r="I7">
            <v>3810.072688136017</v>
          </cell>
          <cell r="J7">
            <v>4244.9811347948626</v>
          </cell>
          <cell r="K7">
            <v>4481.2306589386726</v>
          </cell>
          <cell r="L7">
            <v>4206.0654958214582</v>
          </cell>
          <cell r="M7">
            <v>3868.1146177557475</v>
          </cell>
          <cell r="N7">
            <v>4281.7080345540098</v>
          </cell>
          <cell r="O7">
            <v>4492.9327191175889</v>
          </cell>
          <cell r="P7">
            <v>4216.599445258531</v>
          </cell>
          <cell r="Q7">
            <v>3876.0430629517859</v>
          </cell>
          <cell r="R7">
            <v>4289.398422168053</v>
          </cell>
          <cell r="S7">
            <v>4500.3234394803194</v>
          </cell>
          <cell r="T7">
            <v>4223.6907599413771</v>
          </cell>
          <cell r="U7">
            <v>3888.8888126531047</v>
          </cell>
          <cell r="V7">
            <v>4320.882401320715</v>
          </cell>
          <cell r="W7">
            <v>4548.4359742375091</v>
          </cell>
          <cell r="X7">
            <v>4268.5843231942563</v>
          </cell>
          <cell r="Y7">
            <v>3931.2139074496649</v>
          </cell>
          <cell r="Z7">
            <v>4359.5868833657787</v>
          </cell>
          <cell r="AA7">
            <v>4580.9965462901928</v>
          </cell>
          <cell r="AB7">
            <v>4299.3708970792168</v>
          </cell>
          <cell r="AC7">
            <v>3962.5999427177253</v>
          </cell>
          <cell r="AD7">
            <v>4383.1710707591837</v>
          </cell>
        </row>
        <row r="8">
          <cell r="E8">
            <v>4685</v>
          </cell>
          <cell r="F8">
            <v>5124</v>
          </cell>
          <cell r="G8">
            <v>5047</v>
          </cell>
          <cell r="H8">
            <v>4987</v>
          </cell>
          <cell r="I8">
            <v>4709.2255165722718</v>
          </cell>
          <cell r="J8">
            <v>5230.3604286291857</v>
          </cell>
          <cell r="K8">
            <v>5042.3685241009025</v>
          </cell>
          <cell r="L8">
            <v>4972.6884739654115</v>
          </cell>
          <cell r="M8">
            <v>4711.8453049798727</v>
          </cell>
          <cell r="N8">
            <v>5198.2813045752846</v>
          </cell>
          <cell r="O8">
            <v>5054.7267081199661</v>
          </cell>
          <cell r="P8">
            <v>5009.1996722767508</v>
          </cell>
          <cell r="Q8">
            <v>4735.6760996107323</v>
          </cell>
          <cell r="R8">
            <v>5208.3658926703838</v>
          </cell>
          <cell r="S8">
            <v>5070.4512458090703</v>
          </cell>
          <cell r="T8">
            <v>5024.7825818161391</v>
          </cell>
          <cell r="U8">
            <v>4750.4081161195763</v>
          </cell>
          <cell r="V8">
            <v>5224.5683800662655</v>
          </cell>
          <cell r="W8">
            <v>5115.3021733931473</v>
          </cell>
          <cell r="X8">
            <v>5069.2295449713502</v>
          </cell>
          <cell r="Y8">
            <v>4792.4280863514159</v>
          </cell>
          <cell r="Z8">
            <v>5270.7825583933109</v>
          </cell>
          <cell r="AA8">
            <v>5163.7474099755636</v>
          </cell>
          <cell r="AB8">
            <v>4940.7819457523337</v>
          </cell>
          <cell r="AC8">
            <v>4837.8154954579832</v>
          </cell>
          <cell r="AD8">
            <v>5320.7002952855692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C5">
            <v>35764</v>
          </cell>
          <cell r="D5">
            <v>4791.9845725734322</v>
          </cell>
          <cell r="E5">
            <v>5272.9159427448749</v>
          </cell>
        </row>
        <row r="6">
          <cell r="C6">
            <v>35795</v>
          </cell>
          <cell r="D6">
            <v>5002.3387796910711</v>
          </cell>
          <cell r="E6">
            <v>5505.6985356050645</v>
          </cell>
        </row>
        <row r="7">
          <cell r="C7">
            <v>35826</v>
          </cell>
          <cell r="D7">
            <v>4630.2405641197802</v>
          </cell>
          <cell r="E7">
            <v>5101.0109932573032</v>
          </cell>
        </row>
        <row r="8">
          <cell r="C8">
            <v>35854</v>
          </cell>
          <cell r="D8">
            <v>3848.1866035800076</v>
          </cell>
          <cell r="E8" t="str">
            <v xml:space="preserve"> </v>
          </cell>
        </row>
        <row r="9">
          <cell r="C9">
            <v>35885</v>
          </cell>
          <cell r="D9">
            <v>3456.2425731958638</v>
          </cell>
          <cell r="E9" t="str">
            <v xml:space="preserve"> </v>
          </cell>
        </row>
        <row r="10">
          <cell r="C10">
            <v>35915</v>
          </cell>
          <cell r="D10">
            <v>3191.4964072552948</v>
          </cell>
          <cell r="E10" t="str">
            <v xml:space="preserve"> </v>
          </cell>
        </row>
        <row r="11">
          <cell r="C11">
            <v>35946</v>
          </cell>
          <cell r="D11">
            <v>3017.289513443111</v>
          </cell>
          <cell r="E11" t="str">
            <v xml:space="preserve"> </v>
          </cell>
        </row>
        <row r="12">
          <cell r="C12">
            <v>35976</v>
          </cell>
          <cell r="D12">
            <v>2885.6151059950012</v>
          </cell>
          <cell r="E12" t="str">
            <v xml:space="preserve"> </v>
          </cell>
        </row>
        <row r="13">
          <cell r="C13">
            <v>36007</v>
          </cell>
          <cell r="D13">
            <v>3004.5443369656596</v>
          </cell>
          <cell r="E13" t="str">
            <v xml:space="preserve"> </v>
          </cell>
        </row>
        <row r="14">
          <cell r="C14">
            <v>36038</v>
          </cell>
          <cell r="D14">
            <v>3079.1485368724361</v>
          </cell>
          <cell r="E14" t="str">
            <v xml:space="preserve"> </v>
          </cell>
        </row>
        <row r="15">
          <cell r="C15">
            <v>36068</v>
          </cell>
          <cell r="D15">
            <v>3395.3565016883094</v>
          </cell>
          <cell r="E15" t="str">
            <v xml:space="preserve"> </v>
          </cell>
        </row>
        <row r="16">
          <cell r="C16">
            <v>36099</v>
          </cell>
          <cell r="D16">
            <v>4543.5812258051892</v>
          </cell>
          <cell r="E16">
            <v>4979.8945535057737</v>
          </cell>
        </row>
        <row r="17">
          <cell r="C17">
            <v>36129</v>
          </cell>
          <cell r="D17">
            <v>4860.4780375251357</v>
          </cell>
          <cell r="E17">
            <v>5350.7838476318038</v>
          </cell>
        </row>
        <row r="18">
          <cell r="C18">
            <v>36160</v>
          </cell>
          <cell r="D18">
            <v>5086.0051397105117</v>
          </cell>
          <cell r="E18">
            <v>5599.8359640184071</v>
          </cell>
        </row>
        <row r="19">
          <cell r="C19">
            <v>36191</v>
          </cell>
          <cell r="D19">
            <v>4694.6543839931956</v>
          </cell>
          <cell r="E19">
            <v>5173.7273132864029</v>
          </cell>
        </row>
        <row r="20">
          <cell r="C20">
            <v>36219</v>
          </cell>
          <cell r="D20">
            <v>3908.4453631732185</v>
          </cell>
          <cell r="E20" t="str">
            <v xml:space="preserve"> </v>
          </cell>
        </row>
        <row r="21">
          <cell r="C21">
            <v>36250</v>
          </cell>
          <cell r="D21">
            <v>3509.4830087594419</v>
          </cell>
          <cell r="E21" t="str">
            <v xml:space="preserve"> </v>
          </cell>
        </row>
        <row r="22">
          <cell r="C22">
            <v>36280</v>
          </cell>
          <cell r="D22">
            <v>3244.1387534520009</v>
          </cell>
          <cell r="E22" t="str">
            <v xml:space="preserve"> </v>
          </cell>
        </row>
        <row r="23">
          <cell r="C23">
            <v>36311</v>
          </cell>
          <cell r="D23">
            <v>3089.2782295470452</v>
          </cell>
          <cell r="E23" t="str">
            <v xml:space="preserve"> </v>
          </cell>
        </row>
        <row r="24">
          <cell r="C24">
            <v>36341</v>
          </cell>
          <cell r="D24">
            <v>2948.7824225700238</v>
          </cell>
          <cell r="E24" t="str">
            <v xml:space="preserve"> </v>
          </cell>
        </row>
        <row r="25">
          <cell r="C25">
            <v>36372</v>
          </cell>
          <cell r="D25">
            <v>3049.078643556767</v>
          </cell>
          <cell r="E25" t="str">
            <v xml:space="preserve"> </v>
          </cell>
        </row>
        <row r="26">
          <cell r="C26">
            <v>36403</v>
          </cell>
          <cell r="D26">
            <v>3117.5054695461859</v>
          </cell>
          <cell r="E26" t="str">
            <v xml:space="preserve"> </v>
          </cell>
        </row>
        <row r="27">
          <cell r="C27">
            <v>36433</v>
          </cell>
          <cell r="D27">
            <v>3430.0938085976932</v>
          </cell>
          <cell r="E27" t="str">
            <v xml:space="preserve"> </v>
          </cell>
        </row>
        <row r="28">
          <cell r="C28">
            <v>36464</v>
          </cell>
          <cell r="D28">
            <v>4586.9691451582894</v>
          </cell>
          <cell r="E28">
            <v>5027.9701955085256</v>
          </cell>
        </row>
        <row r="29">
          <cell r="C29">
            <v>36494</v>
          </cell>
          <cell r="D29">
            <v>4895.1288391540647</v>
          </cell>
          <cell r="E29">
            <v>5389.3448364788137</v>
          </cell>
        </row>
        <row r="30">
          <cell r="C30">
            <v>36525</v>
          </cell>
          <cell r="D30">
            <v>5094.8196127533847</v>
          </cell>
          <cell r="E30">
            <v>5610.8709855475227</v>
          </cell>
        </row>
        <row r="31">
          <cell r="C31">
            <v>36556</v>
          </cell>
          <cell r="D31">
            <v>4690.9664471310625</v>
          </cell>
          <cell r="E31">
            <v>5170.8411258861479</v>
          </cell>
        </row>
        <row r="32">
          <cell r="C32">
            <v>36585</v>
          </cell>
          <cell r="D32">
            <v>3892.9149697460171</v>
          </cell>
          <cell r="E32" t="str">
            <v xml:space="preserve"> </v>
          </cell>
        </row>
        <row r="33">
          <cell r="C33">
            <v>36616</v>
          </cell>
          <cell r="D33">
            <v>3485.6734371256944</v>
          </cell>
          <cell r="E33" t="str">
            <v xml:space="preserve"> </v>
          </cell>
        </row>
        <row r="34">
          <cell r="C34">
            <v>36646</v>
          </cell>
          <cell r="D34">
            <v>3224.2225165411628</v>
          </cell>
          <cell r="E34" t="str">
            <v xml:space="preserve"> </v>
          </cell>
        </row>
        <row r="35">
          <cell r="C35">
            <v>36677</v>
          </cell>
          <cell r="D35">
            <v>3092.0265597984235</v>
          </cell>
          <cell r="E35" t="str">
            <v xml:space="preserve"> </v>
          </cell>
        </row>
        <row r="36">
          <cell r="C36">
            <v>36707</v>
          </cell>
          <cell r="D36">
            <v>2954.8600909287843</v>
          </cell>
          <cell r="E36" t="str">
            <v xml:space="preserve"> </v>
          </cell>
        </row>
        <row r="37">
          <cell r="C37">
            <v>36738</v>
          </cell>
          <cell r="D37">
            <v>3044.4536412716193</v>
          </cell>
          <cell r="E37" t="str">
            <v xml:space="preserve"> </v>
          </cell>
        </row>
        <row r="38">
          <cell r="C38">
            <v>36769</v>
          </cell>
          <cell r="D38">
            <v>3120.1062164393743</v>
          </cell>
          <cell r="E38" t="str">
            <v xml:space="preserve"> </v>
          </cell>
        </row>
        <row r="39">
          <cell r="C39">
            <v>36799</v>
          </cell>
          <cell r="D39">
            <v>3441.9635100351779</v>
          </cell>
          <cell r="E39" t="str">
            <v xml:space="preserve"> </v>
          </cell>
        </row>
        <row r="40">
          <cell r="C40">
            <v>36830</v>
          </cell>
          <cell r="D40">
            <v>4617.8540961846038</v>
          </cell>
          <cell r="E40">
            <v>5061.7441237929561</v>
          </cell>
        </row>
        <row r="41">
          <cell r="C41">
            <v>36860</v>
          </cell>
          <cell r="D41">
            <v>4952.402875100348</v>
          </cell>
          <cell r="E41">
            <v>5451.7912303485737</v>
          </cell>
        </row>
        <row r="42">
          <cell r="C42">
            <v>36891</v>
          </cell>
          <cell r="D42">
            <v>5150.3333460161411</v>
          </cell>
          <cell r="E42">
            <v>5672.2133937585031</v>
          </cell>
        </row>
        <row r="43">
          <cell r="C43">
            <v>36922</v>
          </cell>
          <cell r="D43">
            <v>4736.9214064646767</v>
          </cell>
          <cell r="E43">
            <v>5221.9769841411007</v>
          </cell>
        </row>
        <row r="44">
          <cell r="C44">
            <v>36950</v>
          </cell>
          <cell r="D44">
            <v>3931.4075433827688</v>
          </cell>
          <cell r="E44" t="str">
            <v xml:space="preserve"> </v>
          </cell>
        </row>
        <row r="45">
          <cell r="C45">
            <v>36981</v>
          </cell>
          <cell r="D45">
            <v>3524.4932288957366</v>
          </cell>
          <cell r="E45" t="str">
            <v xml:space="preserve"> </v>
          </cell>
        </row>
        <row r="46">
          <cell r="C46">
            <v>37011</v>
          </cell>
          <cell r="D46">
            <v>3278.4362222626396</v>
          </cell>
          <cell r="E46" t="str">
            <v xml:space="preserve"> </v>
          </cell>
        </row>
        <row r="47">
          <cell r="C47">
            <v>37042</v>
          </cell>
          <cell r="D47">
            <v>3158.8728586341867</v>
          </cell>
          <cell r="E47" t="str">
            <v xml:space="preserve"> </v>
          </cell>
        </row>
        <row r="48">
          <cell r="C48">
            <v>37072</v>
          </cell>
          <cell r="D48">
            <v>3026.5964330355482</v>
          </cell>
          <cell r="E48" t="str">
            <v xml:space="preserve"> </v>
          </cell>
        </row>
        <row r="49">
          <cell r="C49">
            <v>37103</v>
          </cell>
          <cell r="D49">
            <v>3122.9065540047113</v>
          </cell>
          <cell r="E49" t="str">
            <v xml:space="preserve"> </v>
          </cell>
        </row>
        <row r="50">
          <cell r="C50">
            <v>37134</v>
          </cell>
          <cell r="D50">
            <v>3202.3327942661131</v>
          </cell>
          <cell r="E50" t="str">
            <v xml:space="preserve"> </v>
          </cell>
        </row>
        <row r="51">
          <cell r="C51">
            <v>37164</v>
          </cell>
          <cell r="D51">
            <v>3532.3048166289173</v>
          </cell>
          <cell r="E51" t="str">
            <v xml:space="preserve"> </v>
          </cell>
        </row>
        <row r="52">
          <cell r="C52">
            <v>37195</v>
          </cell>
          <cell r="D52">
            <v>4736.3389644157642</v>
          </cell>
          <cell r="E52">
            <v>5192.6339342816545</v>
          </cell>
        </row>
        <row r="53">
          <cell r="C53">
            <v>37225</v>
          </cell>
          <cell r="D53">
            <v>5070.7553418263306</v>
          </cell>
          <cell r="E53">
            <v>5583.1136098026091</v>
          </cell>
        </row>
        <row r="54">
          <cell r="C54">
            <v>37256</v>
          </cell>
          <cell r="D54">
            <v>5257.7442375931432</v>
          </cell>
          <cell r="E54">
            <v>5791.3477167615183</v>
          </cell>
        </row>
        <row r="55">
          <cell r="C55">
            <v>37287</v>
          </cell>
          <cell r="D55">
            <v>4821.1064175835972</v>
          </cell>
          <cell r="E55">
            <v>5315.5138999207329</v>
          </cell>
        </row>
        <row r="56">
          <cell r="C56">
            <v>37315</v>
          </cell>
          <cell r="D56">
            <v>3996.5398284683788</v>
          </cell>
          <cell r="E56" t="str">
            <v xml:space="preserve"> </v>
          </cell>
        </row>
        <row r="57">
          <cell r="C57">
            <v>37346</v>
          </cell>
          <cell r="D57">
            <v>3580.9975804480337</v>
          </cell>
          <cell r="E57" t="str">
            <v xml:space="preserve"> </v>
          </cell>
        </row>
        <row r="58">
          <cell r="C58">
            <v>37376</v>
          </cell>
          <cell r="D58">
            <v>3335.5611210632451</v>
          </cell>
          <cell r="E58" t="str">
            <v xml:space="preserve"> </v>
          </cell>
        </row>
        <row r="59">
          <cell r="C59">
            <v>37407</v>
          </cell>
          <cell r="D59">
            <v>3222.2018079727741</v>
          </cell>
          <cell r="E59" t="str">
            <v xml:space="preserve"> </v>
          </cell>
        </row>
        <row r="60">
          <cell r="C60">
            <v>37437</v>
          </cell>
          <cell r="D60">
            <v>3089.5450905601979</v>
          </cell>
          <cell r="E60" t="str">
            <v xml:space="preserve"> </v>
          </cell>
        </row>
        <row r="61">
          <cell r="C61">
            <v>37468</v>
          </cell>
          <cell r="D61">
            <v>3188.5597430454191</v>
          </cell>
          <cell r="E61" t="str">
            <v xml:space="preserve"> </v>
          </cell>
        </row>
        <row r="62">
          <cell r="C62">
            <v>37499</v>
          </cell>
          <cell r="D62">
            <v>3268.7253042150187</v>
          </cell>
          <cell r="E62" t="str">
            <v xml:space="preserve"> </v>
          </cell>
        </row>
        <row r="63">
          <cell r="C63">
            <v>37529</v>
          </cell>
          <cell r="D63">
            <v>3603.9523197377816</v>
          </cell>
          <cell r="E63" t="str">
            <v xml:space="preserve"> </v>
          </cell>
        </row>
        <row r="64">
          <cell r="C64">
            <v>37560</v>
          </cell>
          <cell r="D64">
            <v>4832.0594976828588</v>
          </cell>
          <cell r="E64">
            <v>5297.9212628364094</v>
          </cell>
        </row>
        <row r="65">
          <cell r="C65">
            <v>37590</v>
          </cell>
          <cell r="D65">
            <v>5168.0172212516745</v>
          </cell>
          <cell r="E65">
            <v>5690.5082003214848</v>
          </cell>
        </row>
        <row r="66">
          <cell r="C66">
            <v>37621</v>
          </cell>
          <cell r="D66">
            <v>5348.3429480108316</v>
          </cell>
          <cell r="E66">
            <v>5891.5491955667585</v>
          </cell>
        </row>
        <row r="67">
          <cell r="C67">
            <v>37652</v>
          </cell>
          <cell r="D67">
            <v>4895.60336323099</v>
          </cell>
          <cell r="E67">
            <v>5398.1784250144719</v>
          </cell>
        </row>
        <row r="68">
          <cell r="C68">
            <v>37680</v>
          </cell>
          <cell r="D68">
            <v>4051.9045393586603</v>
          </cell>
          <cell r="E68" t="str">
            <v xml:space="preserve"> </v>
          </cell>
        </row>
        <row r="69">
          <cell r="C69">
            <v>37711</v>
          </cell>
          <cell r="D69">
            <v>3629.0480895719702</v>
          </cell>
          <cell r="E69" t="str">
            <v xml:space="preserve"> </v>
          </cell>
        </row>
        <row r="70">
          <cell r="C70">
            <v>37741</v>
          </cell>
          <cell r="D70">
            <v>3390.461171296055</v>
          </cell>
          <cell r="E70" t="str">
            <v xml:space="preserve"> </v>
          </cell>
        </row>
        <row r="71">
          <cell r="C71">
            <v>37772</v>
          </cell>
          <cell r="D71">
            <v>3285.2974309003139</v>
          </cell>
          <cell r="E71" t="str">
            <v xml:space="preserve"> </v>
          </cell>
        </row>
        <row r="72">
          <cell r="C72">
            <v>37802</v>
          </cell>
          <cell r="D72">
            <v>3153.4483546713554</v>
          </cell>
          <cell r="E72" t="str">
            <v xml:space="preserve"> </v>
          </cell>
        </row>
        <row r="73">
          <cell r="C73">
            <v>37833</v>
          </cell>
          <cell r="D73">
            <v>3254.7642682066862</v>
          </cell>
          <cell r="E73" t="str">
            <v xml:space="preserve"> </v>
          </cell>
        </row>
        <row r="74">
          <cell r="C74">
            <v>37864</v>
          </cell>
          <cell r="D74">
            <v>3336.6527554859263</v>
          </cell>
          <cell r="E74" t="str">
            <v xml:space="preserve"> </v>
          </cell>
        </row>
        <row r="75">
          <cell r="C75">
            <v>37894</v>
          </cell>
          <cell r="D75">
            <v>3678.3992141496983</v>
          </cell>
          <cell r="E75" t="str">
            <v xml:space="preserve"> </v>
          </cell>
        </row>
        <row r="76">
          <cell r="C76">
            <v>37925</v>
          </cell>
          <cell r="D76">
            <v>4929.349705487788</v>
          </cell>
          <cell r="E76">
            <v>5404.9527597790793</v>
          </cell>
        </row>
        <row r="77">
          <cell r="C77">
            <v>37955</v>
          </cell>
          <cell r="D77">
            <v>5270.3234715185472</v>
          </cell>
          <cell r="E77">
            <v>5803.5550917620185</v>
          </cell>
        </row>
        <row r="78">
          <cell r="C78">
            <v>37986</v>
          </cell>
          <cell r="D78">
            <v>5443.8926368301627</v>
          </cell>
          <cell r="E78">
            <v>5997.310447529363</v>
          </cell>
        </row>
        <row r="79">
          <cell r="C79">
            <v>38017</v>
          </cell>
          <cell r="D79">
            <v>4971.9775781362032</v>
          </cell>
          <cell r="E79">
            <v>5482.943141777243</v>
          </cell>
        </row>
        <row r="80">
          <cell r="C80">
            <v>38046</v>
          </cell>
          <cell r="D80">
            <v>4111.1235564885028</v>
          </cell>
          <cell r="E80" t="str">
            <v xml:space="preserve"> </v>
          </cell>
        </row>
        <row r="81">
          <cell r="C81">
            <v>38077</v>
          </cell>
          <cell r="D81">
            <v>3680.2643124329916</v>
          </cell>
          <cell r="E81" t="str">
            <v xml:space="preserve"> </v>
          </cell>
        </row>
        <row r="82">
          <cell r="C82">
            <v>38107</v>
          </cell>
          <cell r="D82">
            <v>3446.9032424867833</v>
          </cell>
          <cell r="E82" t="str">
            <v xml:space="preserve"> </v>
          </cell>
        </row>
        <row r="83">
          <cell r="C83">
            <v>38138</v>
          </cell>
          <cell r="D83">
            <v>3346.9376670202896</v>
          </cell>
          <cell r="E83" t="str">
            <v xml:space="preserve"> </v>
          </cell>
        </row>
        <row r="84">
          <cell r="C84">
            <v>38168</v>
          </cell>
          <cell r="D84">
            <v>3215.1294227033491</v>
          </cell>
          <cell r="E84" t="str">
            <v xml:space="preserve"> </v>
          </cell>
        </row>
        <row r="85">
          <cell r="C85">
            <v>38199</v>
          </cell>
          <cell r="D85">
            <v>3322.8339184387969</v>
          </cell>
          <cell r="E85" t="str">
            <v xml:space="preserve"> </v>
          </cell>
        </row>
        <row r="86">
          <cell r="C86">
            <v>38230</v>
          </cell>
          <cell r="D86">
            <v>3404.4063854815586</v>
          </cell>
          <cell r="E86" t="str">
            <v xml:space="preserve"> </v>
          </cell>
        </row>
        <row r="87">
          <cell r="C87">
            <v>38260</v>
          </cell>
          <cell r="D87">
            <v>3752.0122867601076</v>
          </cell>
          <cell r="E87" t="str">
            <v xml:space="preserve"> </v>
          </cell>
        </row>
        <row r="88">
          <cell r="C88">
            <v>38291</v>
          </cell>
          <cell r="D88">
            <v>5029.1095418075311</v>
          </cell>
          <cell r="E88">
            <v>5514.7285753311335</v>
          </cell>
        </row>
        <row r="89">
          <cell r="C89">
            <v>38321</v>
          </cell>
          <cell r="D89">
            <v>5374.390335016491</v>
          </cell>
          <cell r="E89">
            <v>5918.7243537167979</v>
          </cell>
        </row>
        <row r="90">
          <cell r="C90">
            <v>38352</v>
          </cell>
          <cell r="D90">
            <v>5541.9736809626656</v>
          </cell>
          <cell r="E90">
            <v>6105.9182644773236</v>
          </cell>
        </row>
        <row r="91">
          <cell r="C91">
            <v>38383</v>
          </cell>
          <cell r="D91">
            <v>5049.5427163693375</v>
          </cell>
          <cell r="E91">
            <v>5569.0533675573479</v>
          </cell>
        </row>
        <row r="92">
          <cell r="C92">
            <v>38411</v>
          </cell>
          <cell r="D92">
            <v>4173.1383654796227</v>
          </cell>
          <cell r="E92" t="str">
            <v xml:space="preserve"> </v>
          </cell>
        </row>
        <row r="93">
          <cell r="C93">
            <v>38442</v>
          </cell>
          <cell r="D93">
            <v>3735.0252943992023</v>
          </cell>
          <cell r="E93" t="str">
            <v xml:space="preserve"> </v>
          </cell>
        </row>
        <row r="94">
          <cell r="C94">
            <v>38472</v>
          </cell>
          <cell r="D94">
            <v>3504.3409718803032</v>
          </cell>
          <cell r="E94" t="str">
            <v xml:space="preserve"> </v>
          </cell>
        </row>
        <row r="95">
          <cell r="C95">
            <v>38503</v>
          </cell>
          <cell r="D95">
            <v>3418.0825271444546</v>
          </cell>
          <cell r="E95" t="str">
            <v xml:space="preserve"> </v>
          </cell>
        </row>
        <row r="96">
          <cell r="C96">
            <v>38533</v>
          </cell>
          <cell r="D96">
            <v>3286.0035227415465</v>
          </cell>
          <cell r="E96" t="str">
            <v xml:space="preserve"> </v>
          </cell>
        </row>
        <row r="97">
          <cell r="C97">
            <v>38564</v>
          </cell>
          <cell r="D97">
            <v>3392.2031430927345</v>
          </cell>
          <cell r="E97" t="str">
            <v xml:space="preserve"> </v>
          </cell>
        </row>
        <row r="98">
          <cell r="C98">
            <v>38595</v>
          </cell>
          <cell r="D98">
            <v>3478.8183261197246</v>
          </cell>
          <cell r="E98" t="str">
            <v xml:space="preserve"> </v>
          </cell>
        </row>
        <row r="99">
          <cell r="C99">
            <v>38625</v>
          </cell>
          <cell r="D99">
            <v>3831.5406422918686</v>
          </cell>
          <cell r="E99" t="str">
            <v xml:space="preserve"> </v>
          </cell>
        </row>
        <row r="100">
          <cell r="C100">
            <v>38656</v>
          </cell>
          <cell r="D100">
            <v>5129.9692286731351</v>
          </cell>
          <cell r="E100">
            <v>5625.6589064902246</v>
          </cell>
        </row>
        <row r="101">
          <cell r="C101">
            <v>38686</v>
          </cell>
          <cell r="D101">
            <v>5480.218626320242</v>
          </cell>
          <cell r="E101">
            <v>6035.4711340699096</v>
          </cell>
        </row>
        <row r="102">
          <cell r="C102">
            <v>38717</v>
          </cell>
          <cell r="D102">
            <v>5638.8599239890009</v>
          </cell>
          <cell r="E102">
            <v>6213.1057336790373</v>
          </cell>
        </row>
        <row r="103">
          <cell r="C103">
            <v>38748</v>
          </cell>
          <cell r="D103">
            <v>5127.1248386715915</v>
          </cell>
          <cell r="E103">
            <v>5655.1364079235409</v>
          </cell>
        </row>
        <row r="104">
          <cell r="C104">
            <v>38776</v>
          </cell>
          <cell r="D104">
            <v>4233.0570318838036</v>
          </cell>
          <cell r="E104" t="str">
            <v xml:space="preserve"> </v>
          </cell>
        </row>
        <row r="105">
          <cell r="C105">
            <v>38807</v>
          </cell>
          <cell r="D105">
            <v>3786.0980891916147</v>
          </cell>
          <cell r="E105" t="str">
            <v xml:space="preserve"> </v>
          </cell>
        </row>
        <row r="106">
          <cell r="C106">
            <v>38837</v>
          </cell>
          <cell r="D106">
            <v>3562.3393032018166</v>
          </cell>
          <cell r="E106" t="str">
            <v xml:space="preserve"> </v>
          </cell>
        </row>
        <row r="107">
          <cell r="C107">
            <v>38868</v>
          </cell>
          <cell r="D107">
            <v>3482.9554977432435</v>
          </cell>
          <cell r="E107" t="str">
            <v xml:space="preserve"> </v>
          </cell>
        </row>
        <row r="108">
          <cell r="C108">
            <v>38898</v>
          </cell>
          <cell r="D108">
            <v>3351.1208402722414</v>
          </cell>
          <cell r="E108" t="str">
            <v xml:space="preserve"> </v>
          </cell>
        </row>
        <row r="109">
          <cell r="C109">
            <v>38929</v>
          </cell>
          <cell r="D109">
            <v>3462.8437226314418</v>
          </cell>
          <cell r="E109" t="str">
            <v xml:space="preserve"> </v>
          </cell>
        </row>
        <row r="110">
          <cell r="C110">
            <v>38960</v>
          </cell>
          <cell r="D110">
            <v>3549.7334423854832</v>
          </cell>
          <cell r="E110" t="str">
            <v xml:space="preserve"> </v>
          </cell>
        </row>
        <row r="111">
          <cell r="C111">
            <v>38990</v>
          </cell>
          <cell r="D111">
            <v>3908.4066145187944</v>
          </cell>
          <cell r="E111" t="str">
            <v xml:space="preserve"> </v>
          </cell>
        </row>
        <row r="112">
          <cell r="C112">
            <v>39021</v>
          </cell>
          <cell r="D112">
            <v>5232.3776355013688</v>
          </cell>
          <cell r="E112">
            <v>5738.2817981536082</v>
          </cell>
        </row>
        <row r="113">
          <cell r="C113">
            <v>39051</v>
          </cell>
          <cell r="D113">
            <v>5587.2831142428522</v>
          </cell>
          <cell r="E113">
            <v>6153.8267782504736</v>
          </cell>
        </row>
        <row r="114">
          <cell r="C114">
            <v>39082</v>
          </cell>
          <cell r="D114">
            <v>5739.2144613992896</v>
          </cell>
          <cell r="E114">
            <v>6324.144278554103</v>
          </cell>
        </row>
        <row r="115">
          <cell r="C115">
            <v>39113</v>
          </cell>
          <cell r="D115">
            <v>5206.5552405738945</v>
          </cell>
          <cell r="E115">
            <v>5743.2453065001846</v>
          </cell>
        </row>
        <row r="116">
          <cell r="C116">
            <v>39141</v>
          </cell>
          <cell r="D116">
            <v>4296.7675852597458</v>
          </cell>
          <cell r="E116" t="str">
            <v xml:space="preserve"> </v>
          </cell>
        </row>
        <row r="117">
          <cell r="C117">
            <v>39172</v>
          </cell>
          <cell r="D117">
            <v>3842.5812220990611</v>
          </cell>
          <cell r="E117" t="str">
            <v xml:space="preserve"> </v>
          </cell>
        </row>
        <row r="118">
          <cell r="C118">
            <v>39202</v>
          </cell>
          <cell r="D118">
            <v>3622.8845837738477</v>
          </cell>
          <cell r="E118" t="str">
            <v xml:space="preserve"> </v>
          </cell>
        </row>
        <row r="119">
          <cell r="C119">
            <v>39233</v>
          </cell>
          <cell r="D119">
            <v>3554.9197351283028</v>
          </cell>
          <cell r="E119" t="str">
            <v xml:space="preserve"> </v>
          </cell>
        </row>
        <row r="120">
          <cell r="C120">
            <v>39263</v>
          </cell>
          <cell r="D120">
            <v>3423.2444762495934</v>
          </cell>
          <cell r="E120" t="str">
            <v xml:space="preserve"> </v>
          </cell>
        </row>
        <row r="121">
          <cell r="C121">
            <v>39294</v>
          </cell>
          <cell r="D121">
            <v>3537.0553843690323</v>
          </cell>
          <cell r="E121" t="str">
            <v xml:space="preserve"> </v>
          </cell>
        </row>
        <row r="122">
          <cell r="C122">
            <v>39325</v>
          </cell>
          <cell r="D122">
            <v>3626.2318190956485</v>
          </cell>
          <cell r="E122" t="str">
            <v xml:space="preserve"> </v>
          </cell>
        </row>
        <row r="123">
          <cell r="C123">
            <v>39355</v>
          </cell>
          <cell r="D123">
            <v>3990.6288497481373</v>
          </cell>
          <cell r="E123" t="str">
            <v xml:space="preserve"> </v>
          </cell>
        </row>
        <row r="124">
          <cell r="C124">
            <v>39386</v>
          </cell>
          <cell r="D124">
            <v>5340.2599706894161</v>
          </cell>
          <cell r="E124">
            <v>5856.8708713516771</v>
          </cell>
        </row>
        <row r="125">
          <cell r="C125">
            <v>39416</v>
          </cell>
          <cell r="D125">
            <v>5698.247813622429</v>
          </cell>
          <cell r="E125">
            <v>6276.261273202309</v>
          </cell>
        </row>
        <row r="126">
          <cell r="C126">
            <v>39447</v>
          </cell>
          <cell r="D126">
            <v>5842.338034045606</v>
          </cell>
          <cell r="E126">
            <v>6438.1190980037036</v>
          </cell>
        </row>
        <row r="127">
          <cell r="C127">
            <v>39478</v>
          </cell>
          <cell r="D127">
            <v>5290.7039607496899</v>
          </cell>
          <cell r="E127">
            <v>5836.5293959761038</v>
          </cell>
        </row>
        <row r="128">
          <cell r="C128">
            <v>39507</v>
          </cell>
          <cell r="D128">
            <v>4360.7914581199302</v>
          </cell>
          <cell r="E128" t="str">
            <v xml:space="preserve"> </v>
          </cell>
        </row>
        <row r="129">
          <cell r="C129">
            <v>39538</v>
          </cell>
          <cell r="D129">
            <v>3898.431716063465</v>
          </cell>
          <cell r="E129" t="str">
            <v xml:space="preserve"> </v>
          </cell>
        </row>
        <row r="130">
          <cell r="C130">
            <v>39568</v>
          </cell>
          <cell r="D130">
            <v>3686.7570383777784</v>
          </cell>
          <cell r="E130" t="str">
            <v xml:space="preserve"> </v>
          </cell>
        </row>
        <row r="131">
          <cell r="C131">
            <v>39599</v>
          </cell>
          <cell r="D131">
            <v>3627.4636326885993</v>
          </cell>
          <cell r="E131" t="str">
            <v xml:space="preserve"> </v>
          </cell>
        </row>
        <row r="132">
          <cell r="C132">
            <v>39629</v>
          </cell>
          <cell r="D132">
            <v>3496.4548647786287</v>
          </cell>
          <cell r="E132" t="str">
            <v xml:space="preserve"> </v>
          </cell>
        </row>
        <row r="133">
          <cell r="C133">
            <v>39660</v>
          </cell>
          <cell r="D133">
            <v>3614.3921940646915</v>
          </cell>
          <cell r="E133" t="str">
            <v xml:space="preserve"> </v>
          </cell>
        </row>
        <row r="134">
          <cell r="C134">
            <v>39691</v>
          </cell>
          <cell r="D134">
            <v>3704.1244936934845</v>
          </cell>
          <cell r="E134" t="str">
            <v xml:space="preserve"> </v>
          </cell>
        </row>
        <row r="135">
          <cell r="C135">
            <v>39721</v>
          </cell>
          <cell r="D135">
            <v>4075.3524900208254</v>
          </cell>
          <cell r="E135" t="str">
            <v xml:space="preserve"> </v>
          </cell>
        </row>
        <row r="136">
          <cell r="C136">
            <v>39752</v>
          </cell>
          <cell r="D136">
            <v>5451.7670237161565</v>
          </cell>
          <cell r="E136">
            <v>5979.4348891515929</v>
          </cell>
        </row>
        <row r="137">
          <cell r="C137">
            <v>39782</v>
          </cell>
          <cell r="D137">
            <v>5814.2482785450493</v>
          </cell>
          <cell r="E137">
            <v>6404.3521275527346</v>
          </cell>
        </row>
        <row r="138">
          <cell r="C138">
            <v>39813</v>
          </cell>
          <cell r="D138">
            <v>5951.0824753652723</v>
          </cell>
          <cell r="E138">
            <v>6558.3238999094847</v>
          </cell>
        </row>
        <row r="139">
          <cell r="C139">
            <v>39844</v>
          </cell>
          <cell r="D139">
            <v>5378.0798413750017</v>
          </cell>
          <cell r="E139">
            <v>5933.3520848243888</v>
          </cell>
        </row>
        <row r="140">
          <cell r="C140">
            <v>39872</v>
          </cell>
          <cell r="D140">
            <v>4430.0205088444573</v>
          </cell>
          <cell r="E140" t="str">
            <v xml:space="preserve"> </v>
          </cell>
        </row>
        <row r="141">
          <cell r="C141">
            <v>39903</v>
          </cell>
          <cell r="D141">
            <v>3959.8612072536935</v>
          </cell>
          <cell r="E141" t="str">
            <v xml:space="preserve"> </v>
          </cell>
        </row>
        <row r="142">
          <cell r="C142">
            <v>39933</v>
          </cell>
          <cell r="D142">
            <v>3754.2345876114259</v>
          </cell>
          <cell r="E142" t="str">
            <v xml:space="preserve"> </v>
          </cell>
        </row>
        <row r="143">
          <cell r="C143">
            <v>39964</v>
          </cell>
          <cell r="D143">
            <v>3705.9650543697262</v>
          </cell>
          <cell r="E143" t="str">
            <v xml:space="preserve"> </v>
          </cell>
        </row>
        <row r="144">
          <cell r="C144">
            <v>39994</v>
          </cell>
          <cell r="D144">
            <v>3575.6201311010773</v>
          </cell>
          <cell r="E144" t="str">
            <v xml:space="preserve"> </v>
          </cell>
        </row>
        <row r="145">
          <cell r="C145">
            <v>40025</v>
          </cell>
          <cell r="D145">
            <v>3697.0478313343419</v>
          </cell>
          <cell r="E145" t="str">
            <v xml:space="preserve"> </v>
          </cell>
        </row>
        <row r="146">
          <cell r="C146">
            <v>40056</v>
          </cell>
          <cell r="D146">
            <v>3789.2351612375405</v>
          </cell>
          <cell r="E146" t="str">
            <v xml:space="preserve"> </v>
          </cell>
        </row>
        <row r="147">
          <cell r="C147">
            <v>40086</v>
          </cell>
          <cell r="D147">
            <v>4167.1949510081076</v>
          </cell>
          <cell r="E147" t="str">
            <v xml:space="preserve"> </v>
          </cell>
        </row>
        <row r="148">
          <cell r="C148">
            <v>40117</v>
          </cell>
          <cell r="D148">
            <v>5571.3534824656217</v>
          </cell>
          <cell r="E148">
            <v>6110.7516384160099</v>
          </cell>
        </row>
        <row r="149">
          <cell r="C149">
            <v>40147</v>
          </cell>
          <cell r="D149">
            <v>5938.9894962117096</v>
          </cell>
          <cell r="E149">
            <v>6541.9144225585906</v>
          </cell>
        </row>
        <row r="150">
          <cell r="C150">
            <v>40178</v>
          </cell>
          <cell r="D150">
            <v>6067.5802934265703</v>
          </cell>
          <cell r="E150">
            <v>6686.9650650062076</v>
          </cell>
        </row>
        <row r="151">
          <cell r="C151">
            <v>40209</v>
          </cell>
          <cell r="D151">
            <v>5471.6154872565357</v>
          </cell>
          <cell r="E151">
            <v>6036.8952180048382</v>
          </cell>
        </row>
        <row r="152">
          <cell r="C152">
            <v>40237</v>
          </cell>
          <cell r="D152">
            <v>4504.1200029876863</v>
          </cell>
          <cell r="E152" t="str">
            <v xml:space="preserve"> </v>
          </cell>
        </row>
        <row r="153">
          <cell r="C153">
            <v>40268</v>
          </cell>
          <cell r="D153">
            <v>4024.9817504300845</v>
          </cell>
          <cell r="E153" t="str">
            <v xml:space="preserve"> </v>
          </cell>
        </row>
        <row r="154">
          <cell r="C154">
            <v>40298</v>
          </cell>
          <cell r="D154">
            <v>3825.3386317210116</v>
          </cell>
          <cell r="E154" t="str">
            <v xml:space="preserve"> </v>
          </cell>
        </row>
        <row r="155">
          <cell r="C155">
            <v>40329</v>
          </cell>
          <cell r="D155">
            <v>3788.3476892800854</v>
          </cell>
          <cell r="E155" t="str">
            <v xml:space="preserve"> </v>
          </cell>
        </row>
        <row r="156">
          <cell r="C156">
            <v>40359</v>
          </cell>
          <cell r="D156">
            <v>3657.9054062850937</v>
          </cell>
          <cell r="E156" t="str">
            <v xml:space="preserve"> </v>
          </cell>
        </row>
        <row r="157">
          <cell r="C157">
            <v>40390</v>
          </cell>
          <cell r="D157">
            <v>3781.7907144500782</v>
          </cell>
          <cell r="E157" t="str">
            <v xml:space="preserve"> </v>
          </cell>
        </row>
        <row r="158">
          <cell r="C158">
            <v>40421</v>
          </cell>
          <cell r="D158">
            <v>3875.8224032180087</v>
          </cell>
          <cell r="E158" t="str">
            <v xml:space="preserve"> </v>
          </cell>
        </row>
        <row r="159">
          <cell r="C159">
            <v>40451</v>
          </cell>
          <cell r="D159">
            <v>4259.8458982723732</v>
          </cell>
          <cell r="E159" t="str">
            <v xml:space="preserve"> </v>
          </cell>
        </row>
        <row r="160">
          <cell r="C160">
            <v>40482</v>
          </cell>
          <cell r="D160">
            <v>5690.9450854253373</v>
          </cell>
          <cell r="E160">
            <v>6242.0916166439065</v>
          </cell>
        </row>
        <row r="161">
          <cell r="C161">
            <v>40512</v>
          </cell>
          <cell r="D161">
            <v>6062.6099032083002</v>
          </cell>
          <cell r="E161">
            <v>6678.2371389810996</v>
          </cell>
        </row>
        <row r="162">
          <cell r="C162">
            <v>40543</v>
          </cell>
          <cell r="D162">
            <v>6182.1294145553584</v>
          </cell>
          <cell r="E162">
            <v>6813.4731868393865</v>
          </cell>
        </row>
        <row r="163">
          <cell r="C163">
            <v>40574</v>
          </cell>
          <cell r="D163">
            <v>5563.4171905057947</v>
          </cell>
          <cell r="E163">
            <v>6138.5542084783683</v>
          </cell>
        </row>
        <row r="164">
          <cell r="C164">
            <v>40602</v>
          </cell>
          <cell r="D164">
            <v>4576.0360140810226</v>
          </cell>
          <cell r="E164" t="str">
            <v xml:space="preserve"> </v>
          </cell>
        </row>
        <row r="165">
          <cell r="C165">
            <v>40633</v>
          </cell>
          <cell r="D165">
            <v>4087.9742001485056</v>
          </cell>
          <cell r="E165" t="str">
            <v xml:space="preserve"> </v>
          </cell>
        </row>
        <row r="166">
          <cell r="C166">
            <v>40663</v>
          </cell>
          <cell r="D166">
            <v>3895.2546419635678</v>
          </cell>
          <cell r="E166" t="str">
            <v xml:space="preserve"> </v>
          </cell>
        </row>
        <row r="167">
          <cell r="C167">
            <v>40694</v>
          </cell>
          <cell r="D167">
            <v>3868.5133610717312</v>
          </cell>
          <cell r="E167" t="str">
            <v xml:space="preserve"> </v>
          </cell>
        </row>
        <row r="168">
          <cell r="C168">
            <v>40724</v>
          </cell>
          <cell r="D168">
            <v>3738.3220600504578</v>
          </cell>
          <cell r="E168" t="str">
            <v xml:space="preserve"> </v>
          </cell>
        </row>
        <row r="169">
          <cell r="C169">
            <v>40755</v>
          </cell>
          <cell r="D169">
            <v>3866.0398288094402</v>
          </cell>
          <cell r="E169" t="str">
            <v xml:space="preserve"> </v>
          </cell>
        </row>
        <row r="170">
          <cell r="C170">
            <v>40786</v>
          </cell>
          <cell r="D170">
            <v>3961.2539737327561</v>
          </cell>
          <cell r="E170" t="str">
            <v xml:space="preserve"> </v>
          </cell>
        </row>
        <row r="171">
          <cell r="C171">
            <v>40816</v>
          </cell>
          <cell r="D171">
            <v>4351.6108547082431</v>
          </cell>
          <cell r="E171" t="str">
            <v xml:space="preserve"> </v>
          </cell>
        </row>
        <row r="172">
          <cell r="C172">
            <v>40847</v>
          </cell>
          <cell r="D172">
            <v>5810.4408875697663</v>
          </cell>
          <cell r="E172">
            <v>6373.3483554554568</v>
          </cell>
        </row>
        <row r="173">
          <cell r="C173">
            <v>40877</v>
          </cell>
          <cell r="D173">
            <v>6186.348039196886</v>
          </cell>
          <cell r="E173">
            <v>6814.7628952802897</v>
          </cell>
        </row>
        <row r="174">
          <cell r="C174">
            <v>40908</v>
          </cell>
          <cell r="D174">
            <v>6297.0329030841804</v>
          </cell>
          <cell r="E174">
            <v>6940.4073944290276</v>
          </cell>
        </row>
        <row r="175">
          <cell r="C175">
            <v>40939</v>
          </cell>
          <cell r="D175">
            <v>5654.8849984235048</v>
          </cell>
          <cell r="E175">
            <v>6239.8676266243201</v>
          </cell>
        </row>
        <row r="176">
          <cell r="C176">
            <v>40968</v>
          </cell>
          <cell r="D176">
            <v>4648.1431900310236</v>
          </cell>
          <cell r="E176" t="str">
            <v xml:space="preserve"> </v>
          </cell>
        </row>
        <row r="177">
          <cell r="C177">
            <v>40999</v>
          </cell>
          <cell r="D177">
            <v>4151.3971028291962</v>
          </cell>
          <cell r="E177" t="str">
            <v xml:space="preserve"> </v>
          </cell>
        </row>
        <row r="178">
          <cell r="C178">
            <v>41029</v>
          </cell>
          <cell r="D178">
            <v>3965.175139294849</v>
          </cell>
          <cell r="E178" t="str">
            <v xml:space="preserve"> </v>
          </cell>
        </row>
        <row r="179">
          <cell r="C179">
            <v>41060</v>
          </cell>
          <cell r="D179">
            <v>3950.0647650919191</v>
          </cell>
          <cell r="E179" t="str">
            <v xml:space="preserve"> </v>
          </cell>
        </row>
        <row r="180">
          <cell r="C180">
            <v>41090</v>
          </cell>
          <cell r="D180">
            <v>3820.1464041164363</v>
          </cell>
          <cell r="E180" t="str">
            <v xml:space="preserve"> </v>
          </cell>
        </row>
        <row r="181">
          <cell r="C181">
            <v>41121</v>
          </cell>
          <cell r="D181">
            <v>3950.9499702211692</v>
          </cell>
          <cell r="E181" t="str">
            <v xml:space="preserve"> </v>
          </cell>
        </row>
        <row r="182">
          <cell r="C182">
            <v>41152</v>
          </cell>
          <cell r="D182">
            <v>4048.2007700949489</v>
          </cell>
          <cell r="E182" t="str">
            <v xml:space="preserve"> </v>
          </cell>
        </row>
        <row r="183">
          <cell r="C183">
            <v>41182</v>
          </cell>
          <cell r="D183">
            <v>4444.8588832572277</v>
          </cell>
          <cell r="E183" t="str">
            <v xml:space="preserve"> </v>
          </cell>
        </row>
        <row r="184">
          <cell r="C184">
            <v>41213</v>
          </cell>
          <cell r="D184">
            <v>5931.1539639861994</v>
          </cell>
          <cell r="E184">
            <v>6505.9549240271617</v>
          </cell>
        </row>
        <row r="185">
          <cell r="C185">
            <v>41243</v>
          </cell>
          <cell r="D185">
            <v>6311.8976149234304</v>
          </cell>
          <cell r="E185">
            <v>6953.2873507665963</v>
          </cell>
        </row>
        <row r="186">
          <cell r="C186">
            <v>41274</v>
          </cell>
          <cell r="D186">
            <v>6413.0640141723179</v>
          </cell>
          <cell r="E186">
            <v>7068.6136943001902</v>
          </cell>
        </row>
        <row r="187">
          <cell r="C187">
            <v>41305</v>
          </cell>
          <cell r="D187">
            <v>5746.4995481690676</v>
          </cell>
          <cell r="E187">
            <v>6341.361149485123</v>
          </cell>
        </row>
        <row r="188">
          <cell r="C188">
            <v>41333</v>
          </cell>
          <cell r="D188">
            <v>4720.2936005211195</v>
          </cell>
          <cell r="E188" t="str">
            <v xml:space="preserve"> </v>
          </cell>
        </row>
        <row r="189">
          <cell r="C189">
            <v>41364</v>
          </cell>
          <cell r="D189">
            <v>4214.5191550873087</v>
          </cell>
          <cell r="E189" t="str">
            <v xml:space="preserve"> </v>
          </cell>
        </row>
        <row r="190">
          <cell r="C190">
            <v>41394</v>
          </cell>
          <cell r="D190">
            <v>4035.0605007900085</v>
          </cell>
          <cell r="E190" t="str">
            <v xml:space="preserve"> </v>
          </cell>
        </row>
        <row r="191">
          <cell r="C191">
            <v>41425</v>
          </cell>
          <cell r="D191">
            <v>4033.1461279019077</v>
          </cell>
          <cell r="E191" t="str">
            <v xml:space="preserve"> </v>
          </cell>
        </row>
        <row r="192">
          <cell r="C192">
            <v>41455</v>
          </cell>
          <cell r="D192">
            <v>3903.3590466219785</v>
          </cell>
          <cell r="E192" t="str">
            <v xml:space="preserve"> </v>
          </cell>
        </row>
        <row r="193">
          <cell r="C193">
            <v>41486</v>
          </cell>
          <cell r="D193">
            <v>4036.1414657945329</v>
          </cell>
          <cell r="E193" t="str">
            <v xml:space="preserve"> </v>
          </cell>
        </row>
        <row r="194">
          <cell r="C194">
            <v>41517</v>
          </cell>
          <cell r="D194">
            <v>4135.6438191460866</v>
          </cell>
          <cell r="E194" t="str">
            <v xml:space="preserve"> </v>
          </cell>
        </row>
        <row r="195">
          <cell r="C195">
            <v>41547</v>
          </cell>
          <cell r="D195">
            <v>4538.5446519965972</v>
          </cell>
          <cell r="E195" t="str">
            <v xml:space="preserve"> </v>
          </cell>
        </row>
        <row r="196">
          <cell r="C196">
            <v>41578</v>
          </cell>
          <cell r="D196">
            <v>6052.0825291556221</v>
          </cell>
          <cell r="E196">
            <v>6638.7985321452934</v>
          </cell>
        </row>
        <row r="197">
          <cell r="C197">
            <v>41608</v>
          </cell>
          <cell r="D197">
            <v>6436.1647343884388</v>
          </cell>
          <cell r="E197">
            <v>7090.3169952441276</v>
          </cell>
        </row>
        <row r="198">
          <cell r="C198">
            <v>41639</v>
          </cell>
          <cell r="D198">
            <v>6527.1070924987253</v>
          </cell>
          <cell r="E198">
            <v>7194.5859974737341</v>
          </cell>
        </row>
        <row r="199">
          <cell r="C199">
            <v>41670</v>
          </cell>
          <cell r="D199">
            <v>5837.5167922798892</v>
          </cell>
          <cell r="E199">
            <v>6442.2035083064238</v>
          </cell>
        </row>
        <row r="200">
          <cell r="C200">
            <v>41698</v>
          </cell>
          <cell r="D200">
            <v>4789.9629346124329</v>
          </cell>
          <cell r="E200" t="str">
            <v xml:space="preserve"> </v>
          </cell>
        </row>
        <row r="201">
          <cell r="C201">
            <v>41729</v>
          </cell>
          <cell r="D201">
            <v>4275.0342936137422</v>
          </cell>
          <cell r="E201" t="str">
            <v xml:space="preserve"> </v>
          </cell>
        </row>
        <row r="202">
          <cell r="C202">
            <v>41759</v>
          </cell>
          <cell r="D202">
            <v>4104.5739494288227</v>
          </cell>
          <cell r="E202" t="str">
            <v xml:space="preserve"> </v>
          </cell>
        </row>
        <row r="203">
          <cell r="C203">
            <v>41790</v>
          </cell>
          <cell r="D203">
            <v>4111.9257342574565</v>
          </cell>
          <cell r="E203" t="str">
            <v xml:space="preserve"> </v>
          </cell>
        </row>
        <row r="204">
          <cell r="C204">
            <v>41820</v>
          </cell>
          <cell r="D204">
            <v>3982.8958354692131</v>
          </cell>
          <cell r="E204" t="str">
            <v xml:space="preserve"> </v>
          </cell>
        </row>
        <row r="205">
          <cell r="C205">
            <v>41851</v>
          </cell>
          <cell r="D205">
            <v>4121.5015152922106</v>
          </cell>
          <cell r="E205" t="str">
            <v xml:space="preserve"> </v>
          </cell>
        </row>
        <row r="206">
          <cell r="C206">
            <v>41882</v>
          </cell>
          <cell r="D206">
            <v>4220.839241966115</v>
          </cell>
          <cell r="E206" t="str">
            <v xml:space="preserve"> </v>
          </cell>
        </row>
        <row r="207">
          <cell r="C207">
            <v>41912</v>
          </cell>
          <cell r="D207">
            <v>4630.6021423566599</v>
          </cell>
          <cell r="E207" t="str">
            <v xml:space="preserve"> </v>
          </cell>
        </row>
        <row r="208">
          <cell r="C208">
            <v>41943</v>
          </cell>
          <cell r="D208">
            <v>6173.5573732943903</v>
          </cell>
          <cell r="E208">
            <v>6772.2566249587644</v>
          </cell>
        </row>
        <row r="209">
          <cell r="C209">
            <v>41973</v>
          </cell>
          <cell r="D209">
            <v>6561.912133016438</v>
          </cell>
          <cell r="E209">
            <v>7229.1612907614199</v>
          </cell>
        </row>
        <row r="210">
          <cell r="C210">
            <v>42004</v>
          </cell>
          <cell r="D210">
            <v>6643.3840085142247</v>
          </cell>
          <cell r="E210">
            <v>7323.0900355315462</v>
          </cell>
        </row>
        <row r="211">
          <cell r="C211">
            <v>42035</v>
          </cell>
          <cell r="D211">
            <v>5928.2404911407175</v>
          </cell>
          <cell r="E211">
            <v>6542.7368195848503</v>
          </cell>
        </row>
        <row r="212">
          <cell r="C212">
            <v>42063</v>
          </cell>
          <cell r="D212">
            <v>4861.5731191002633</v>
          </cell>
          <cell r="E212" t="str">
            <v xml:space="preserve"> </v>
          </cell>
        </row>
        <row r="213">
          <cell r="C213">
            <v>42094</v>
          </cell>
          <cell r="D213">
            <v>4338.1393400358602</v>
          </cell>
          <cell r="E213" t="str">
            <v xml:space="preserve"> </v>
          </cell>
        </row>
        <row r="214">
          <cell r="C214">
            <v>42124</v>
          </cell>
          <cell r="D214">
            <v>4173.8908079572993</v>
          </cell>
          <cell r="E214" t="str">
            <v xml:space="preserve"> </v>
          </cell>
        </row>
        <row r="215">
          <cell r="C215">
            <v>42155</v>
          </cell>
          <cell r="D215">
            <v>4195.4256059716754</v>
          </cell>
          <cell r="E215" t="str">
            <v xml:space="preserve"> </v>
          </cell>
        </row>
        <row r="216">
          <cell r="C216">
            <v>42185</v>
          </cell>
          <cell r="D216">
            <v>4066.71917856049</v>
          </cell>
          <cell r="E216" t="str">
            <v xml:space="preserve"> </v>
          </cell>
        </row>
        <row r="217">
          <cell r="C217">
            <v>42216</v>
          </cell>
          <cell r="D217">
            <v>4207.1092749190611</v>
          </cell>
          <cell r="E217" t="str">
            <v xml:space="preserve"> </v>
          </cell>
        </row>
        <row r="218">
          <cell r="C218">
            <v>42247</v>
          </cell>
          <cell r="D218">
            <v>4309.5625938057719</v>
          </cell>
          <cell r="E218" t="str">
            <v xml:space="preserve"> </v>
          </cell>
        </row>
        <row r="219">
          <cell r="C219">
            <v>42277</v>
          </cell>
          <cell r="D219">
            <v>4725.4303026914731</v>
          </cell>
          <cell r="E219" t="str">
            <v xml:space="preserve"> </v>
          </cell>
        </row>
        <row r="220">
          <cell r="C220">
            <v>42308</v>
          </cell>
          <cell r="D220">
            <v>6295.0961798407006</v>
          </cell>
          <cell r="E220">
            <v>6905.7738405078771</v>
          </cell>
        </row>
        <row r="221">
          <cell r="C221">
            <v>42338</v>
          </cell>
          <cell r="D221">
            <v>6688.6097195558896</v>
          </cell>
          <cell r="E221">
            <v>7368.9242514646166</v>
          </cell>
        </row>
        <row r="222">
          <cell r="C222">
            <v>42369</v>
          </cell>
          <cell r="D222">
            <v>6759.0124582594972</v>
          </cell>
          <cell r="E222">
            <v>7450.8675830606726</v>
          </cell>
        </row>
        <row r="223">
          <cell r="C223">
            <v>42400</v>
          </cell>
          <cell r="D223">
            <v>6017.9264725061921</v>
          </cell>
          <cell r="E223">
            <v>6642.1198455128006</v>
          </cell>
        </row>
        <row r="224">
          <cell r="C224">
            <v>42429</v>
          </cell>
          <cell r="D224">
            <v>4931.7570128020761</v>
          </cell>
          <cell r="E224" t="str">
            <v xml:space="preserve"> </v>
          </cell>
        </row>
        <row r="225">
          <cell r="C225">
            <v>42460</v>
          </cell>
          <cell r="D225">
            <v>4398.9457633022212</v>
          </cell>
          <cell r="E225" t="str">
            <v xml:space="preserve"> </v>
          </cell>
        </row>
        <row r="226">
          <cell r="C226">
            <v>42490</v>
          </cell>
          <cell r="D226">
            <v>4242.5270565135907</v>
          </cell>
          <cell r="E226" t="str">
            <v xml:space="preserve"> </v>
          </cell>
        </row>
        <row r="227">
          <cell r="C227">
            <v>42521</v>
          </cell>
          <cell r="D227">
            <v>4278.5215826433123</v>
          </cell>
          <cell r="E227" t="str">
            <v xml:space="preserve"> </v>
          </cell>
        </row>
        <row r="228">
          <cell r="C228">
            <v>42551</v>
          </cell>
          <cell r="D228">
            <v>4150.091478153201</v>
          </cell>
          <cell r="E228" t="str">
            <v xml:space="preserve"> </v>
          </cell>
        </row>
        <row r="229">
          <cell r="C229">
            <v>42582</v>
          </cell>
          <cell r="D229">
            <v>4292.5257838483449</v>
          </cell>
          <cell r="E229" t="str">
            <v xml:space="preserve"> </v>
          </cell>
        </row>
        <row r="230">
          <cell r="C230">
            <v>42613</v>
          </cell>
          <cell r="D230">
            <v>4397.4726058878805</v>
          </cell>
          <cell r="E230" t="str">
            <v xml:space="preserve"> </v>
          </cell>
        </row>
        <row r="231">
          <cell r="C231">
            <v>42643</v>
          </cell>
          <cell r="D231">
            <v>4819.539329128037</v>
          </cell>
          <cell r="E231" t="str">
            <v xml:space="preserve"> </v>
          </cell>
        </row>
        <row r="232">
          <cell r="C232">
            <v>42674</v>
          </cell>
          <cell r="D232">
            <v>6416.1712082759441</v>
          </cell>
          <cell r="E232">
            <v>7038.7872759056208</v>
          </cell>
        </row>
        <row r="233">
          <cell r="C233">
            <v>42704</v>
          </cell>
          <cell r="D233">
            <v>6813.2424325991369</v>
          </cell>
          <cell r="E233">
            <v>7506.3754975285165</v>
          </cell>
        </row>
        <row r="234">
          <cell r="C234">
            <v>42735</v>
          </cell>
          <cell r="D234">
            <v>6872.2981131295228</v>
          </cell>
          <cell r="E234">
            <v>7576.0363381913339</v>
          </cell>
        </row>
        <row r="235">
          <cell r="C235">
            <v>42766</v>
          </cell>
          <cell r="D235">
            <v>6106.6936805024088</v>
          </cell>
          <cell r="E235">
            <v>6740.5093618185101</v>
          </cell>
        </row>
        <row r="236">
          <cell r="C236">
            <v>42794</v>
          </cell>
          <cell r="D236">
            <v>4999.7583970083506</v>
          </cell>
          <cell r="E236" t="str">
            <v xml:space="preserve"> </v>
          </cell>
        </row>
        <row r="237">
          <cell r="C237">
            <v>42825</v>
          </cell>
          <cell r="D237">
            <v>4457.7999916015615</v>
          </cell>
          <cell r="E237" t="str">
            <v xml:space="preserve"> </v>
          </cell>
        </row>
        <row r="238">
          <cell r="C238">
            <v>42855</v>
          </cell>
          <cell r="D238">
            <v>4310.8794917271707</v>
          </cell>
          <cell r="E238" t="str">
            <v xml:space="preserve"> </v>
          </cell>
        </row>
        <row r="239">
          <cell r="C239">
            <v>42886</v>
          </cell>
          <cell r="D239">
            <v>4357.876021018501</v>
          </cell>
          <cell r="E239" t="str">
            <v xml:space="preserve"> </v>
          </cell>
        </row>
        <row r="240">
          <cell r="C240">
            <v>42916</v>
          </cell>
          <cell r="D240">
            <v>4230.4139010057279</v>
          </cell>
          <cell r="E240" t="str">
            <v xml:space="preserve"> </v>
          </cell>
        </row>
        <row r="241">
          <cell r="C241">
            <v>42947</v>
          </cell>
          <cell r="D241">
            <v>4378.4263729678078</v>
          </cell>
          <cell r="E241" t="str">
            <v xml:space="preserve"> </v>
          </cell>
        </row>
        <row r="242">
          <cell r="C242">
            <v>42978</v>
          </cell>
          <cell r="D242">
            <v>4483.9519770207098</v>
          </cell>
          <cell r="E242" t="str">
            <v xml:space="preserve"> </v>
          </cell>
        </row>
        <row r="243">
          <cell r="C243">
            <v>43008</v>
          </cell>
          <cell r="D243">
            <v>4912.8439981985821</v>
          </cell>
          <cell r="E243" t="str">
            <v xml:space="preserve">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Lost Factor"/>
      <sheetName val="Sch120Rsbl"/>
      <sheetName val="Sch_120"/>
      <sheetName val="Sch95Rsbl"/>
      <sheetName val="Bs Unbl Rt"/>
      <sheetName val="GPI (2)"/>
      <sheetName val="GPI"/>
      <sheetName val="Pended"/>
      <sheetName val="Target KWHs"/>
      <sheetName val="KWH Rsbl"/>
      <sheetName val="Billing Loss"/>
      <sheetName val="Sch_194"/>
      <sheetName val="Historical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132"/>
      <sheetName val="Sch132Rsbl"/>
      <sheetName val="Sch132Read"/>
      <sheetName val="Unbilled Revenue"/>
      <sheetName val="Billed KWHs"/>
      <sheetName val="APUA"/>
      <sheetName val="UnbLowIncJE"/>
      <sheetName val="Sch120Read"/>
      <sheetName val="UnbLowInc Rsbl"/>
      <sheetName val="Unbilled Days elec"/>
      <sheetName val="JE #s"/>
      <sheetName val="INPUT TAB 2005"/>
      <sheetName val="INPUT TAB 2006"/>
      <sheetName val="INPUT TAB 2007"/>
      <sheetName val="INPUT TAB 2008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>
        <row r="21">
          <cell r="I21">
            <v>2968420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1">
          <cell r="M31">
            <v>-9.1350000000000008E-3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0003b_contractstatus"/>
      <sheetName val="Sheet1"/>
      <sheetName val="Sheet2"/>
      <sheetName val="Sheet3"/>
    </sheetNames>
    <sheetDataSet>
      <sheetData sheetId="0" refreshError="1"/>
      <sheetData sheetId="1" refreshError="1">
        <row r="1147">
          <cell r="A1147" t="str">
            <v>00075427</v>
          </cell>
          <cell r="B1147" t="str">
            <v>1982-013-01 PL CWT - PSMFC</v>
          </cell>
        </row>
        <row r="1148">
          <cell r="A1148" t="str">
            <v>00075426</v>
          </cell>
          <cell r="B1148" t="str">
            <v>1982-013-02 PL CWT - ODFW</v>
          </cell>
        </row>
        <row r="1149">
          <cell r="A1149" t="str">
            <v>00075424</v>
          </cell>
          <cell r="B1149" t="str">
            <v>1982-013-03 PL CWT- USFWS</v>
          </cell>
        </row>
        <row r="1150">
          <cell r="A1150" t="str">
            <v>00038915</v>
          </cell>
          <cell r="B1150" t="str">
            <v>1982-013-04 PL WASHINGTON CWT</v>
          </cell>
        </row>
        <row r="1151">
          <cell r="A1151" t="str">
            <v>00075418</v>
          </cell>
          <cell r="B1151" t="str">
            <v>1982-013-04 PL WASHINGTON CWT</v>
          </cell>
        </row>
        <row r="1152">
          <cell r="A1152" t="str">
            <v>00038916</v>
          </cell>
          <cell r="B1152" t="str">
            <v>198201301 PL PSMFC CODED WIRE</v>
          </cell>
        </row>
        <row r="1153">
          <cell r="A1153" t="str">
            <v>00038077</v>
          </cell>
          <cell r="B1153" t="str">
            <v>1983-319-00 IL NEW FISH TAG SY</v>
          </cell>
        </row>
        <row r="1154">
          <cell r="A1154" t="str">
            <v>00031984</v>
          </cell>
          <cell r="B1154" t="str">
            <v>1983-319-00 PL NEW FISH TAG</v>
          </cell>
        </row>
        <row r="1155">
          <cell r="A1155" t="str">
            <v>00038330</v>
          </cell>
          <cell r="B1155" t="str">
            <v>1983-350-00 IL NEZ PERCE TRIBA</v>
          </cell>
        </row>
        <row r="1156">
          <cell r="A1156" t="str">
            <v>00002219</v>
          </cell>
          <cell r="B1156" t="str">
            <v>1983-350-00 PL NEZ PERCE HATCH</v>
          </cell>
        </row>
        <row r="1157">
          <cell r="A1157" t="str">
            <v>00035660</v>
          </cell>
          <cell r="B1157" t="str">
            <v>1983-350-00 PL NPTH</v>
          </cell>
        </row>
        <row r="1158">
          <cell r="A1158" t="str">
            <v>00037726</v>
          </cell>
          <cell r="B1158" t="str">
            <v>1983-350-03 PL NPTH M&amp;E</v>
          </cell>
        </row>
        <row r="1159">
          <cell r="A1159" t="str">
            <v>00038073</v>
          </cell>
          <cell r="B1159" t="str">
            <v>1983-435-00 IL BONIFER/MINTHOR</v>
          </cell>
        </row>
        <row r="1160">
          <cell r="A1160" t="str">
            <v>00036697</v>
          </cell>
          <cell r="B1160" t="str">
            <v>1983-435-00 PL UMATILLA SATELL</v>
          </cell>
        </row>
        <row r="1161">
          <cell r="A1161" t="str">
            <v>00038051</v>
          </cell>
          <cell r="B1161" t="str">
            <v>1983-436-00 IL UMATILLA PASSAG</v>
          </cell>
        </row>
        <row r="1162">
          <cell r="A1162" t="str">
            <v>00036020</v>
          </cell>
          <cell r="B1162" t="str">
            <v>1983-436-00 PL UMATILLA PASSAG</v>
          </cell>
        </row>
        <row r="1163">
          <cell r="A1163" t="str">
            <v>00038401</v>
          </cell>
          <cell r="B1163" t="str">
            <v>1984-021-00 IL MAINSTEM MIDDLE</v>
          </cell>
        </row>
        <row r="1164">
          <cell r="A1164" t="str">
            <v>00082710</v>
          </cell>
          <cell r="B1164" t="str">
            <v>1984-021-00 PL PROTECT AND ENH</v>
          </cell>
        </row>
        <row r="1165">
          <cell r="A1165" t="str">
            <v>00075971</v>
          </cell>
          <cell r="B1165" t="str">
            <v>1984-025-00 PL JOSEPH CREEK GR</v>
          </cell>
        </row>
        <row r="1166">
          <cell r="A1166" t="str">
            <v>00081283</v>
          </cell>
          <cell r="B1166" t="str">
            <v>1985-038-00 PL COLVILLE HATCHE</v>
          </cell>
        </row>
        <row r="1167">
          <cell r="A1167" t="str">
            <v>00079102</v>
          </cell>
          <cell r="B1167" t="str">
            <v>1985-062-00 PL PASSAGE IMPROVE</v>
          </cell>
        </row>
        <row r="1168">
          <cell r="A1168" t="str">
            <v>00038317</v>
          </cell>
          <cell r="B1168" t="str">
            <v>1986-050-00 IL EVAL STURGEON</v>
          </cell>
        </row>
        <row r="1169">
          <cell r="A1169" t="str">
            <v>00031998</v>
          </cell>
          <cell r="B1169" t="str">
            <v>1986-050-00 PL LOWER COLUMBIA</v>
          </cell>
        </row>
        <row r="1170">
          <cell r="A1170" t="str">
            <v>00032003</v>
          </cell>
          <cell r="B1170" t="str">
            <v>1986-050-01 PL LOWER COLUMBIA</v>
          </cell>
        </row>
        <row r="1171">
          <cell r="A1171" t="str">
            <v>00033573</v>
          </cell>
          <cell r="B1171" t="str">
            <v>1987-047-00 PL NEZ PERCE STATL</v>
          </cell>
        </row>
        <row r="1172">
          <cell r="A1172" t="str">
            <v>00037773</v>
          </cell>
          <cell r="B1172" t="str">
            <v>1987-099-00 IL IDFG DWORSHAK</v>
          </cell>
        </row>
        <row r="1173">
          <cell r="A1173" t="str">
            <v>00033577</v>
          </cell>
          <cell r="B1173" t="str">
            <v>1987-099-00 PL IDFG ACOUSTICS-</v>
          </cell>
        </row>
        <row r="1174">
          <cell r="A1174" t="str">
            <v>00037783</v>
          </cell>
          <cell r="B1174" t="str">
            <v>1987-100-01 IL UMATILLA HABITA</v>
          </cell>
        </row>
        <row r="1175">
          <cell r="A1175" t="str">
            <v>00033547</v>
          </cell>
          <cell r="B1175" t="str">
            <v>1987-100-01 PL UMATILLA TODD</v>
          </cell>
        </row>
        <row r="1176">
          <cell r="A1176" t="str">
            <v>00038671</v>
          </cell>
          <cell r="B1176" t="str">
            <v>1987-100-02 IL UMATILLA HABITA</v>
          </cell>
        </row>
        <row r="1177">
          <cell r="A1177" t="str">
            <v>00082687</v>
          </cell>
          <cell r="B1177" t="str">
            <v>1987-100-02 PL UMATILLA BASIN</v>
          </cell>
        </row>
        <row r="1178">
          <cell r="A1178" t="str">
            <v>00038078</v>
          </cell>
          <cell r="B1178" t="str">
            <v>1987-127-00 IL SMOLT MONITORIN</v>
          </cell>
        </row>
        <row r="1179">
          <cell r="A1179" t="str">
            <v>00039152</v>
          </cell>
          <cell r="B1179" t="str">
            <v>1987-127-00 PL  SMOLT MONITORI</v>
          </cell>
        </row>
        <row r="1180">
          <cell r="A1180" t="str">
            <v>00038403</v>
          </cell>
          <cell r="B1180" t="str">
            <v>1987-401-00 IL ASSESS SMOLT CO</v>
          </cell>
        </row>
        <row r="1181">
          <cell r="A1181" t="str">
            <v>00078779</v>
          </cell>
          <cell r="B1181" t="str">
            <v>1987-401-00 PL ASSESS SMOLT CO</v>
          </cell>
        </row>
        <row r="1182">
          <cell r="A1182" t="str">
            <v>00038052</v>
          </cell>
          <cell r="B1182" t="str">
            <v>1988-022-00 IL UMATILLA RIVERB</v>
          </cell>
        </row>
        <row r="1183">
          <cell r="A1183" t="str">
            <v>00036698</v>
          </cell>
          <cell r="B1183" t="str">
            <v>1988-022-00 PL UMATILLA FISH P</v>
          </cell>
        </row>
        <row r="1184">
          <cell r="A1184" t="str">
            <v>00038054</v>
          </cell>
          <cell r="B1184" t="str">
            <v>1988-053-01 IL NE OR HATCHERY</v>
          </cell>
        </row>
        <row r="1185">
          <cell r="A1185" t="str">
            <v>00036007</v>
          </cell>
          <cell r="B1185" t="str">
            <v>1988-053-01 PL GRANDE RONDE CO</v>
          </cell>
        </row>
        <row r="1186">
          <cell r="A1186" t="str">
            <v>00036019</v>
          </cell>
          <cell r="B1186" t="str">
            <v>1988-053-01 PL GRANDE RONDE SP</v>
          </cell>
        </row>
        <row r="1187">
          <cell r="A1187" t="str">
            <v>00076908</v>
          </cell>
          <cell r="B1187" t="str">
            <v>1988-053-01 PL GRANDE RONDE/IM</v>
          </cell>
        </row>
        <row r="1188">
          <cell r="A1188" t="str">
            <v>00002648</v>
          </cell>
          <cell r="B1188" t="str">
            <v>1988-053-01 PL NE HATCH MST PL</v>
          </cell>
        </row>
        <row r="1189">
          <cell r="A1189" t="str">
            <v>00038476</v>
          </cell>
          <cell r="B1189" t="str">
            <v>1988-053-02 PL UMATILLA SUPPL</v>
          </cell>
        </row>
        <row r="1190">
          <cell r="A1190" t="str">
            <v>00037757</v>
          </cell>
          <cell r="B1190" t="str">
            <v>1988-053-03 IL HOOD RIVER PROD</v>
          </cell>
        </row>
        <row r="1191">
          <cell r="A1191" t="str">
            <v>00036360</v>
          </cell>
          <cell r="B1191" t="str">
            <v>1988-053-03 PL HOOD RIVER PROD</v>
          </cell>
        </row>
        <row r="1192">
          <cell r="A1192" t="str">
            <v>00033581</v>
          </cell>
          <cell r="B1192" t="str">
            <v>1988-053-04 PL HOOD RIVER PROD</v>
          </cell>
        </row>
        <row r="1193">
          <cell r="A1193" t="str">
            <v>00038067</v>
          </cell>
          <cell r="B1193" t="str">
            <v>1988-053-05 IL NE ORE OUTPLNTG</v>
          </cell>
        </row>
        <row r="1194">
          <cell r="A1194" t="str">
            <v>00075284</v>
          </cell>
          <cell r="B1194" t="str">
            <v>1988-053-05 PL NEOH MASTER PLA</v>
          </cell>
        </row>
        <row r="1195">
          <cell r="A1195" t="str">
            <v>00075469</v>
          </cell>
          <cell r="B1195" t="str">
            <v>1988-053-06 PL HOOD RIVER PROD</v>
          </cell>
        </row>
        <row r="1196">
          <cell r="A1196" t="str">
            <v>00075471</v>
          </cell>
          <cell r="B1196" t="str">
            <v>1988-053-07 PL PARKDALE FISH</v>
          </cell>
        </row>
        <row r="1197">
          <cell r="A1197" t="str">
            <v>00082549</v>
          </cell>
          <cell r="B1197" t="str">
            <v>1988-053-08 PL HOOD RIVER PWR</v>
          </cell>
        </row>
        <row r="1198">
          <cell r="A1198" t="str">
            <v>00103538</v>
          </cell>
          <cell r="B1198" t="str">
            <v>1988-053-12 PL HOOD RIVER STEE</v>
          </cell>
        </row>
        <row r="1199">
          <cell r="A1199" t="str">
            <v>00103541</v>
          </cell>
          <cell r="B1199" t="str">
            <v>1988-053-13 PL HOOD RIVER THRE</v>
          </cell>
        </row>
        <row r="1200">
          <cell r="A1200" t="str">
            <v>00103560</v>
          </cell>
          <cell r="B1200" t="str">
            <v>1988-053-14 PL HOOD RIVER PROG</v>
          </cell>
        </row>
        <row r="1201">
          <cell r="A1201" t="str">
            <v>00037803</v>
          </cell>
          <cell r="B1201" t="str">
            <v>1988-064-00 IL EXPRMNTL STURGE</v>
          </cell>
        </row>
        <row r="1202">
          <cell r="A1202" t="str">
            <v>00033567</v>
          </cell>
          <cell r="B1202" t="str">
            <v>1988-064-00 PL IDFG VAUGHN</v>
          </cell>
        </row>
        <row r="1203">
          <cell r="A1203" t="str">
            <v>00033561</v>
          </cell>
          <cell r="B1203" t="str">
            <v>1988-065-00 PL SUE KOOTENAI</v>
          </cell>
        </row>
        <row r="1204">
          <cell r="A1204" t="str">
            <v>00078928</v>
          </cell>
          <cell r="B1204" t="str">
            <v>1988-108-04 PL PACIFIC NW HYDR</v>
          </cell>
        </row>
        <row r="1205">
          <cell r="A1205" t="str">
            <v>00035794</v>
          </cell>
          <cell r="B1205" t="str">
            <v>1988-108-04 PL STREAMNET (CIS/</v>
          </cell>
        </row>
        <row r="1206">
          <cell r="A1206" t="str">
            <v>00038860</v>
          </cell>
          <cell r="B1206" t="str">
            <v>1988-115-00 PL YAKIMA HATCHERY</v>
          </cell>
        </row>
        <row r="1207">
          <cell r="A1207" t="str">
            <v>00095020</v>
          </cell>
          <cell r="B1207" t="str">
            <v>1988-115-00 PL YAKIMA HATCHERY</v>
          </cell>
        </row>
        <row r="1208">
          <cell r="A1208" t="str">
            <v>00002751</v>
          </cell>
          <cell r="B1208" t="str">
            <v>1988-115-12 PL E CHIN ACCLIMAT</v>
          </cell>
        </row>
        <row r="1209">
          <cell r="A1209" t="str">
            <v>00099245</v>
          </cell>
          <cell r="B1209" t="str">
            <v>1988-115-25 PL  YKFP DESIGN AN</v>
          </cell>
        </row>
        <row r="1210">
          <cell r="A1210" t="str">
            <v>00037846</v>
          </cell>
          <cell r="B1210" t="str">
            <v>1988-120-25 IL YKFP - MANAGEME</v>
          </cell>
        </row>
        <row r="1211">
          <cell r="A1211" t="str">
            <v>00079017</v>
          </cell>
          <cell r="B1211" t="str">
            <v>1988-120-25 PL YKFP MANAGEMENT</v>
          </cell>
        </row>
        <row r="1212">
          <cell r="A1212" t="str">
            <v>00090341</v>
          </cell>
          <cell r="B1212" t="str">
            <v>1988-120-26 PL - YIN HATCHERY</v>
          </cell>
        </row>
        <row r="1213">
          <cell r="A1213" t="str">
            <v>00078786</v>
          </cell>
          <cell r="B1213" t="str">
            <v>1988-156-00 PL DUCK VALLEY RES</v>
          </cell>
        </row>
        <row r="1214">
          <cell r="A1214" t="str">
            <v>00107350</v>
          </cell>
          <cell r="B1214" t="str">
            <v>1988-156-01 PL DUCK VALLEY RES</v>
          </cell>
        </row>
        <row r="1215">
          <cell r="A1215" t="str">
            <v>00040048</v>
          </cell>
          <cell r="B1215" t="str">
            <v>1989-013-00 PL PSMFC CWT</v>
          </cell>
        </row>
        <row r="1216">
          <cell r="A1216" t="str">
            <v>00038063</v>
          </cell>
          <cell r="B1216" t="str">
            <v>1989-024-01 IL EVAL UMATILLA</v>
          </cell>
        </row>
        <row r="1217">
          <cell r="A1217" t="str">
            <v>00038060</v>
          </cell>
          <cell r="B1217" t="str">
            <v>1989-027-00 IL POWER/REPAY O&amp;M</v>
          </cell>
        </row>
        <row r="1218">
          <cell r="A1218" t="str">
            <v>00036084</v>
          </cell>
          <cell r="B1218" t="str">
            <v>1989-027-00 PL UMATILLA POWER</v>
          </cell>
        </row>
        <row r="1219">
          <cell r="A1219" t="str">
            <v>00038068</v>
          </cell>
          <cell r="B1219" t="str">
            <v>1989-035-00 IL UMATILLA HATCHE</v>
          </cell>
        </row>
        <row r="1220">
          <cell r="A1220" t="str">
            <v>00037105</v>
          </cell>
          <cell r="B1220" t="str">
            <v>1989-035-00 PL UMATILLA HATCH</v>
          </cell>
        </row>
        <row r="1221">
          <cell r="A1221" t="str">
            <v>00038396</v>
          </cell>
          <cell r="B1221" t="str">
            <v>1989-062-01 IL ANNUAL WORK PLA</v>
          </cell>
        </row>
        <row r="1222">
          <cell r="A1222" t="str">
            <v>00108696</v>
          </cell>
          <cell r="B1222" t="str">
            <v>1989-062-01 PL ANNUAL WORK PLA</v>
          </cell>
        </row>
        <row r="1223">
          <cell r="A1223" t="str">
            <v>00032640</v>
          </cell>
          <cell r="B1223" t="str">
            <v>1989-062-01 PL CBFWA ANNUAL WO</v>
          </cell>
        </row>
        <row r="1224">
          <cell r="A1224" t="str">
            <v>00038674</v>
          </cell>
          <cell r="B1224" t="str">
            <v>1989-065-00 IL ANN CD WIRE</v>
          </cell>
        </row>
        <row r="1225">
          <cell r="A1225" t="str">
            <v>00040052</v>
          </cell>
          <cell r="B1225" t="str">
            <v>1989-065-00 PL USFWS CWT MISS.</v>
          </cell>
        </row>
        <row r="1226">
          <cell r="A1226" t="str">
            <v>00040044</v>
          </cell>
          <cell r="B1226" t="str">
            <v>1989-066-00 PL WASHINGTON CWT</v>
          </cell>
        </row>
        <row r="1227">
          <cell r="A1227" t="str">
            <v>00040053</v>
          </cell>
          <cell r="B1227" t="str">
            <v>1989-069-00 PL ODFW CWT MISS.</v>
          </cell>
        </row>
        <row r="1228">
          <cell r="A1228" t="str">
            <v>00032529</v>
          </cell>
          <cell r="B1228" t="str">
            <v>1989-072-01 PL DOE-ORNL ISRP S</v>
          </cell>
        </row>
        <row r="1229">
          <cell r="A1229" t="str">
            <v>00038684</v>
          </cell>
          <cell r="B1229" t="str">
            <v>1989-096-00 IL GENTIC MON/EVAL</v>
          </cell>
        </row>
        <row r="1230">
          <cell r="A1230" t="str">
            <v>00089005</v>
          </cell>
          <cell r="B1230" t="str">
            <v>1989-096-00 PL GENETIC M &amp; E</v>
          </cell>
        </row>
        <row r="1231">
          <cell r="A1231" t="str">
            <v>00036687</v>
          </cell>
          <cell r="B1231" t="str">
            <v>1989-098-00 CN IDAHO SUPPLEMEN</v>
          </cell>
        </row>
        <row r="1232">
          <cell r="A1232" t="str">
            <v>00038686</v>
          </cell>
          <cell r="B1232" t="str">
            <v>1989-098-00 IL EVAL SUMMLMTG</v>
          </cell>
        </row>
        <row r="1233">
          <cell r="A1233" t="str">
            <v>00106021</v>
          </cell>
          <cell r="B1233" t="str">
            <v>1989-098-00 PL EVALUATION OF S</v>
          </cell>
        </row>
        <row r="1234">
          <cell r="A1234" t="str">
            <v>00092280</v>
          </cell>
          <cell r="B1234" t="str">
            <v>1989-098-00 SALMON SUPPLEMENTA</v>
          </cell>
        </row>
        <row r="1235">
          <cell r="A1235" t="str">
            <v>00036932</v>
          </cell>
          <cell r="B1235" t="str">
            <v>1989-098-01 PL IDAHO SUPPLEMEN</v>
          </cell>
        </row>
        <row r="1236">
          <cell r="A1236" t="str">
            <v>00083723</v>
          </cell>
          <cell r="B1236" t="str">
            <v>1989-098-01 PL SALMON SUPPLEME</v>
          </cell>
        </row>
        <row r="1237">
          <cell r="A1237" t="str">
            <v>00038688</v>
          </cell>
          <cell r="B1237" t="str">
            <v>1989-098-02 IL SALMON SUPPLE</v>
          </cell>
        </row>
        <row r="1238">
          <cell r="A1238" t="str">
            <v>00035790</v>
          </cell>
          <cell r="B1238" t="str">
            <v>1989-098-02 PL SALMON SUPPLEME</v>
          </cell>
        </row>
        <row r="1239">
          <cell r="A1239" t="str">
            <v>00037723</v>
          </cell>
          <cell r="B1239" t="str">
            <v>1989-098-03 PL SUPP STUDIES ID</v>
          </cell>
        </row>
        <row r="1240">
          <cell r="A1240" t="str">
            <v>00038404</v>
          </cell>
          <cell r="B1240" t="str">
            <v>1989-107-00 IL STATISTICAL SUP</v>
          </cell>
        </row>
        <row r="1241">
          <cell r="A1241" t="str">
            <v>00037210</v>
          </cell>
          <cell r="B1241" t="str">
            <v>1989-107-00 PL STATISTICAL SUP</v>
          </cell>
        </row>
        <row r="1242">
          <cell r="A1242" t="str">
            <v>00108441</v>
          </cell>
          <cell r="B1242" t="str">
            <v>1989-108-00 PL COLUMBIA RIVER</v>
          </cell>
        </row>
        <row r="1243">
          <cell r="A1243" t="str">
            <v>00084903</v>
          </cell>
          <cell r="B1243" t="str">
            <v>1989-108-00 PL MODELING &amp; EVAL</v>
          </cell>
        </row>
        <row r="1244">
          <cell r="A1244" t="str">
            <v>00037104</v>
          </cell>
          <cell r="B1244" t="str">
            <v>198902400 PL UMATILLA PASSAGE</v>
          </cell>
        </row>
        <row r="1245">
          <cell r="A1245" t="str">
            <v>00037102</v>
          </cell>
          <cell r="B1245" t="str">
            <v>1990-005-00 PL UMATILLA HATCHE</v>
          </cell>
        </row>
        <row r="1246">
          <cell r="A1246" t="str">
            <v>00037103</v>
          </cell>
          <cell r="B1246" t="str">
            <v>1990-005-01 PL UMATILLA NAT M&amp;</v>
          </cell>
        </row>
        <row r="1247">
          <cell r="A1247" t="str">
            <v>00033575</v>
          </cell>
          <cell r="B1247" t="str">
            <v>1990-018-00 PL RBT/HAB. COLEVI</v>
          </cell>
        </row>
        <row r="1248">
          <cell r="A1248" t="str">
            <v>00038669</v>
          </cell>
          <cell r="B1248" t="str">
            <v>1990-025-00 IL RIVER WETLAND R</v>
          </cell>
        </row>
        <row r="1249">
          <cell r="A1249" t="str">
            <v>00037753</v>
          </cell>
          <cell r="B1249" t="str">
            <v>1990-044-00 IL STRM SURVEY HTC</v>
          </cell>
        </row>
        <row r="1250">
          <cell r="A1250" t="str">
            <v>00033496</v>
          </cell>
          <cell r="B1250" t="str">
            <v>1990-044-00 PL CDA FISHERIES</v>
          </cell>
        </row>
        <row r="1251">
          <cell r="A1251" t="str">
            <v>00037754</v>
          </cell>
          <cell r="B1251" t="str">
            <v>1990-044-01 IL LAKE CREEK LAND</v>
          </cell>
        </row>
        <row r="1252">
          <cell r="A1252" t="str">
            <v>00035662</v>
          </cell>
          <cell r="B1252" t="str">
            <v>1990-044-01 PD LAKE CR ACQUI</v>
          </cell>
        </row>
        <row r="1253">
          <cell r="A1253" t="str">
            <v>00090374</v>
          </cell>
          <cell r="B1253" t="str">
            <v>1990-044-01 PD LAKE CR LAND AC</v>
          </cell>
        </row>
        <row r="1254">
          <cell r="A1254" t="str">
            <v>00037756</v>
          </cell>
          <cell r="B1254" t="str">
            <v>1990-044-02 IL COEUR D'ALENE T</v>
          </cell>
        </row>
        <row r="1255">
          <cell r="A1255" t="str">
            <v>00035663</v>
          </cell>
          <cell r="B1255" t="str">
            <v>1990-044-02 PD CDA TROUT PROD</v>
          </cell>
        </row>
        <row r="1256">
          <cell r="A1256" t="str">
            <v>00082614</v>
          </cell>
          <cell r="B1256" t="str">
            <v>1990-052-00 PL PERFORMANCE/STO</v>
          </cell>
        </row>
        <row r="1257">
          <cell r="A1257" t="str">
            <v>00106259</v>
          </cell>
          <cell r="B1257" t="str">
            <v>1990-055-00 PL SUPPLEMENTATION</v>
          </cell>
        </row>
        <row r="1258">
          <cell r="A1258" t="str">
            <v>00078189</v>
          </cell>
          <cell r="B1258" t="str">
            <v>1990-077-00 PL NORTHERN PIKEMI</v>
          </cell>
        </row>
        <row r="1259">
          <cell r="A1259" t="str">
            <v>00078191</v>
          </cell>
          <cell r="B1259" t="str">
            <v>1990-078-00 PL EVALUATE PREDAT</v>
          </cell>
        </row>
        <row r="1260">
          <cell r="A1260" t="str">
            <v>00038075</v>
          </cell>
          <cell r="B1260" t="str">
            <v>1990-080-00 IL COLUMBIA BASIN</v>
          </cell>
        </row>
        <row r="1261">
          <cell r="A1261" t="str">
            <v>00075976</v>
          </cell>
          <cell r="B1261" t="str">
            <v>1990-080-00 IL COLUMBIA BASIN</v>
          </cell>
        </row>
        <row r="1262">
          <cell r="A1262" t="str">
            <v>00038248</v>
          </cell>
          <cell r="B1262" t="str">
            <v>1990-080-00 OM COLUMBIA BASIN</v>
          </cell>
        </row>
        <row r="1263">
          <cell r="A1263" t="str">
            <v>00031999</v>
          </cell>
          <cell r="B1263" t="str">
            <v>1990-080-01 PL PIT TAG PURCHAS</v>
          </cell>
        </row>
        <row r="1264">
          <cell r="A1264" t="str">
            <v>00037648</v>
          </cell>
          <cell r="B1264" t="str">
            <v>1990-092-00 PL WANAKET WL MITI</v>
          </cell>
        </row>
        <row r="1265">
          <cell r="A1265" t="str">
            <v>00038050</v>
          </cell>
          <cell r="B1265" t="str">
            <v>1990-093-00 IL GENETIC ANALYSE</v>
          </cell>
        </row>
        <row r="1266">
          <cell r="A1266" t="str">
            <v>00037043</v>
          </cell>
          <cell r="B1266" t="str">
            <v>1990-093-00 PL GENETIC ANALYSI</v>
          </cell>
        </row>
        <row r="1267">
          <cell r="A1267" t="str">
            <v>00038440</v>
          </cell>
          <cell r="B1267" t="str">
            <v>1991-019-01 IL HUNGRY HORSE MI</v>
          </cell>
        </row>
        <row r="1268">
          <cell r="A1268" t="str">
            <v>00035918</v>
          </cell>
          <cell r="B1268" t="str">
            <v>1991-019-01 PL HHR LAKE MONITO</v>
          </cell>
        </row>
        <row r="1269">
          <cell r="A1269" t="str">
            <v>00038443</v>
          </cell>
          <cell r="B1269" t="str">
            <v>1991-019-03 IL HUNGRY HORSE MI</v>
          </cell>
        </row>
        <row r="1270">
          <cell r="A1270" t="str">
            <v>00091132</v>
          </cell>
          <cell r="B1270" t="str">
            <v>1991-019-03 PL HUNGRY HORSE HA</v>
          </cell>
        </row>
        <row r="1271">
          <cell r="A1271" t="str">
            <v>00111061</v>
          </cell>
          <cell r="B1271" t="str">
            <v>1991-019-03 PL HUNGRY HORSE MI</v>
          </cell>
        </row>
        <row r="1272">
          <cell r="A1272" t="str">
            <v>00002311</v>
          </cell>
          <cell r="B1272" t="str">
            <v>1991-019-04 HHR MITIGATION</v>
          </cell>
        </row>
        <row r="1273">
          <cell r="A1273" t="str">
            <v>00038444</v>
          </cell>
          <cell r="B1273" t="str">
            <v>1991-019-04 IL HUNGRY HORSE MI</v>
          </cell>
        </row>
        <row r="1274">
          <cell r="A1274" t="str">
            <v>00032339</v>
          </cell>
          <cell r="B1274" t="str">
            <v>1991-019-04 PL HHR MITIGATION</v>
          </cell>
        </row>
        <row r="1275">
          <cell r="A1275" t="str">
            <v>00038432</v>
          </cell>
          <cell r="B1275" t="str">
            <v>1991-028-00 IL PIT TAG WILD</v>
          </cell>
        </row>
        <row r="1276">
          <cell r="A1276" t="str">
            <v>00084902</v>
          </cell>
          <cell r="B1276" t="str">
            <v>1991-028-00 PL  PIT TAGGING WI</v>
          </cell>
        </row>
        <row r="1277">
          <cell r="A1277" t="str">
            <v>00037842</v>
          </cell>
          <cell r="B1277" t="str">
            <v>1991-029-00 IL POST RELEASE</v>
          </cell>
        </row>
        <row r="1278">
          <cell r="A1278" t="str">
            <v>00082624</v>
          </cell>
          <cell r="B1278" t="str">
            <v>1991-029-00 PL POST-RELEASE AT</v>
          </cell>
        </row>
        <row r="1279">
          <cell r="A1279" t="str">
            <v>00033543</v>
          </cell>
          <cell r="B1279" t="str">
            <v>1991-046-00 PL SPOKANE TRIBAL</v>
          </cell>
        </row>
        <row r="1280">
          <cell r="A1280" t="str">
            <v>00074741</v>
          </cell>
          <cell r="B1280" t="str">
            <v>1991-047-00 PL SHERMAN CR HATC</v>
          </cell>
        </row>
        <row r="1281">
          <cell r="A1281" t="str">
            <v>00032419</v>
          </cell>
          <cell r="B1281" t="str">
            <v>1991-047-00 PL SHERMAN CREEK H</v>
          </cell>
        </row>
        <row r="1282">
          <cell r="A1282" t="str">
            <v>00038431</v>
          </cell>
          <cell r="B1282" t="str">
            <v>1991-051-00 IL M&amp;E STATISTICAL</v>
          </cell>
        </row>
        <row r="1283">
          <cell r="A1283" t="str">
            <v>00038871</v>
          </cell>
          <cell r="B1283" t="str">
            <v>1991-051-00 PL M&amp;E STATISTICAL</v>
          </cell>
        </row>
        <row r="1284">
          <cell r="A1284" t="str">
            <v>00037767</v>
          </cell>
          <cell r="B1284" t="str">
            <v>1991-055-00 PL NATURAL REARING</v>
          </cell>
        </row>
        <row r="1285">
          <cell r="A1285" t="str">
            <v>00038318</v>
          </cell>
          <cell r="B1285" t="str">
            <v>1991-057-00 IL YAKIMA PHASE 2</v>
          </cell>
        </row>
        <row r="1286">
          <cell r="A1286" t="str">
            <v>00079100</v>
          </cell>
          <cell r="B1286" t="str">
            <v>1991-057-00 PL YAKIMA PHASE 2</v>
          </cell>
        </row>
        <row r="1287">
          <cell r="A1287" t="str">
            <v>00036328</v>
          </cell>
          <cell r="B1287" t="str">
            <v>1991-060-00 PL KALISPELL PEND</v>
          </cell>
        </row>
        <row r="1288">
          <cell r="A1288" t="str">
            <v>00033553</v>
          </cell>
          <cell r="B1288" t="str">
            <v>1991-061-00 PL SWANSON LAKES</v>
          </cell>
        </row>
        <row r="1289">
          <cell r="A1289" t="str">
            <v>00084694</v>
          </cell>
          <cell r="B1289" t="str">
            <v>1991-062-00 PL SPOKANE TRIBE</v>
          </cell>
        </row>
        <row r="1290">
          <cell r="A1290" t="str">
            <v>00036953</v>
          </cell>
          <cell r="B1290" t="str">
            <v>1991-071-00  PL SOCKEYE SALMON</v>
          </cell>
        </row>
        <row r="1291">
          <cell r="A1291" t="str">
            <v>00083823</v>
          </cell>
          <cell r="B1291" t="str">
            <v>1991-072-00 PL REDFISH LAKE SO</v>
          </cell>
        </row>
        <row r="1292">
          <cell r="A1292" t="str">
            <v>00038691</v>
          </cell>
          <cell r="B1292" t="str">
            <v>1991-073-00 IL IDAHO NAT PRODU</v>
          </cell>
        </row>
        <row r="1293">
          <cell r="A1293" t="str">
            <v>00089003</v>
          </cell>
          <cell r="B1293" t="str">
            <v>1991-073-00 PL ID NATURAL PROD</v>
          </cell>
        </row>
        <row r="1294">
          <cell r="A1294" t="str">
            <v>00038319</v>
          </cell>
          <cell r="B1294" t="str">
            <v>1991-075-00 IL YAKIMA PHASE LI</v>
          </cell>
        </row>
        <row r="1295">
          <cell r="A1295" t="str">
            <v>00038600</v>
          </cell>
          <cell r="B1295" t="str">
            <v>1991-075-00 PL YAKIMA PH2 SCRE</v>
          </cell>
        </row>
        <row r="1296">
          <cell r="A1296" t="str">
            <v>00079105</v>
          </cell>
          <cell r="B1296" t="str">
            <v>1991-075-00 PL YAKIMA PHASE 2</v>
          </cell>
        </row>
        <row r="1297">
          <cell r="A1297" t="str">
            <v>00082913</v>
          </cell>
          <cell r="B1297" t="str">
            <v>1991-075-03 PL YAKIMA SC CONST</v>
          </cell>
        </row>
        <row r="1298">
          <cell r="A1298" t="str">
            <v>00109733</v>
          </cell>
          <cell r="B1298" t="str">
            <v>1991-075-04 PL SOUTH NACHES FI</v>
          </cell>
        </row>
        <row r="1299">
          <cell r="A1299" t="str">
            <v>00038678</v>
          </cell>
          <cell r="B1299" t="str">
            <v>1991-078-00 IL BURLINGTON BOTT</v>
          </cell>
        </row>
        <row r="1300">
          <cell r="A1300" t="str">
            <v>00082554</v>
          </cell>
          <cell r="B1300" t="str">
            <v>1991-078-00 PL BURLINGTON BOTT</v>
          </cell>
        </row>
        <row r="1301">
          <cell r="A1301" t="str">
            <v>00032335</v>
          </cell>
          <cell r="B1301" t="str">
            <v>199101903 PL HHR MITIGATION-HA</v>
          </cell>
        </row>
        <row r="1302">
          <cell r="A1302" t="str">
            <v>00038913</v>
          </cell>
          <cell r="B1302" t="str">
            <v>199107500 YAKIMA PHASE II FISH</v>
          </cell>
        </row>
        <row r="1303">
          <cell r="A1303" t="str">
            <v>00038320</v>
          </cell>
          <cell r="B1303" t="str">
            <v>1992-009-00 IL YAKIMA SCREENS</v>
          </cell>
        </row>
        <row r="1304">
          <cell r="A1304" t="str">
            <v>00038912</v>
          </cell>
          <cell r="B1304" t="str">
            <v>1992-009-00 PL O&amp;M YAKIMA PHAS</v>
          </cell>
        </row>
        <row r="1305">
          <cell r="A1305" t="str">
            <v>00079106</v>
          </cell>
          <cell r="B1305" t="str">
            <v>1992-009-00 PL YAKIMA PHA2 SCR</v>
          </cell>
        </row>
        <row r="1306">
          <cell r="A1306" t="str">
            <v>00038390</v>
          </cell>
          <cell r="B1306" t="str">
            <v>1992-010-00 IL HABITAT IMPRVMT</v>
          </cell>
        </row>
        <row r="1307">
          <cell r="A1307" t="str">
            <v>00084140</v>
          </cell>
          <cell r="B1307" t="str">
            <v>1992-010-00 PL FT HALL BOTTOMS</v>
          </cell>
        </row>
        <row r="1308">
          <cell r="A1308" t="str">
            <v>00091143</v>
          </cell>
          <cell r="B1308" t="str">
            <v>1992-010-00 PL FT HALL BOTTOMS</v>
          </cell>
        </row>
        <row r="1309">
          <cell r="A1309" t="str">
            <v>00089004</v>
          </cell>
          <cell r="B1309" t="str">
            <v>1992-022-00 PL PHYSIO ASSESSME</v>
          </cell>
        </row>
        <row r="1310">
          <cell r="A1310" t="str">
            <v>00113902</v>
          </cell>
          <cell r="B1310" t="str">
            <v>1992-024-00 PL ENHANCED COLUMB</v>
          </cell>
        </row>
        <row r="1311">
          <cell r="A1311" t="str">
            <v>00037755</v>
          </cell>
          <cell r="B1311" t="str">
            <v>1992-024-09 IL LAW ENFORCEMENT</v>
          </cell>
        </row>
        <row r="1312">
          <cell r="A1312" t="str">
            <v>00038836</v>
          </cell>
          <cell r="B1312" t="str">
            <v>1992-026-01 PL GRAND RONDE MO</v>
          </cell>
        </row>
        <row r="1313">
          <cell r="A1313" t="str">
            <v>00087608</v>
          </cell>
          <cell r="B1313" t="str">
            <v>1992-026-01 PL GRANDE RONDE MO</v>
          </cell>
        </row>
        <row r="1314">
          <cell r="A1314" t="str">
            <v>00076500</v>
          </cell>
          <cell r="B1314" t="str">
            <v>1992-026-03 PL MODEL WATERSHED</v>
          </cell>
        </row>
        <row r="1315">
          <cell r="A1315" t="str">
            <v>00036527</v>
          </cell>
          <cell r="B1315" t="str">
            <v>1992-026-04 PL GRANDE RONDE</v>
          </cell>
        </row>
        <row r="1316">
          <cell r="A1316" t="str">
            <v>00037944</v>
          </cell>
          <cell r="B1316" t="str">
            <v>1992-040-00 IL REDFISH LAKE SO</v>
          </cell>
        </row>
        <row r="1317">
          <cell r="A1317" t="str">
            <v>00037038</v>
          </cell>
          <cell r="B1317" t="str">
            <v>1992-040-00 PL SOCKEYE CAPTIVE</v>
          </cell>
        </row>
        <row r="1318">
          <cell r="A1318" t="str">
            <v>00074740</v>
          </cell>
          <cell r="B1318" t="str">
            <v>1992-048-00 PL HELLSGATE WINTE</v>
          </cell>
        </row>
        <row r="1319">
          <cell r="A1319" t="str">
            <v>00037779</v>
          </cell>
          <cell r="B1319" t="str">
            <v>1992-059-00 IL AMAZON BASIN/EU</v>
          </cell>
        </row>
        <row r="1320">
          <cell r="A1320" t="str">
            <v>00033572</v>
          </cell>
          <cell r="B1320" t="str">
            <v>1992-059-00 PL AMAZON/WILL. TN</v>
          </cell>
        </row>
        <row r="1321">
          <cell r="A1321" t="str">
            <v>00037720</v>
          </cell>
          <cell r="B1321" t="str">
            <v>1992-061-00 IL PEND ORIELLE WE</v>
          </cell>
        </row>
        <row r="1322">
          <cell r="A1322" t="str">
            <v>00002349</v>
          </cell>
          <cell r="B1322" t="str">
            <v>1992-061-00 PL WETLAND IDF&amp;G 1</v>
          </cell>
        </row>
        <row r="1323">
          <cell r="A1323" t="str">
            <v>00035667</v>
          </cell>
          <cell r="B1323" t="str">
            <v>1992-061-02 PL ALBENI FALLS WL</v>
          </cell>
        </row>
        <row r="1324">
          <cell r="A1324" t="str">
            <v>00107774</v>
          </cell>
          <cell r="B1324" t="str">
            <v>1992-061-03 PL PEND OREILLE WI</v>
          </cell>
        </row>
        <row r="1325">
          <cell r="A1325" t="str">
            <v>00104511</v>
          </cell>
          <cell r="B1325" t="str">
            <v>1992-061-05 PL ALBENI  FALLS</v>
          </cell>
        </row>
        <row r="1326">
          <cell r="A1326" t="str">
            <v>00104915</v>
          </cell>
          <cell r="B1326" t="str">
            <v>1992-061-06 PL ALBENI FALLS WL</v>
          </cell>
        </row>
        <row r="1327">
          <cell r="A1327" t="str">
            <v>00090710</v>
          </cell>
          <cell r="B1327" t="str">
            <v>1992-062-00 PL LOWER YAKIMA VA</v>
          </cell>
        </row>
        <row r="1328">
          <cell r="A1328" t="str">
            <v>00089198</v>
          </cell>
          <cell r="B1328" t="str">
            <v>1992-068-00 PL WILLAMETTE BASI</v>
          </cell>
        </row>
        <row r="1329">
          <cell r="A1329" t="str">
            <v>00097254</v>
          </cell>
          <cell r="B1329" t="str">
            <v>1992-073-00 CL AUTOMATED FISH</v>
          </cell>
        </row>
        <row r="1330">
          <cell r="A1330" t="str">
            <v>00038430</v>
          </cell>
          <cell r="B1330" t="str">
            <v>1993-029-00 IL SURVIVAL EST</v>
          </cell>
        </row>
        <row r="1331">
          <cell r="A1331" t="str">
            <v>00082720</v>
          </cell>
          <cell r="B1331" t="str">
            <v>1993-029-00 PL SURVIVAL EST-PA</v>
          </cell>
        </row>
        <row r="1332">
          <cell r="A1332" t="str">
            <v>00077356</v>
          </cell>
          <cell r="B1332" t="str">
            <v>1993-035-01 PL RED RIVER RESTO</v>
          </cell>
        </row>
        <row r="1333">
          <cell r="A1333" t="str">
            <v>00091406</v>
          </cell>
          <cell r="B1333" t="str">
            <v>1993-036-00 PL HAYSFORK GLORY</v>
          </cell>
        </row>
        <row r="1334">
          <cell r="A1334" t="str">
            <v>00033578</v>
          </cell>
          <cell r="B1334" t="str">
            <v>1993-037-01 PL TECH. ASSISTANC</v>
          </cell>
        </row>
        <row r="1335">
          <cell r="A1335" t="str">
            <v>00105277</v>
          </cell>
          <cell r="B1335" t="str">
            <v>1993-038-00 PL N FK. JOHN DAY</v>
          </cell>
        </row>
        <row r="1336">
          <cell r="A1336" t="str">
            <v>00038677</v>
          </cell>
          <cell r="B1336" t="str">
            <v>1993-040-00 IL FIFTEENMILE CRK</v>
          </cell>
        </row>
        <row r="1337">
          <cell r="A1337" t="str">
            <v>00083854</v>
          </cell>
          <cell r="B1337" t="str">
            <v>1993-040-00 PL FIFTEENMILE CRK</v>
          </cell>
        </row>
        <row r="1338">
          <cell r="A1338" t="str">
            <v>00099455</v>
          </cell>
          <cell r="B1338" t="str">
            <v>1993-040-01 PL 15 MILE CRK STE</v>
          </cell>
        </row>
        <row r="1339">
          <cell r="A1339" t="str">
            <v>00037945</v>
          </cell>
          <cell r="B1339" t="str">
            <v>1993-056-00 IL DEMONSTRATION</v>
          </cell>
        </row>
        <row r="1340">
          <cell r="A1340" t="str">
            <v>00082133</v>
          </cell>
          <cell r="B1340" t="str">
            <v>1993-056-00 PL DEMONSTR OF CAP</v>
          </cell>
        </row>
        <row r="1341">
          <cell r="A1341" t="str">
            <v>00082623</v>
          </cell>
          <cell r="B1341" t="str">
            <v>1993-056-00 PL DEMONSTR OF CAP</v>
          </cell>
        </row>
        <row r="1342">
          <cell r="A1342" t="str">
            <v>00032126</v>
          </cell>
          <cell r="B1342" t="str">
            <v>1993-060-00 PL SELECT AREA FIS</v>
          </cell>
        </row>
        <row r="1343">
          <cell r="A1343" t="str">
            <v>00032127</v>
          </cell>
          <cell r="B1343" t="str">
            <v>1993-060-01 PL SELECT AREA FIS</v>
          </cell>
        </row>
        <row r="1344">
          <cell r="A1344" t="str">
            <v>00032125</v>
          </cell>
          <cell r="B1344" t="str">
            <v>1993-060-02 PL SELECT AREA FIS</v>
          </cell>
        </row>
        <row r="1345">
          <cell r="A1345" t="str">
            <v>00083495</v>
          </cell>
          <cell r="B1345" t="str">
            <v>1993-062-00 PL UPPER SALMON</v>
          </cell>
        </row>
        <row r="1346">
          <cell r="A1346" t="str">
            <v>00036429</v>
          </cell>
          <cell r="B1346" t="str">
            <v>1993-062-00 PL UPPER SALMON R</v>
          </cell>
        </row>
        <row r="1347">
          <cell r="A1347" t="str">
            <v>00037106</v>
          </cell>
          <cell r="B1347" t="str">
            <v>1993-066-00 PL OREGON FISH SCR</v>
          </cell>
        </row>
        <row r="1348">
          <cell r="A1348" t="str">
            <v>00037859</v>
          </cell>
          <cell r="B1348" t="str">
            <v>1994-015-00 IL IDAHO FISH SCRE</v>
          </cell>
        </row>
        <row r="1349">
          <cell r="A1349" t="str">
            <v>00083477</v>
          </cell>
          <cell r="B1349" t="str">
            <v>1994-015-00 PL UPPER SALMON R</v>
          </cell>
        </row>
        <row r="1350">
          <cell r="A1350" t="str">
            <v>00036433</v>
          </cell>
          <cell r="B1350" t="str">
            <v>1994-017-00 PL UPPER SALMON</v>
          </cell>
        </row>
        <row r="1351">
          <cell r="A1351" t="str">
            <v>00036532</v>
          </cell>
          <cell r="B1351" t="str">
            <v>1994-018-00 PL PATAHA WATER</v>
          </cell>
        </row>
        <row r="1352">
          <cell r="A1352" t="str">
            <v>00082156</v>
          </cell>
          <cell r="B1352" t="str">
            <v>1994-018-05 PL IMPLEMENT ASOTI</v>
          </cell>
        </row>
        <row r="1353">
          <cell r="A1353" t="str">
            <v>00038598</v>
          </cell>
          <cell r="B1353" t="str">
            <v>1994-018-06 PL TUCANNON MODEL</v>
          </cell>
        </row>
        <row r="1354">
          <cell r="A1354" t="str">
            <v>00037839</v>
          </cell>
          <cell r="B1354" t="str">
            <v>1994-026-00 IL PACIFIC LAMPREY</v>
          </cell>
        </row>
        <row r="1355">
          <cell r="A1355" t="str">
            <v>00075882</v>
          </cell>
          <cell r="B1355" t="str">
            <v>1994-026-00 PL LAMPREY RESEARC</v>
          </cell>
        </row>
        <row r="1356">
          <cell r="A1356" t="str">
            <v>00037709</v>
          </cell>
          <cell r="B1356" t="str">
            <v>1994-033-00 IL FISH PASSAGE CE</v>
          </cell>
        </row>
        <row r="1357">
          <cell r="A1357" t="str">
            <v>00037194</v>
          </cell>
          <cell r="B1357" t="str">
            <v>1994-033-00 PL FISH PASSAGE CE</v>
          </cell>
        </row>
        <row r="1358">
          <cell r="A1358" t="str">
            <v>00037843</v>
          </cell>
          <cell r="B1358" t="str">
            <v>1994-034-00 IL UPPER CLEARWATE</v>
          </cell>
        </row>
        <row r="1359">
          <cell r="A1359" t="str">
            <v>00036166</v>
          </cell>
          <cell r="B1359" t="str">
            <v>1994-034-00 PL ASSESSING SUMME</v>
          </cell>
        </row>
        <row r="1360">
          <cell r="A1360" t="str">
            <v>00036792</v>
          </cell>
          <cell r="B1360" t="str">
            <v>1994-039-00 PL WALLOWA COUNTY</v>
          </cell>
        </row>
        <row r="1361">
          <cell r="A1361" t="str">
            <v>00087671</v>
          </cell>
          <cell r="B1361" t="str">
            <v>1994-042-00 PL TROUT CREEK OP</v>
          </cell>
        </row>
        <row r="1362">
          <cell r="A1362" t="str">
            <v>00037797</v>
          </cell>
          <cell r="B1362" t="str">
            <v>1994-043-00 IL LAKE ROOSEVELT</v>
          </cell>
        </row>
        <row r="1363">
          <cell r="A1363" t="str">
            <v>00033566</v>
          </cell>
          <cell r="B1363" t="str">
            <v>1994-043-00 PL SPOKANE DATA CO</v>
          </cell>
        </row>
        <row r="1364">
          <cell r="A1364" t="str">
            <v>00103065</v>
          </cell>
          <cell r="B1364" t="str">
            <v>1994-044-00 PL SAGEBRUSH FLAT</v>
          </cell>
        </row>
        <row r="1365">
          <cell r="A1365" t="str">
            <v>00033552</v>
          </cell>
          <cell r="B1365" t="str">
            <v>1994-047-00 PL PEND OREILLE</v>
          </cell>
        </row>
        <row r="1366">
          <cell r="A1366" t="str">
            <v>00037798</v>
          </cell>
          <cell r="B1366" t="str">
            <v>1994-049-00 IL KOOTENAI RIVER</v>
          </cell>
        </row>
        <row r="1367">
          <cell r="A1367" t="str">
            <v>00033557</v>
          </cell>
          <cell r="B1367" t="str">
            <v>1994-049-00 PL CHARLIE KOOTENA</v>
          </cell>
        </row>
        <row r="1368">
          <cell r="A1368" t="str">
            <v>00089479</v>
          </cell>
          <cell r="B1368" t="str">
            <v>1994-050-00 PL SALMON RIVER O</v>
          </cell>
        </row>
        <row r="1369">
          <cell r="A1369" t="str">
            <v>00038441</v>
          </cell>
          <cell r="B1369" t="str">
            <v>1994-053-00 IL BULL TROUT ASSE</v>
          </cell>
        </row>
        <row r="1370">
          <cell r="A1370" t="str">
            <v>00032336</v>
          </cell>
          <cell r="B1370" t="str">
            <v>1994-053-00 PL WILLAMETTE BULL</v>
          </cell>
        </row>
        <row r="1371">
          <cell r="A1371" t="str">
            <v>00038442</v>
          </cell>
          <cell r="B1371" t="str">
            <v>1994-054-00 IL BULL TROUT LIFE</v>
          </cell>
        </row>
        <row r="1372">
          <cell r="A1372" t="str">
            <v>00032340</v>
          </cell>
          <cell r="B1372" t="str">
            <v>1994-054-00 PL NEOR BULL TROUT</v>
          </cell>
        </row>
        <row r="1373">
          <cell r="A1373" t="str">
            <v>00082763</v>
          </cell>
          <cell r="B1373" t="str">
            <v>1994-059-00 PL YAKIMA BASIN EN</v>
          </cell>
        </row>
        <row r="1374">
          <cell r="A1374" t="str">
            <v>00037806</v>
          </cell>
          <cell r="B1374" t="str">
            <v>1994-069-00 IL SPAWNING HABITA</v>
          </cell>
        </row>
        <row r="1375">
          <cell r="A1375" t="str">
            <v>00032350</v>
          </cell>
          <cell r="B1375" t="str">
            <v>1994-069-00 PL SPAWNING HABITA</v>
          </cell>
        </row>
        <row r="1376">
          <cell r="A1376" t="str">
            <v>00084762</v>
          </cell>
          <cell r="B1376" t="str">
            <v>1995 027-00 PL LAKE ROOS. STU</v>
          </cell>
        </row>
        <row r="1377">
          <cell r="A1377" t="str">
            <v>00038445</v>
          </cell>
          <cell r="B1377" t="str">
            <v>1995-001-00 IL KALISPEL TRIBE</v>
          </cell>
        </row>
        <row r="1378">
          <cell r="A1378" t="str">
            <v>00081409</v>
          </cell>
          <cell r="B1378" t="str">
            <v>1995-001-00 PL HABITAT IMPROVE</v>
          </cell>
        </row>
        <row r="1379">
          <cell r="A1379" t="str">
            <v>00032346</v>
          </cell>
          <cell r="B1379" t="str">
            <v>1995-001-02 PL BASS O/M - KAL</v>
          </cell>
        </row>
        <row r="1380">
          <cell r="A1380" t="str">
            <v>00105185</v>
          </cell>
          <cell r="B1380" t="str">
            <v>1995-001-02 PL KALISPEL HATCHE</v>
          </cell>
        </row>
        <row r="1381">
          <cell r="A1381" t="str">
            <v>00107252</v>
          </cell>
          <cell r="B1381" t="str">
            <v>1995-001-02 PL KALISPEL POND M</v>
          </cell>
        </row>
        <row r="1382">
          <cell r="A1382" t="str">
            <v>00108328</v>
          </cell>
          <cell r="B1382" t="str">
            <v>1995-001-02PL KALISPEL BASS HA</v>
          </cell>
        </row>
        <row r="1383">
          <cell r="A1383" t="str">
            <v>00091135</v>
          </cell>
          <cell r="B1383" t="str">
            <v>1995-001-03 PL KALISPEL RESIDE</v>
          </cell>
        </row>
        <row r="1384">
          <cell r="A1384" t="str">
            <v>00038446</v>
          </cell>
          <cell r="B1384" t="str">
            <v>1995-004-00 IL LIBBY RESERVOIR</v>
          </cell>
        </row>
        <row r="1385">
          <cell r="A1385" t="str">
            <v>00091136</v>
          </cell>
          <cell r="B1385" t="str">
            <v>1995-004-00 PL LIBBY MITIGATIO</v>
          </cell>
        </row>
        <row r="1386">
          <cell r="A1386" t="str">
            <v>00038447</v>
          </cell>
          <cell r="B1386" t="str">
            <v>1995-006-00 IL COMPREHENSIVE</v>
          </cell>
        </row>
        <row r="1387">
          <cell r="A1387" t="str">
            <v>00091147</v>
          </cell>
          <cell r="B1387" t="str">
            <v>1995-006-00 PL COMPREHENSIVE</v>
          </cell>
        </row>
        <row r="1388">
          <cell r="A1388" t="str">
            <v>00037769</v>
          </cell>
          <cell r="B1388" t="str">
            <v>1995-007-00 IL HOOD RIVER PROD</v>
          </cell>
        </row>
        <row r="1389">
          <cell r="A1389" t="str">
            <v>00033554</v>
          </cell>
          <cell r="B1389" t="str">
            <v>1995-009-00 PL LAKE ROOSEVELT</v>
          </cell>
        </row>
        <row r="1390">
          <cell r="A1390" t="str">
            <v>00078604</v>
          </cell>
          <cell r="B1390" t="str">
            <v>1995-011-00 PL CF. JO. KOK. EN</v>
          </cell>
        </row>
        <row r="1391">
          <cell r="A1391" t="str">
            <v>00078654</v>
          </cell>
          <cell r="B1391" t="str">
            <v>1995-011-01 PL HYDROACOUSTIC A</v>
          </cell>
        </row>
        <row r="1392">
          <cell r="A1392" t="str">
            <v>00081721</v>
          </cell>
          <cell r="B1392" t="str">
            <v>1995-011-02 PL 3-D ACOUSTIC TE</v>
          </cell>
        </row>
        <row r="1393">
          <cell r="A1393" t="str">
            <v>00089872</v>
          </cell>
          <cell r="B1393" t="str">
            <v>1995-013-00 PL NEZ PERCE TROUT</v>
          </cell>
        </row>
        <row r="1394">
          <cell r="A1394" t="str">
            <v>00091206</v>
          </cell>
          <cell r="B1394" t="str">
            <v>1995-025-00 PL FLATHEAD IFIM</v>
          </cell>
        </row>
        <row r="1395">
          <cell r="A1395" t="str">
            <v>00038448</v>
          </cell>
          <cell r="B1395" t="str">
            <v>1995-028-00 IL ASSESS OF FIS</v>
          </cell>
        </row>
        <row r="1396">
          <cell r="A1396" t="str">
            <v>00032440</v>
          </cell>
          <cell r="B1396" t="str">
            <v>1995-028-00 PL MOSES LAKE FISH</v>
          </cell>
        </row>
        <row r="1397">
          <cell r="A1397" t="str">
            <v>00091127</v>
          </cell>
          <cell r="B1397" t="str">
            <v>1995-028-00 PL MOSES LK FISH</v>
          </cell>
        </row>
        <row r="1398">
          <cell r="A1398" t="str">
            <v>00095133</v>
          </cell>
          <cell r="B1398" t="str">
            <v>1995-033-00 PL O&amp;M YAKIMA PH I</v>
          </cell>
        </row>
        <row r="1399">
          <cell r="A1399" t="str">
            <v>00079104</v>
          </cell>
          <cell r="B1399" t="str">
            <v>1995-033-00 PL YAKIMA PH2 FISH</v>
          </cell>
        </row>
        <row r="1400">
          <cell r="A1400" t="str">
            <v>00002964</v>
          </cell>
          <cell r="B1400" t="str">
            <v>1995-056-00 PL LADD MARSH</v>
          </cell>
        </row>
        <row r="1401">
          <cell r="A1401" t="str">
            <v>00038462</v>
          </cell>
          <cell r="B1401" t="str">
            <v>1995-057-00 PL PALISADES WL</v>
          </cell>
        </row>
        <row r="1402">
          <cell r="A1402" t="str">
            <v>00078602</v>
          </cell>
          <cell r="B1402" t="str">
            <v>1995-057-00 PL S.IDAHO WILDLIF</v>
          </cell>
        </row>
        <row r="1403">
          <cell r="A1403" t="str">
            <v>00036435</v>
          </cell>
          <cell r="B1403" t="str">
            <v>1995-057-00 PL SOUTHERN ID WL</v>
          </cell>
        </row>
        <row r="1404">
          <cell r="A1404" t="str">
            <v>00090821</v>
          </cell>
          <cell r="B1404" t="str">
            <v>1995-060-01 PL UMATILLA R RIPA</v>
          </cell>
        </row>
        <row r="1405">
          <cell r="A1405" t="str">
            <v>00104873</v>
          </cell>
          <cell r="B1405" t="str">
            <v>1995-063-01 PL YKFP/M&amp;E CHANDL</v>
          </cell>
        </row>
        <row r="1406">
          <cell r="A1406" t="str">
            <v>00037557</v>
          </cell>
          <cell r="B1406" t="str">
            <v>1995-063-25 PL YAKIMA/KLICKITA</v>
          </cell>
        </row>
        <row r="1407">
          <cell r="A1407" t="str">
            <v>00088494</v>
          </cell>
          <cell r="B1407" t="str">
            <v>1995-063-35 PL YKFP/KLICKITAT</v>
          </cell>
        </row>
        <row r="1408">
          <cell r="A1408" t="str">
            <v>00105876</v>
          </cell>
          <cell r="B1408" t="str">
            <v>1995-064-24 PL WDFW/YKFP SUPPL</v>
          </cell>
        </row>
        <row r="1409">
          <cell r="A1409" t="str">
            <v>00078908</v>
          </cell>
          <cell r="B1409" t="str">
            <v>1995-064-24 YKFP/WDFW SUPPLEME</v>
          </cell>
        </row>
        <row r="1410">
          <cell r="A1410" t="str">
            <v>00037844</v>
          </cell>
          <cell r="B1410" t="str">
            <v>1995-064-25 IL POLICY/TECHNICA</v>
          </cell>
        </row>
        <row r="1411">
          <cell r="A1411" t="str">
            <v>00037563</v>
          </cell>
          <cell r="B1411" t="str">
            <v>1995-064-25 PL YKFP/WDFW POLIC</v>
          </cell>
        </row>
        <row r="1412">
          <cell r="A1412" t="str">
            <v>00090687</v>
          </cell>
          <cell r="B1412" t="str">
            <v>1995-067-00 PL COLVILLE TRIBE</v>
          </cell>
        </row>
        <row r="1413">
          <cell r="A1413" t="str">
            <v>00084384</v>
          </cell>
          <cell r="B1413" t="str">
            <v>1995-068-00 PL KLICKITAT PASS</v>
          </cell>
        </row>
        <row r="1414">
          <cell r="A1414" t="str">
            <v>00032367</v>
          </cell>
          <cell r="B1414" t="str">
            <v>199500400 PL LIBBY MITIGATION</v>
          </cell>
        </row>
        <row r="1415">
          <cell r="A1415" t="str">
            <v>00032526</v>
          </cell>
          <cell r="B1415" t="str">
            <v>1996-005-00 PL CBFWF ISAB</v>
          </cell>
        </row>
        <row r="1416">
          <cell r="A1416" t="str">
            <v>00036632</v>
          </cell>
          <cell r="B1416" t="str">
            <v>1996-007-00 PL UPPER SALMON</v>
          </cell>
        </row>
        <row r="1417">
          <cell r="A1417" t="str">
            <v>00091150</v>
          </cell>
          <cell r="B1417" t="str">
            <v>1996-007-00 PL UPPER SALMON RI</v>
          </cell>
        </row>
        <row r="1418">
          <cell r="A1418" t="str">
            <v>00075286</v>
          </cell>
          <cell r="B1418" t="str">
            <v>1996-011-00 PL HOFER DAM LADDE</v>
          </cell>
        </row>
        <row r="1419">
          <cell r="A1419" t="str">
            <v>00081884</v>
          </cell>
          <cell r="B1419" t="str">
            <v>1996-011-00 PL JUV SCREENS TRA</v>
          </cell>
        </row>
        <row r="1420">
          <cell r="A1420" t="str">
            <v>00075063</v>
          </cell>
          <cell r="B1420" t="str">
            <v>1996-011-00 PL MILL CREEK FISH</v>
          </cell>
        </row>
        <row r="1421">
          <cell r="A1421" t="str">
            <v>00076220</v>
          </cell>
          <cell r="B1421" t="str">
            <v>1996-011-00 PL WALLA WALLA PAS</v>
          </cell>
        </row>
        <row r="1422">
          <cell r="A1422" t="str">
            <v>00081747</v>
          </cell>
          <cell r="B1422" t="str">
            <v>1996-011-00 PL WALLA WALLA PAS</v>
          </cell>
        </row>
        <row r="1423">
          <cell r="A1423" t="str">
            <v>00036925</v>
          </cell>
          <cell r="B1423" t="str">
            <v>1996-011-00 PL WALLA WALLA SCR</v>
          </cell>
        </row>
        <row r="1424">
          <cell r="A1424" t="str">
            <v>00076049</v>
          </cell>
          <cell r="B1424" t="str">
            <v>1996-011-00 PL WALLA WALLA SCR</v>
          </cell>
        </row>
        <row r="1425">
          <cell r="A1425" t="str">
            <v>00090699</v>
          </cell>
          <cell r="B1425" t="str">
            <v>1996-011-01 PL LITTLE WW SCREE</v>
          </cell>
        </row>
        <row r="1426">
          <cell r="A1426" t="str">
            <v>00037107</v>
          </cell>
          <cell r="B1426" t="str">
            <v>1996-011-02 PL GARDEN CITY/LOW</v>
          </cell>
        </row>
        <row r="1427">
          <cell r="A1427" t="str">
            <v>00112280</v>
          </cell>
          <cell r="B1427" t="str">
            <v>1996-017-00 PL BioAnalyst Supp</v>
          </cell>
        </row>
        <row r="1428">
          <cell r="A1428" t="str">
            <v>00032381</v>
          </cell>
          <cell r="B1428" t="str">
            <v>1996-019-00 SECOND TIER DATA</v>
          </cell>
        </row>
        <row r="1429">
          <cell r="A1429" t="str">
            <v>00038315</v>
          </cell>
          <cell r="B1429" t="str">
            <v>1996-020-00 IL PIT TAGGING SPR</v>
          </cell>
        </row>
        <row r="1430">
          <cell r="A1430" t="str">
            <v>00037711</v>
          </cell>
          <cell r="B1430" t="str">
            <v>1996-020-00 PL  PIT TAGGING SP</v>
          </cell>
        </row>
        <row r="1431">
          <cell r="A1431" t="str">
            <v>00039101</v>
          </cell>
          <cell r="B1431" t="str">
            <v>1996-020-00 PL  PIT TAGGING SP</v>
          </cell>
        </row>
        <row r="1432">
          <cell r="A1432" t="str">
            <v>00078192</v>
          </cell>
          <cell r="B1432" t="str">
            <v>1996-021-00 PL GAS BUBBLE DISE</v>
          </cell>
        </row>
        <row r="1433">
          <cell r="A1433" t="str">
            <v>00100432</v>
          </cell>
          <cell r="B1433" t="str">
            <v>1996-032-01 PL K-BASIN FALL CH</v>
          </cell>
        </row>
        <row r="1434">
          <cell r="A1434" t="str">
            <v>00100433</v>
          </cell>
          <cell r="B1434" t="str">
            <v>1996-032-02 PL K-BASIN MASTER</v>
          </cell>
        </row>
        <row r="1435">
          <cell r="A1435" t="str">
            <v>00078261</v>
          </cell>
          <cell r="B1435" t="str">
            <v>1996-033-27 YAKIMA COHO/FALL C</v>
          </cell>
        </row>
        <row r="1436">
          <cell r="A1436" t="str">
            <v>00078917</v>
          </cell>
          <cell r="B1436" t="str">
            <v>1996-033-30  YKFP-LOWER YAKIMA</v>
          </cell>
        </row>
        <row r="1437">
          <cell r="A1437" t="str">
            <v>00090338</v>
          </cell>
          <cell r="B1437" t="str">
            <v>1996-033-30 PL - YKFP O&amp;M YAKI</v>
          </cell>
        </row>
        <row r="1438">
          <cell r="A1438" t="str">
            <v>00074699</v>
          </cell>
          <cell r="B1438" t="str">
            <v>1996-034-01 PL METHOW VLY IR</v>
          </cell>
        </row>
        <row r="1439">
          <cell r="A1439" t="str">
            <v>00075137</v>
          </cell>
          <cell r="B1439" t="str">
            <v>1996-034-01 PL METHOW VLY IR</v>
          </cell>
        </row>
        <row r="1440">
          <cell r="A1440" t="str">
            <v>00090769</v>
          </cell>
          <cell r="B1440" t="str">
            <v>1996-035-00 PL YAKIMA WS RESTO</v>
          </cell>
        </row>
        <row r="1441">
          <cell r="A1441" t="str">
            <v>00095128</v>
          </cell>
          <cell r="B1441" t="str">
            <v>1996-035-01 PL SATUS CREEK WAT</v>
          </cell>
        </row>
        <row r="1442">
          <cell r="A1442" t="str">
            <v>00036693</v>
          </cell>
          <cell r="B1442" t="str">
            <v>1996-040-00 PL MID COLUMBIA CO</v>
          </cell>
        </row>
        <row r="1443">
          <cell r="A1443" t="str">
            <v>00098651</v>
          </cell>
          <cell r="B1443" t="str">
            <v>1996-040-05 PL BIRDHOUSES FOR</v>
          </cell>
        </row>
        <row r="1444">
          <cell r="A1444" t="str">
            <v>00038360</v>
          </cell>
          <cell r="B1444" t="str">
            <v>1996-042-00 IL OKANOGAN FOCUS</v>
          </cell>
        </row>
        <row r="1445">
          <cell r="A1445" t="str">
            <v>00089606</v>
          </cell>
          <cell r="B1445" t="str">
            <v>1996-042-00 PL OKANOGAN RIVER</v>
          </cell>
        </row>
        <row r="1446">
          <cell r="A1446" t="str">
            <v>00002496</v>
          </cell>
          <cell r="B1446" t="str">
            <v>1996-042-00 PL RESTORE ANAD FI</v>
          </cell>
        </row>
        <row r="1447">
          <cell r="A1447" t="str">
            <v>00079097</v>
          </cell>
          <cell r="B1447" t="str">
            <v>1996-042-00 PL RESTORE/ENHANC</v>
          </cell>
        </row>
        <row r="1448">
          <cell r="A1448" t="str">
            <v>00038326</v>
          </cell>
          <cell r="B1448" t="str">
            <v>1996-043-00 IL JOHNSON CREEK</v>
          </cell>
        </row>
        <row r="1449">
          <cell r="A1449" t="str">
            <v>00037776</v>
          </cell>
          <cell r="B1449" t="str">
            <v>1996-043-00 PL JCAPE</v>
          </cell>
        </row>
        <row r="1450">
          <cell r="A1450" t="str">
            <v>00089006</v>
          </cell>
          <cell r="B1450" t="str">
            <v>1996-043-02 PL JCAPE - PREL DE</v>
          </cell>
        </row>
        <row r="1451">
          <cell r="A1451" t="str">
            <v>00111884</v>
          </cell>
          <cell r="B1451" t="str">
            <v>1996-043-03 PL JOHNSON CREEK W</v>
          </cell>
        </row>
        <row r="1452">
          <cell r="A1452" t="str">
            <v>00033550</v>
          </cell>
          <cell r="B1452" t="str">
            <v>1996-046-01 PL  UMATILLA JED</v>
          </cell>
        </row>
        <row r="1453">
          <cell r="A1453" t="str">
            <v>00082618</v>
          </cell>
          <cell r="B1453" t="str">
            <v>1996-053-00 PL NORTH FORK JOHN</v>
          </cell>
        </row>
        <row r="1454">
          <cell r="A1454" t="str">
            <v>00037941</v>
          </cell>
          <cell r="B1454" t="str">
            <v>1996-067-00 IL MANCHESTER SPRI</v>
          </cell>
        </row>
        <row r="1455">
          <cell r="A1455" t="str">
            <v>00037340</v>
          </cell>
          <cell r="B1455" t="str">
            <v>1996-067-00 PL MANCHESTER SPRI</v>
          </cell>
        </row>
        <row r="1456">
          <cell r="A1456" t="str">
            <v>00036533</v>
          </cell>
          <cell r="B1456" t="str">
            <v>1996-070-00 PL MCKENZIE FOCUS</v>
          </cell>
        </row>
        <row r="1457">
          <cell r="A1457" t="str">
            <v>00075450</v>
          </cell>
          <cell r="B1457" t="str">
            <v>1996-077-02 PL LOLO CREEK</v>
          </cell>
        </row>
        <row r="1458">
          <cell r="A1458" t="str">
            <v>00075439</v>
          </cell>
          <cell r="B1458" t="str">
            <v>1996-077-03 PL SQUAW AND PAPO</v>
          </cell>
        </row>
        <row r="1459">
          <cell r="A1459" t="str">
            <v>00075466</v>
          </cell>
          <cell r="B1459" t="str">
            <v>1996-077-05 PL MCCOMAS MEADOWS</v>
          </cell>
        </row>
        <row r="1460">
          <cell r="A1460" t="str">
            <v>00038089</v>
          </cell>
          <cell r="B1460" t="str">
            <v>1996-080-00 NE OREGON WILDLIFE</v>
          </cell>
        </row>
        <row r="1461">
          <cell r="A1461" t="str">
            <v>00089843</v>
          </cell>
          <cell r="B1461" t="str">
            <v>1996-083-00  PL MCCOY MEADOWS</v>
          </cell>
        </row>
        <row r="1462">
          <cell r="A1462" t="str">
            <v>00090628</v>
          </cell>
          <cell r="B1462" t="str">
            <v>1996-083-00 PL CTUIR-GRANDE RO</v>
          </cell>
        </row>
        <row r="1463">
          <cell r="A1463" t="str">
            <v>00033541</v>
          </cell>
          <cell r="B1463" t="str">
            <v>1996-083-01 MCCOY MEADOWS WATE</v>
          </cell>
        </row>
        <row r="1464">
          <cell r="A1464" t="str">
            <v>00090248</v>
          </cell>
          <cell r="B1464" t="str">
            <v>1996-086-00 PL CLEARWATER FOCU</v>
          </cell>
        </row>
        <row r="1465">
          <cell r="A1465" t="str">
            <v>00032525</v>
          </cell>
          <cell r="B1465" t="str">
            <v>1996-087-01 PL CSKT FLATHEAD W</v>
          </cell>
        </row>
        <row r="1466">
          <cell r="A1466" t="str">
            <v>00091137</v>
          </cell>
          <cell r="B1466" t="str">
            <v>1996-087-01 PL FOCUS WATERSHED</v>
          </cell>
        </row>
        <row r="1467">
          <cell r="A1467" t="str">
            <v>00091142</v>
          </cell>
          <cell r="B1467" t="str">
            <v>1996-087-02 PL FOCUS WATERSHED</v>
          </cell>
        </row>
        <row r="1468">
          <cell r="A1468" t="str">
            <v>00035910</v>
          </cell>
          <cell r="B1468" t="str">
            <v>1996-087-02 PL MONTANA FOCUS W</v>
          </cell>
        </row>
        <row r="1469">
          <cell r="A1469" t="str">
            <v>00090688</v>
          </cell>
          <cell r="B1469" t="str">
            <v>1996-094-00 PL WDFW HABITAT UN</v>
          </cell>
        </row>
        <row r="1470">
          <cell r="A1470" t="str">
            <v>00075538</v>
          </cell>
          <cell r="B1470" t="str">
            <v>1996-094-01 PL SCOTCH CREEK WL</v>
          </cell>
        </row>
        <row r="1471">
          <cell r="A1471" t="str">
            <v>00094622</v>
          </cell>
          <cell r="B1471" t="str">
            <v>1996-102-60 PL F&amp;W LAND ACQUIS</v>
          </cell>
        </row>
        <row r="1472">
          <cell r="A1472" t="str">
            <v>00037777</v>
          </cell>
          <cell r="B1472" t="str">
            <v>1996-46-00 IL WALLA WALLA RIVE</v>
          </cell>
        </row>
        <row r="1473">
          <cell r="A1473" t="str">
            <v>00037108</v>
          </cell>
          <cell r="B1473" t="str">
            <v>199601105 PL MILTON DITCH CONS</v>
          </cell>
        </row>
        <row r="1474">
          <cell r="A1474" t="str">
            <v>00037109</v>
          </cell>
          <cell r="B1474" t="str">
            <v>199601201 PL NURSERY BRIDGE</v>
          </cell>
        </row>
        <row r="1475">
          <cell r="A1475" t="str">
            <v>00032000</v>
          </cell>
          <cell r="B1475" t="str">
            <v>1997-001-00 PL IDAHO CHINOOK S</v>
          </cell>
        </row>
        <row r="1476">
          <cell r="A1476" t="str">
            <v>00038439</v>
          </cell>
          <cell r="B1476" t="str">
            <v>1997-004-00 IL RESIDENT FISH</v>
          </cell>
        </row>
        <row r="1477">
          <cell r="A1477" t="str">
            <v>00081406</v>
          </cell>
          <cell r="B1477" t="str">
            <v>1997-004-00 PL UPPER COL RESID</v>
          </cell>
        </row>
        <row r="1478">
          <cell r="A1478" t="str">
            <v>00032359</v>
          </cell>
          <cell r="B1478" t="str">
            <v>1997-004-00 PL UPPER COL STOCK</v>
          </cell>
        </row>
        <row r="1479">
          <cell r="A1479" t="str">
            <v>00038869</v>
          </cell>
          <cell r="B1479" t="str">
            <v>1997-009-00 PL NEZ PERCE LOWER</v>
          </cell>
        </row>
        <row r="1480">
          <cell r="A1480" t="str">
            <v>00078791</v>
          </cell>
          <cell r="B1480" t="str">
            <v>1997-011-00 PL SHOSHONE-PAIUTE</v>
          </cell>
        </row>
        <row r="1481">
          <cell r="A1481" t="str">
            <v>00105877</v>
          </cell>
          <cell r="B1481" t="str">
            <v>1997-013-00 PL CLE ELUM (YAKIM</v>
          </cell>
        </row>
        <row r="1482">
          <cell r="A1482" t="str">
            <v>00078915</v>
          </cell>
          <cell r="B1482" t="str">
            <v>1997-013-00 UPPER YAKIMA (CLE</v>
          </cell>
        </row>
        <row r="1483">
          <cell r="A1483" t="str">
            <v>00078933</v>
          </cell>
          <cell r="B1483" t="str">
            <v>1997-013-00 UPPER YAKIMA (CLE</v>
          </cell>
        </row>
        <row r="1484">
          <cell r="A1484" t="str">
            <v>00037561</v>
          </cell>
          <cell r="B1484" t="str">
            <v>1997-013-25 PL YKFP OPERATIONS</v>
          </cell>
        </row>
        <row r="1485">
          <cell r="A1485" t="str">
            <v>00041464</v>
          </cell>
          <cell r="B1485" t="str">
            <v>1997-014-00 PL FALL CHINOOK ST</v>
          </cell>
        </row>
        <row r="1486">
          <cell r="A1486" t="str">
            <v>00038333</v>
          </cell>
          <cell r="B1486" t="str">
            <v>1997-015-00 IL NEZ PERCE MSTR</v>
          </cell>
        </row>
        <row r="1487">
          <cell r="A1487" t="str">
            <v>00037537</v>
          </cell>
          <cell r="B1487" t="str">
            <v>1997-015-01 PL IMNAHA RIVER SM</v>
          </cell>
        </row>
        <row r="1488">
          <cell r="A1488" t="str">
            <v>00037796</v>
          </cell>
          <cell r="B1488" t="str">
            <v>1997-019-00 IL STINKING WATER</v>
          </cell>
        </row>
        <row r="1489">
          <cell r="A1489" t="str">
            <v>00033562</v>
          </cell>
          <cell r="B1489" t="str">
            <v>1997-019-00 PL STINK.WATER B.P</v>
          </cell>
        </row>
        <row r="1490">
          <cell r="A1490" t="str">
            <v>00038438</v>
          </cell>
          <cell r="B1490" t="str">
            <v>1997-019-01 IL N FORK MALHEUR</v>
          </cell>
        </row>
        <row r="1491">
          <cell r="A1491" t="str">
            <v>00033564</v>
          </cell>
          <cell r="B1491" t="str">
            <v>1997-019-01 PL NFK MALH. BP</v>
          </cell>
        </row>
        <row r="1492">
          <cell r="A1492" t="str">
            <v>00036665</v>
          </cell>
          <cell r="B1492" t="str">
            <v>1997-023-00 PL INDEPENDENT SCI</v>
          </cell>
        </row>
        <row r="1493">
          <cell r="A1493" t="str">
            <v>00038695</v>
          </cell>
          <cell r="B1493" t="str">
            <v>1997-024-00 IL AVIAN PREDATION</v>
          </cell>
        </row>
        <row r="1494">
          <cell r="A1494" t="str">
            <v>00002575</v>
          </cell>
          <cell r="B1494" t="str">
            <v>1997-024-00 PL AVIAN PREDATION</v>
          </cell>
        </row>
        <row r="1495">
          <cell r="A1495" t="str">
            <v>00074637</v>
          </cell>
          <cell r="B1495" t="str">
            <v>1997-024-00 PL AVIAN PREDATION</v>
          </cell>
        </row>
        <row r="1496">
          <cell r="A1496" t="str">
            <v>00074672</v>
          </cell>
          <cell r="B1496" t="str">
            <v>1997-024-00 PL AVIAN PREDATION</v>
          </cell>
        </row>
        <row r="1497">
          <cell r="A1497" t="str">
            <v>00083157</v>
          </cell>
          <cell r="B1497" t="str">
            <v>1997-024-00 PL AVIAN PREDATION</v>
          </cell>
        </row>
        <row r="1498">
          <cell r="A1498" t="str">
            <v>00102413</v>
          </cell>
          <cell r="B1498" t="str">
            <v>1997-024-00 PL AVIAN PREDATION</v>
          </cell>
        </row>
        <row r="1499">
          <cell r="A1499" t="str">
            <v>00098652</v>
          </cell>
          <cell r="B1499" t="str">
            <v>1997-024-01 PL VIRGINIA CREEK</v>
          </cell>
        </row>
        <row r="1500">
          <cell r="A1500" t="str">
            <v>00098654</v>
          </cell>
          <cell r="B1500" t="str">
            <v>1997-024-01 PL VIRGINIA CREEK</v>
          </cell>
        </row>
        <row r="1501">
          <cell r="A1501" t="str">
            <v>00098655</v>
          </cell>
          <cell r="B1501" t="str">
            <v>1997-024-01 PL VIRGINIA CREEK</v>
          </cell>
        </row>
        <row r="1502">
          <cell r="A1502" t="str">
            <v>00038606</v>
          </cell>
          <cell r="B1502" t="str">
            <v>1997-025-00 PL WALLOWA COUNTY</v>
          </cell>
        </row>
        <row r="1503">
          <cell r="A1503" t="str">
            <v>00038693</v>
          </cell>
          <cell r="B1503" t="str">
            <v>1997-030-00 IL LISTED STOCK AD</v>
          </cell>
        </row>
        <row r="1504">
          <cell r="A1504" t="str">
            <v>00035771</v>
          </cell>
          <cell r="B1504" t="str">
            <v>1997-030-00 PL LISTED CHINOOK</v>
          </cell>
        </row>
        <row r="1505">
          <cell r="A1505" t="str">
            <v>00035798</v>
          </cell>
          <cell r="B1505" t="str">
            <v>1997-034-00 PL MONITORING FINE</v>
          </cell>
        </row>
        <row r="1506">
          <cell r="A1506" t="str">
            <v>00038323</v>
          </cell>
          <cell r="B1506" t="str">
            <v>1997-038-00 IL LISTED STOCK CH</v>
          </cell>
        </row>
        <row r="1507">
          <cell r="A1507" t="str">
            <v>00088997</v>
          </cell>
          <cell r="B1507" t="str">
            <v>1997-038-00 PL GAMETE PRESER</v>
          </cell>
        </row>
        <row r="1508">
          <cell r="A1508" t="str">
            <v>00037722</v>
          </cell>
          <cell r="B1508" t="str">
            <v>1997-038-00 PL SALMONID GAMETE</v>
          </cell>
        </row>
        <row r="1509">
          <cell r="A1509" t="str">
            <v>00089933</v>
          </cell>
          <cell r="B1509" t="str">
            <v>1997-044-00 PL HYDRO REGULATOR</v>
          </cell>
        </row>
        <row r="1510">
          <cell r="A1510" t="str">
            <v>00089947</v>
          </cell>
          <cell r="B1510" t="str">
            <v>1997-047-00 PL YAKIMA RBASIN S</v>
          </cell>
        </row>
        <row r="1511">
          <cell r="A1511" t="str">
            <v>00081684</v>
          </cell>
          <cell r="B1511" t="str">
            <v>1997-049-00 PL TEANAWAY R INST</v>
          </cell>
        </row>
        <row r="1512">
          <cell r="A1512" t="str">
            <v>00090596</v>
          </cell>
          <cell r="B1512" t="str">
            <v>1997-049-00 PL TEANAWAY RIVER</v>
          </cell>
        </row>
        <row r="1513">
          <cell r="A1513" t="str">
            <v>00090602</v>
          </cell>
          <cell r="B1513" t="str">
            <v>1997-049-01 PL TEANAWAY R INST</v>
          </cell>
        </row>
        <row r="1514">
          <cell r="A1514" t="str">
            <v>00090609</v>
          </cell>
          <cell r="B1514" t="str">
            <v>1997-049-02 PL TEANAWAY R INST</v>
          </cell>
        </row>
        <row r="1515">
          <cell r="A1515" t="str">
            <v>00090616</v>
          </cell>
          <cell r="B1515" t="str">
            <v>1997-049-02 PL TEANAWAY R INST</v>
          </cell>
        </row>
        <row r="1516">
          <cell r="A1516" t="str">
            <v>00104577</v>
          </cell>
          <cell r="B1516" t="str">
            <v>1997-051-00 PL YAKIMA SIDE CHA</v>
          </cell>
        </row>
        <row r="1517">
          <cell r="A1517" t="str">
            <v>00078907</v>
          </cell>
          <cell r="B1517" t="str">
            <v>1997-051-00 YAKIMA RIVER SIDE</v>
          </cell>
        </row>
        <row r="1518">
          <cell r="A1518" t="str">
            <v>00090800</v>
          </cell>
          <cell r="B1518" t="str">
            <v>1997-052-00 PL YAKIMA R REARIN</v>
          </cell>
        </row>
        <row r="1519">
          <cell r="A1519" t="str">
            <v>00088377</v>
          </cell>
          <cell r="B1519" t="str">
            <v>1997-053-00 PL TOPPENISH-SIMCO</v>
          </cell>
        </row>
        <row r="1520">
          <cell r="A1520" t="str">
            <v>00083825</v>
          </cell>
          <cell r="B1520" t="str">
            <v>1997-056-00 PL LO KLICKITAT RE</v>
          </cell>
        </row>
        <row r="1521">
          <cell r="A1521" t="str">
            <v>00033499</v>
          </cell>
          <cell r="B1521" t="str">
            <v>1997-059-00 PL WILDLIFE COALIT</v>
          </cell>
        </row>
        <row r="1522">
          <cell r="A1522" t="str">
            <v>00091588</v>
          </cell>
          <cell r="B1522" t="str">
            <v>1997-059-02 PL WSIR-ORWL PLAN</v>
          </cell>
        </row>
        <row r="1523">
          <cell r="A1523" t="str">
            <v>00095637</v>
          </cell>
          <cell r="B1523" t="str">
            <v>1997-059-03 PL OREGON WILDLIFE</v>
          </cell>
        </row>
        <row r="1524">
          <cell r="A1524" t="str">
            <v>00076114</v>
          </cell>
          <cell r="B1524" t="str">
            <v>1997-060-00 PL CLEARWATER FOC</v>
          </cell>
        </row>
        <row r="1525">
          <cell r="A1525" t="str">
            <v>00075454</v>
          </cell>
          <cell r="B1525" t="str">
            <v>1997-060-00 PL CLEARWATER FOCU</v>
          </cell>
        </row>
        <row r="1526">
          <cell r="A1526" t="str">
            <v>00112170</v>
          </cell>
          <cell r="B1526" t="str">
            <v>1997-097-00   PL LITTLE DARK C</v>
          </cell>
        </row>
        <row r="1527">
          <cell r="A1527" t="str">
            <v>00091580</v>
          </cell>
          <cell r="B1527" t="str">
            <v>1997-100-00 PL CTUIR HABITAT A</v>
          </cell>
        </row>
        <row r="1528">
          <cell r="A1528" t="str">
            <v>00078456</v>
          </cell>
          <cell r="B1528" t="str">
            <v>199701300 - YKFP CLE ELUM HATC</v>
          </cell>
        </row>
        <row r="1529">
          <cell r="A1529" t="str">
            <v>00098653</v>
          </cell>
          <cell r="B1529" t="str">
            <v>1997702401 PL VIRGINIA CREEEK</v>
          </cell>
        </row>
        <row r="1530">
          <cell r="A1530" t="str">
            <v>00035678</v>
          </cell>
          <cell r="B1530" t="str">
            <v>1998-001-00 PL  ANALYTICAL SUP</v>
          </cell>
        </row>
        <row r="1531">
          <cell r="A1531" t="str">
            <v>00036335</v>
          </cell>
          <cell r="B1531" t="str">
            <v>1998-001-003 PL SPAWNING DISTR</v>
          </cell>
        </row>
        <row r="1532">
          <cell r="A1532" t="str">
            <v>00036437</v>
          </cell>
          <cell r="B1532" t="str">
            <v>1998-001-004 PL M&amp;E-YEARLING</v>
          </cell>
        </row>
        <row r="1533">
          <cell r="A1533" t="str">
            <v>00038436</v>
          </cell>
          <cell r="B1533" t="str">
            <v>1998-002-00 IL SNAKE RIVER NAT</v>
          </cell>
        </row>
        <row r="1534">
          <cell r="A1534" t="str">
            <v>00032371</v>
          </cell>
          <cell r="B1534" t="str">
            <v>1998-002-00 PL SNAKE R SALMON</v>
          </cell>
        </row>
        <row r="1535">
          <cell r="A1535" t="str">
            <v>00091139</v>
          </cell>
          <cell r="B1535" t="str">
            <v>1998-002-00 PL SNAKE R SALMONI</v>
          </cell>
        </row>
        <row r="1536">
          <cell r="A1536" t="str">
            <v>00083824</v>
          </cell>
          <cell r="B1536" t="str">
            <v>1998-003-00 PL SPOKANE WL O&amp;M</v>
          </cell>
        </row>
        <row r="1537">
          <cell r="A1537" t="str">
            <v>00032655</v>
          </cell>
          <cell r="B1537" t="str">
            <v>1998-004-01 PL ELECTRONIC FISH</v>
          </cell>
        </row>
        <row r="1538">
          <cell r="A1538" t="str">
            <v>00102607</v>
          </cell>
          <cell r="B1538" t="str">
            <v>1998-004-04 PL DEVELOPMENT OF</v>
          </cell>
        </row>
        <row r="1539">
          <cell r="A1539" t="str">
            <v>00076219</v>
          </cell>
          <cell r="B1539" t="str">
            <v>1998-007-01 PL GRESP ACCLIMATI</v>
          </cell>
        </row>
        <row r="1540">
          <cell r="A1540" t="str">
            <v>00090441</v>
          </cell>
          <cell r="B1540" t="str">
            <v>1998-007-01 PL GRESSPP SATELLI</v>
          </cell>
        </row>
        <row r="1541">
          <cell r="A1541" t="str">
            <v>00036946</v>
          </cell>
          <cell r="B1541" t="str">
            <v>1998-007-02 PL GRANDE RONDE CH</v>
          </cell>
        </row>
        <row r="1542">
          <cell r="A1542" t="str">
            <v>00038071</v>
          </cell>
          <cell r="B1542" t="str">
            <v>1998-007-03 IL GRANDE RONDE SU</v>
          </cell>
        </row>
        <row r="1543">
          <cell r="A1543" t="str">
            <v>00037111</v>
          </cell>
          <cell r="B1543" t="str">
            <v>1998-007-03 PL GRANDE RONDE OM</v>
          </cell>
        </row>
        <row r="1544">
          <cell r="A1544" t="str">
            <v>00037972</v>
          </cell>
          <cell r="B1544" t="str">
            <v>1998-007-04 PL GR SUPPLEMENTA</v>
          </cell>
        </row>
        <row r="1545">
          <cell r="A1545" t="str">
            <v>00078072</v>
          </cell>
          <cell r="B1545" t="str">
            <v>1998-008-00 PL REGIONAL FORUM</v>
          </cell>
        </row>
        <row r="1546">
          <cell r="A1546" t="str">
            <v>00037943</v>
          </cell>
          <cell r="B1546" t="str">
            <v>1998-010-01 IL GRANDE RONDE CA</v>
          </cell>
        </row>
        <row r="1547">
          <cell r="A1547" t="str">
            <v>00032004</v>
          </cell>
          <cell r="B1547" t="str">
            <v>1998-010-01 PL GRANDE RONDE SP</v>
          </cell>
        </row>
        <row r="1548">
          <cell r="A1548" t="str">
            <v>00037731</v>
          </cell>
          <cell r="B1548" t="str">
            <v>1998-010-05 PL FALL CHINOOK AC</v>
          </cell>
        </row>
        <row r="1549">
          <cell r="A1549" t="str">
            <v>00038328</v>
          </cell>
          <cell r="B1549" t="str">
            <v>1998-010-06 IL CAPTIVE BTROODS</v>
          </cell>
        </row>
        <row r="1550">
          <cell r="A1550" t="str">
            <v>00037708</v>
          </cell>
          <cell r="B1550" t="str">
            <v>1998-010-06 PL CAPTIVE BROODST</v>
          </cell>
        </row>
        <row r="1551">
          <cell r="A1551" t="str">
            <v>00040227</v>
          </cell>
          <cell r="B1551" t="str">
            <v>1998-011-00 PL MT NAT HERITAGE</v>
          </cell>
        </row>
        <row r="1552">
          <cell r="A1552" t="str">
            <v>00075598</v>
          </cell>
          <cell r="B1552" t="str">
            <v>1998-012-00 PL GEOGRAPHIC INFO</v>
          </cell>
        </row>
        <row r="1553">
          <cell r="A1553" t="str">
            <v>00091723</v>
          </cell>
          <cell r="B1553" t="str">
            <v>1998-013-00 PL WRITER-EDITOR</v>
          </cell>
        </row>
        <row r="1554">
          <cell r="A1554" t="str">
            <v>00082533</v>
          </cell>
          <cell r="B1554" t="str">
            <v>1998-013-01 SOCKEYE/CHINOOK</v>
          </cell>
        </row>
        <row r="1555">
          <cell r="A1555" t="str">
            <v>00094832</v>
          </cell>
          <cell r="B1555" t="str">
            <v>1998-014-00 PL CANADA-USA SHEL</v>
          </cell>
        </row>
        <row r="1556">
          <cell r="A1556" t="str">
            <v>00082531</v>
          </cell>
          <cell r="B1556" t="str">
            <v>1998-014-00 PL OCEAN SURVIVAL</v>
          </cell>
        </row>
        <row r="1557">
          <cell r="A1557" t="str">
            <v>00075539</v>
          </cell>
          <cell r="B1557" t="str">
            <v>1998-015-00 PL USFWS WASHINGTO</v>
          </cell>
        </row>
        <row r="1558">
          <cell r="A1558" t="str">
            <v>00078905</v>
          </cell>
          <cell r="B1558" t="str">
            <v>1998-015-06 PL LAKE BILLY SHAW</v>
          </cell>
        </row>
        <row r="1559">
          <cell r="A1559" t="str">
            <v>00088546</v>
          </cell>
          <cell r="B1559" t="str">
            <v>1998-016-00 PL ODFW JOHN DAY</v>
          </cell>
        </row>
        <row r="1560">
          <cell r="A1560" t="str">
            <v>00090641</v>
          </cell>
          <cell r="B1560" t="str">
            <v>1998-017-00 PL GRAVEL PUSH UP</v>
          </cell>
        </row>
        <row r="1561">
          <cell r="A1561" t="str">
            <v>00038253</v>
          </cell>
          <cell r="B1561" t="str">
            <v>1998-018-00 IL INSTALL IRRIGAT</v>
          </cell>
        </row>
        <row r="1562">
          <cell r="A1562" t="str">
            <v>00035922</v>
          </cell>
          <cell r="B1562" t="str">
            <v>1998-018-00 PL JOHN DAY WATER</v>
          </cell>
        </row>
        <row r="1563">
          <cell r="A1563" t="str">
            <v>00083395</v>
          </cell>
          <cell r="B1563" t="str">
            <v>1998-018-00 PL JOHN DAY WATER</v>
          </cell>
        </row>
        <row r="1564">
          <cell r="A1564" t="str">
            <v>00032002</v>
          </cell>
          <cell r="B1564" t="str">
            <v>1998-019-00 PL WIND RIVER WATE</v>
          </cell>
        </row>
        <row r="1565">
          <cell r="A1565" t="str">
            <v>00083320</v>
          </cell>
          <cell r="B1565" t="str">
            <v>1998-019-00 PL WIND RIVER WTR</v>
          </cell>
        </row>
        <row r="1566">
          <cell r="A1566" t="str">
            <v>00082149</v>
          </cell>
          <cell r="B1566" t="str">
            <v>1998-019-01 PL WIND RIVER WTR</v>
          </cell>
        </row>
        <row r="1567">
          <cell r="A1567" t="str">
            <v>00033570</v>
          </cell>
          <cell r="B1567" t="str">
            <v>1998-020-00 PL GLENN WDF</v>
          </cell>
        </row>
        <row r="1568">
          <cell r="A1568" t="str">
            <v>00035657</v>
          </cell>
          <cell r="B1568" t="str">
            <v>1998-021-00 PL HOOD RIVER FISH</v>
          </cell>
        </row>
        <row r="1569">
          <cell r="A1569" t="str">
            <v>00087673</v>
          </cell>
          <cell r="B1569" t="str">
            <v>1998-021-00 PL HOOD RIVER FISH</v>
          </cell>
        </row>
        <row r="1570">
          <cell r="A1570" t="str">
            <v>00032578</v>
          </cell>
          <cell r="B1570" t="str">
            <v>1998-022-00 PL ACQUISITION OF</v>
          </cell>
        </row>
        <row r="1571">
          <cell r="A1571" t="str">
            <v>00091343</v>
          </cell>
          <cell r="B1571" t="str">
            <v>1998-025-00 PL EARLY WINTER CK</v>
          </cell>
        </row>
        <row r="1572">
          <cell r="A1572" t="str">
            <v>00081414</v>
          </cell>
          <cell r="B1572" t="str">
            <v>1998-026-00 PL DOCUMENT NATIVE</v>
          </cell>
        </row>
        <row r="1573">
          <cell r="A1573" t="str">
            <v>00091138</v>
          </cell>
          <cell r="B1573" t="str">
            <v>1998-026-00 PL NATIVE TROUT DO</v>
          </cell>
        </row>
        <row r="1574">
          <cell r="A1574" t="str">
            <v>00075979</v>
          </cell>
          <cell r="B1574" t="str">
            <v>1998-028-00 PL IMPLEMENT TROUT</v>
          </cell>
        </row>
        <row r="1575">
          <cell r="A1575" t="str">
            <v>00076484</v>
          </cell>
          <cell r="B1575" t="str">
            <v>1998-028-01 PL TROUT CREEK WAT</v>
          </cell>
        </row>
        <row r="1576">
          <cell r="A1576" t="str">
            <v>00091349</v>
          </cell>
          <cell r="B1576" t="str">
            <v>1998-029-00 PL GOAT CRK IN-ST</v>
          </cell>
        </row>
        <row r="1577">
          <cell r="A1577" t="str">
            <v>00090339</v>
          </cell>
          <cell r="B1577" t="str">
            <v>1998-031-00 PL WY-KAN-USH-MI</v>
          </cell>
        </row>
        <row r="1578">
          <cell r="A1578" t="str">
            <v>00090375</v>
          </cell>
          <cell r="B1578" t="str">
            <v>1998-031-00 PL WY-KAN-USH-MI</v>
          </cell>
        </row>
        <row r="1579">
          <cell r="A1579" t="str">
            <v>00090711</v>
          </cell>
          <cell r="B1579" t="str">
            <v>1998-033-00 PL UPPER TOPPENISH</v>
          </cell>
        </row>
        <row r="1580">
          <cell r="A1580" t="str">
            <v>00081751</v>
          </cell>
          <cell r="B1580" t="str">
            <v>1998-034-00 ME SAFE ACCES YAKI</v>
          </cell>
        </row>
        <row r="1581">
          <cell r="A1581" t="str">
            <v>00032421</v>
          </cell>
          <cell r="B1581" t="str">
            <v>1998-034-00 PL EST SAFE ACCESS</v>
          </cell>
        </row>
        <row r="1582">
          <cell r="A1582" t="str">
            <v>00089189</v>
          </cell>
          <cell r="B1582" t="str">
            <v>1998-034-00 PL REESTAB SAFE AC</v>
          </cell>
        </row>
        <row r="1583">
          <cell r="A1583" t="str">
            <v>00082428</v>
          </cell>
          <cell r="B1583" t="str">
            <v>1998-035-01 PL WATRSHD RSPNSE</v>
          </cell>
        </row>
        <row r="1584">
          <cell r="A1584" t="str">
            <v>00040233</v>
          </cell>
          <cell r="B1584" t="str">
            <v>1998-051-00 PL WA NAT HERITAGE</v>
          </cell>
        </row>
        <row r="1585">
          <cell r="A1585" t="str">
            <v>00088882</v>
          </cell>
          <cell r="B1585" t="str">
            <v>1998-056-00 PL NMFS NET EXCHAN</v>
          </cell>
        </row>
        <row r="1586">
          <cell r="A1586" t="str">
            <v>00038604</v>
          </cell>
          <cell r="B1586" t="str">
            <v>1999-002-00 ASOTIN MODEL WATER</v>
          </cell>
        </row>
        <row r="1587">
          <cell r="A1587" t="str">
            <v>00106022</v>
          </cell>
          <cell r="B1587" t="str">
            <v>1999-002-00 PL ASOTIN WATERSHE</v>
          </cell>
        </row>
        <row r="1588">
          <cell r="A1588" t="str">
            <v>00108838</v>
          </cell>
          <cell r="B1588" t="str">
            <v>1999-002-00 PL ASOTIN WATERSHE</v>
          </cell>
        </row>
        <row r="1589">
          <cell r="A1589" t="str">
            <v>00031987</v>
          </cell>
          <cell r="B1589" t="str">
            <v>1999-003-01 PL SALMON SPAWNING</v>
          </cell>
        </row>
        <row r="1590">
          <cell r="A1590" t="str">
            <v>00031990</v>
          </cell>
          <cell r="B1590" t="str">
            <v>1999-003-02 PL SALMON SPAWNING</v>
          </cell>
        </row>
        <row r="1591">
          <cell r="A1591" t="str">
            <v>00031992</v>
          </cell>
          <cell r="B1591" t="str">
            <v>1999-003-03 PL SALMON SPAWNING</v>
          </cell>
        </row>
        <row r="1592">
          <cell r="A1592" t="str">
            <v>00031982</v>
          </cell>
          <cell r="B1592" t="str">
            <v>1999-003-04 PL F CHIN &amp; CHUM S</v>
          </cell>
        </row>
        <row r="1593">
          <cell r="A1593" t="str">
            <v>00031993</v>
          </cell>
          <cell r="B1593" t="str">
            <v>1999-003-05 PL FALL CHIN &amp; CHU</v>
          </cell>
        </row>
        <row r="1594">
          <cell r="A1594" t="str">
            <v>00090799</v>
          </cell>
          <cell r="B1594" t="str">
            <v>1999-006-00 PL BAKEOVEN RIPARI</v>
          </cell>
        </row>
        <row r="1595">
          <cell r="A1595" t="str">
            <v>00082706</v>
          </cell>
          <cell r="B1595" t="str">
            <v>1999-008-00 PL  Water Acquisit</v>
          </cell>
        </row>
        <row r="1596">
          <cell r="A1596" t="str">
            <v>00090762</v>
          </cell>
          <cell r="B1596" t="str">
            <v>1999-010-00 PL PINE HOLLOW</v>
          </cell>
        </row>
        <row r="1597">
          <cell r="A1597" t="str">
            <v>00033538</v>
          </cell>
          <cell r="B1597" t="str">
            <v>1999-013-00 PL AHTANUM CR WATE</v>
          </cell>
        </row>
        <row r="1598">
          <cell r="A1598" t="str">
            <v>00088422</v>
          </cell>
          <cell r="B1598" t="str">
            <v>1999-014-00 PL LITTLE CANYON</v>
          </cell>
        </row>
        <row r="1599">
          <cell r="A1599" t="str">
            <v>00083488</v>
          </cell>
          <cell r="B1599" t="str">
            <v>1999-015-00 PL NICHOLS CANYON</v>
          </cell>
        </row>
        <row r="1600">
          <cell r="A1600" t="str">
            <v>00075462</v>
          </cell>
          <cell r="B1600" t="str">
            <v>1999-016-00 PL BIG CANYON CREE</v>
          </cell>
        </row>
        <row r="1601">
          <cell r="A1601" t="str">
            <v>00075461</v>
          </cell>
          <cell r="B1601" t="str">
            <v>1999-017-00 PL LAPWAI CREEK</v>
          </cell>
        </row>
        <row r="1602">
          <cell r="A1602" t="str">
            <v>00038461</v>
          </cell>
          <cell r="B1602" t="str">
            <v>1999-018-00 PL QUALIFY/QUANTIF</v>
          </cell>
        </row>
        <row r="1603">
          <cell r="A1603" t="str">
            <v>00089478</v>
          </cell>
          <cell r="B1603" t="str">
            <v>1999-019-00 PL SALMON RIVER CH</v>
          </cell>
        </row>
        <row r="1604">
          <cell r="A1604" t="str">
            <v>00089487</v>
          </cell>
          <cell r="B1604" t="str">
            <v>1999-020-00 PL ANALYSE PERSIST</v>
          </cell>
        </row>
        <row r="1605">
          <cell r="A1605" t="str">
            <v>00036951</v>
          </cell>
          <cell r="B1605" t="str">
            <v>1999-021-00 PL PATAHA WATER</v>
          </cell>
        </row>
        <row r="1606">
          <cell r="A1606" t="str">
            <v>00038437</v>
          </cell>
          <cell r="B1606" t="str">
            <v>1999-022-00 IL ASSESSING GENET</v>
          </cell>
        </row>
        <row r="1607">
          <cell r="A1607" t="str">
            <v>00032353</v>
          </cell>
          <cell r="B1607" t="str">
            <v>1999-022-00 PL ASSESS COL R ST</v>
          </cell>
        </row>
        <row r="1608">
          <cell r="A1608" t="str">
            <v>00039741</v>
          </cell>
          <cell r="B1608" t="str">
            <v>1999-023-00 PL CHUMSTICK CK NO</v>
          </cell>
        </row>
        <row r="1609">
          <cell r="A1609" t="str">
            <v>00091140</v>
          </cell>
          <cell r="B1609" t="str">
            <v>1999-024-00 PL BULL TROUT ASSE</v>
          </cell>
        </row>
        <row r="1610">
          <cell r="A1610" t="str">
            <v>00096601</v>
          </cell>
          <cell r="B1610" t="str">
            <v>1999-024-00 PL BULL TROUT ASSE</v>
          </cell>
        </row>
        <row r="1611">
          <cell r="A1611" t="str">
            <v>00082604</v>
          </cell>
          <cell r="B1611" t="str">
            <v>1999-025-00 PL SANDY R DELTA</v>
          </cell>
        </row>
        <row r="1612">
          <cell r="A1612" t="str">
            <v>00038679</v>
          </cell>
          <cell r="B1612" t="str">
            <v>1999-026-00 IL SANDY RIVER DEL</v>
          </cell>
        </row>
        <row r="1613">
          <cell r="A1613" t="str">
            <v>00082605</v>
          </cell>
          <cell r="B1613" t="str">
            <v>1999-026-00 PL SANDY RIV DELTA</v>
          </cell>
        </row>
        <row r="1614">
          <cell r="A1614" t="str">
            <v>00076782</v>
          </cell>
          <cell r="B1614" t="str">
            <v>1999-034-00 PL FEDERAL CAUCUS</v>
          </cell>
        </row>
        <row r="1615">
          <cell r="A1615" t="str">
            <v>00076108</v>
          </cell>
          <cell r="B1615" t="str">
            <v>1999-034-00 PL FEDERAL CAUCUS/</v>
          </cell>
        </row>
        <row r="1616">
          <cell r="A1616" t="str">
            <v>00036694</v>
          </cell>
          <cell r="B1616" t="str">
            <v>1999-035-00 PL HATCHERY &amp; HARV</v>
          </cell>
        </row>
        <row r="1617">
          <cell r="A1617" t="str">
            <v>00091348</v>
          </cell>
          <cell r="B1617" t="str">
            <v>1999-041-00 PL NUTRIENTS SPAWN</v>
          </cell>
        </row>
        <row r="1618">
          <cell r="A1618" t="str">
            <v>00094984</v>
          </cell>
          <cell r="B1618" t="str">
            <v>1999-047-00 PL WET MEADOW INVE</v>
          </cell>
        </row>
        <row r="1619">
          <cell r="A1619" t="str">
            <v>00106487</v>
          </cell>
          <cell r="B1619" t="str">
            <v>1999-054-00 PL ASOTIN CREEK IN</v>
          </cell>
        </row>
        <row r="1620">
          <cell r="A1620" t="str">
            <v>00081282</v>
          </cell>
          <cell r="B1620" t="str">
            <v>1999-056-00 PL LADD MARSH</v>
          </cell>
        </row>
        <row r="1621">
          <cell r="A1621" t="str">
            <v>00106486</v>
          </cell>
          <cell r="B1621" t="str">
            <v>1999-060-00 PL ASOTIN WATERSHE</v>
          </cell>
        </row>
        <row r="1622">
          <cell r="A1622" t="str">
            <v>00039683</v>
          </cell>
          <cell r="B1622" t="str">
            <v>1999-061-00 GRANDE RONDE-UNION</v>
          </cell>
        </row>
        <row r="1623">
          <cell r="A1623" t="str">
            <v>00111107</v>
          </cell>
          <cell r="B1623" t="str">
            <v>1999-070-00 PL WALLOWA COUNTY</v>
          </cell>
        </row>
        <row r="1624">
          <cell r="A1624" t="str">
            <v>00032341</v>
          </cell>
          <cell r="B1624" t="str">
            <v>199902400 BULL TROUT ASSESSMEN</v>
          </cell>
        </row>
        <row r="1625">
          <cell r="A1625" t="str">
            <v>00036700</v>
          </cell>
          <cell r="B1625" t="str">
            <v>2000-001-00 PL OMAK CREEK</v>
          </cell>
        </row>
        <row r="1626">
          <cell r="A1626" t="str">
            <v>00090891</v>
          </cell>
          <cell r="B1626" t="str">
            <v>2000-002-00 PL REMOVE BARRIERS</v>
          </cell>
        </row>
        <row r="1627">
          <cell r="A1627" t="str">
            <v>00091346</v>
          </cell>
          <cell r="B1627" t="str">
            <v>2000-002-00 PL REMOVE BARRIERS</v>
          </cell>
        </row>
        <row r="1628">
          <cell r="A1628" t="str">
            <v>00038435</v>
          </cell>
          <cell r="B1628" t="str">
            <v>2000-004-00 IL PROTECT WIGWAM</v>
          </cell>
        </row>
        <row r="1629">
          <cell r="A1629" t="str">
            <v>00087405</v>
          </cell>
          <cell r="B1629" t="str">
            <v>2000-004-00 PL WIGWAM BULL TR</v>
          </cell>
        </row>
        <row r="1630">
          <cell r="A1630" t="str">
            <v>00036949</v>
          </cell>
          <cell r="B1630" t="str">
            <v>2000-006-00 PL TRNG SUPPORT</v>
          </cell>
        </row>
        <row r="1631">
          <cell r="A1631" t="str">
            <v>00091134</v>
          </cell>
          <cell r="B1631" t="str">
            <v>2000-007-00 PL ERYTHROMYCIN IN</v>
          </cell>
        </row>
        <row r="1632">
          <cell r="A1632" t="str">
            <v>00032384</v>
          </cell>
          <cell r="B1632" t="str">
            <v>2000-007-00 PL INFRASTRUCTURE</v>
          </cell>
        </row>
        <row r="1633">
          <cell r="A1633" t="str">
            <v>00033565</v>
          </cell>
          <cell r="B1633" t="str">
            <v>2000-009-00 PL LOGAN VALLEY WL</v>
          </cell>
        </row>
        <row r="1634">
          <cell r="A1634" t="str">
            <v>00101201</v>
          </cell>
          <cell r="B1634" t="str">
            <v>2000-010-00 PL KLICKITAT RIVER</v>
          </cell>
        </row>
        <row r="1635">
          <cell r="A1635" t="str">
            <v>00101205</v>
          </cell>
          <cell r="B1635" t="str">
            <v>2000-011-00 PL ROCK CREEK WATE</v>
          </cell>
        </row>
        <row r="1636">
          <cell r="A1636" t="str">
            <v>00037841</v>
          </cell>
          <cell r="B1636" t="str">
            <v>2000-012-00 IL EVAL FACTORS LI</v>
          </cell>
        </row>
        <row r="1637">
          <cell r="A1637" t="str">
            <v>00036336</v>
          </cell>
          <cell r="B1637" t="str">
            <v>2000-012-00 PL EVALUATE FACTOR</v>
          </cell>
        </row>
        <row r="1638">
          <cell r="A1638" t="str">
            <v>00037939</v>
          </cell>
          <cell r="B1638" t="str">
            <v>2000-013-00 IL EVAL REINTRODUC</v>
          </cell>
        </row>
        <row r="1639">
          <cell r="A1639" t="str">
            <v>00082989</v>
          </cell>
          <cell r="B1639" t="str">
            <v>2000-013-00 PL  EVAL REINTRO O</v>
          </cell>
        </row>
        <row r="1640">
          <cell r="A1640" t="str">
            <v>00036338</v>
          </cell>
          <cell r="B1640" t="str">
            <v>2000-014-00 PL HABITAT&amp;POP DYN</v>
          </cell>
        </row>
        <row r="1641">
          <cell r="A1641" t="str">
            <v>00038252</v>
          </cell>
          <cell r="B1641" t="str">
            <v>2000-015-00 IL ACQUIRE OXBOW</v>
          </cell>
        </row>
        <row r="1642">
          <cell r="A1642" t="str">
            <v>00038767</v>
          </cell>
          <cell r="B1642" t="str">
            <v>2000-015-00 PL ACQUIRE OXBOW</v>
          </cell>
        </row>
        <row r="1643">
          <cell r="A1643" t="str">
            <v>00033545</v>
          </cell>
          <cell r="B1643" t="str">
            <v>2000-016-00 PL TUAL. ACQ.</v>
          </cell>
        </row>
        <row r="1644">
          <cell r="A1644" t="str">
            <v>00037721</v>
          </cell>
          <cell r="B1644" t="str">
            <v>2000-017-00 IL RECONDITION WIL</v>
          </cell>
        </row>
        <row r="1645">
          <cell r="A1645" t="str">
            <v>00035659</v>
          </cell>
          <cell r="B1645" t="str">
            <v>2000-017-00 PL CRITFC WILD KEL</v>
          </cell>
        </row>
        <row r="1646">
          <cell r="A1646" t="str">
            <v>00082615</v>
          </cell>
          <cell r="B1646" t="str">
            <v>2000-018-00 PL LAKE ROOSEVELT</v>
          </cell>
        </row>
        <row r="1647">
          <cell r="A1647" t="str">
            <v>00003025</v>
          </cell>
          <cell r="B1647" t="str">
            <v>2000-019-00 PL TUCANNON R SPR</v>
          </cell>
        </row>
        <row r="1648">
          <cell r="A1648" t="str">
            <v>00031996</v>
          </cell>
          <cell r="B1648" t="str">
            <v>2000-019-00 PL TUCANNON RIVER</v>
          </cell>
        </row>
        <row r="1649">
          <cell r="A1649" t="str">
            <v>00033582</v>
          </cell>
          <cell r="B1649" t="str">
            <v>2000-023-00 PL ODFW HORN BUTTE</v>
          </cell>
        </row>
        <row r="1650">
          <cell r="A1650" t="str">
            <v>00038080</v>
          </cell>
          <cell r="B1650" t="str">
            <v>2000-025-00 IL EAGLE LAKES RAN</v>
          </cell>
        </row>
        <row r="1651">
          <cell r="A1651" t="str">
            <v>00082199</v>
          </cell>
          <cell r="B1651" t="str">
            <v>2000-026-00 PL RAINWATER WL</v>
          </cell>
        </row>
        <row r="1652">
          <cell r="A1652" t="str">
            <v>00033542</v>
          </cell>
          <cell r="B1652" t="str">
            <v>2000-027-00 PL DENNY-JONES</v>
          </cell>
        </row>
        <row r="1653">
          <cell r="A1653" t="str">
            <v>00101768</v>
          </cell>
          <cell r="B1653" t="str">
            <v>2000-027-00 PL MALHEUR WL MITI</v>
          </cell>
        </row>
        <row r="1654">
          <cell r="A1654" t="str">
            <v>00037807</v>
          </cell>
          <cell r="B1654" t="str">
            <v>2000-028-00 IL EVAL PACIFIC LA</v>
          </cell>
        </row>
        <row r="1655">
          <cell r="A1655" t="str">
            <v>00037411</v>
          </cell>
          <cell r="B1655" t="str">
            <v>2000-028-00 PL STATUS OF PACIF</v>
          </cell>
        </row>
        <row r="1656">
          <cell r="A1656" t="str">
            <v>00032128</v>
          </cell>
          <cell r="B1656" t="str">
            <v>2000-029-00 PL ID LAMPREYS &amp; T</v>
          </cell>
        </row>
        <row r="1657">
          <cell r="A1657" t="str">
            <v>00090759</v>
          </cell>
          <cell r="B1657" t="str">
            <v>2000-031-00 PL ENHANCE N FORK</v>
          </cell>
        </row>
        <row r="1658">
          <cell r="A1658" t="str">
            <v>00038065</v>
          </cell>
          <cell r="B1658" t="str">
            <v>2000-033-00 IL WALLA WALLA RIV</v>
          </cell>
        </row>
        <row r="1659">
          <cell r="A1659" t="str">
            <v>00109427</v>
          </cell>
          <cell r="B1659" t="str">
            <v>2000-033-00 PL WALLA WALLA FIS</v>
          </cell>
        </row>
        <row r="1660">
          <cell r="A1660" t="str">
            <v>00075448</v>
          </cell>
          <cell r="B1660" t="str">
            <v>2000-034-00 PL NORTH LOCHSA FA</v>
          </cell>
        </row>
        <row r="1661">
          <cell r="A1661" t="str">
            <v>00075463</v>
          </cell>
          <cell r="B1661" t="str">
            <v>2000-035-00 PL NEWSOME CREEK</v>
          </cell>
        </row>
        <row r="1662">
          <cell r="A1662" t="str">
            <v>00075451</v>
          </cell>
          <cell r="B1662" t="str">
            <v>2000-036-00 PL  MILL CREEK</v>
          </cell>
        </row>
        <row r="1663">
          <cell r="A1663" t="str">
            <v>00037112</v>
          </cell>
          <cell r="B1663" t="str">
            <v>2000-038-00 PL WALLA WALLA(NEO</v>
          </cell>
        </row>
        <row r="1664">
          <cell r="A1664" t="str">
            <v>00118651</v>
          </cell>
          <cell r="B1664" t="str">
            <v>2000-039-00 PL WALLA WALLA BAS</v>
          </cell>
        </row>
        <row r="1665">
          <cell r="A1665" t="str">
            <v>00037110</v>
          </cell>
          <cell r="B1665" t="str">
            <v>2000-039-00 PL WALLA WALLA M&amp;E</v>
          </cell>
        </row>
        <row r="1666">
          <cell r="A1666" t="str">
            <v>00091303</v>
          </cell>
          <cell r="B1666" t="str">
            <v>2000-041-00 PL TECHNICAL SUPPO</v>
          </cell>
        </row>
        <row r="1667">
          <cell r="A1667" t="str">
            <v>00106598</v>
          </cell>
          <cell r="B1667" t="str">
            <v>2000-046-00 PL ASOTIN CR ISCO</v>
          </cell>
        </row>
        <row r="1668">
          <cell r="A1668" t="str">
            <v>00106485</v>
          </cell>
          <cell r="B1668" t="str">
            <v>2000-047-00 PL GIS MAPPING OF</v>
          </cell>
        </row>
        <row r="1669">
          <cell r="A1669" t="str">
            <v>00090803</v>
          </cell>
          <cell r="B1669" t="str">
            <v>2000-048-00 PL YAKIMA BENTHIC</v>
          </cell>
        </row>
        <row r="1670">
          <cell r="A1670" t="str">
            <v>00083037</v>
          </cell>
          <cell r="B1670" t="str">
            <v>2000-049-00 PL DIET DISTRIBUT</v>
          </cell>
        </row>
        <row r="1671">
          <cell r="A1671" t="str">
            <v>00090156</v>
          </cell>
          <cell r="B1671" t="str">
            <v>2000-050-00 PL RIPARIAN RECOVE</v>
          </cell>
        </row>
        <row r="1672">
          <cell r="A1672" t="str">
            <v>00090158</v>
          </cell>
          <cell r="B1672" t="str">
            <v>2000-051-00 PL RESEARCH/EVAL R</v>
          </cell>
        </row>
        <row r="1673">
          <cell r="A1673" t="str">
            <v>00090160</v>
          </cell>
          <cell r="B1673" t="str">
            <v>2000-051-01 PL RESEARCH STREAM</v>
          </cell>
        </row>
        <row r="1674">
          <cell r="A1674" t="str">
            <v>00090229</v>
          </cell>
          <cell r="B1674" t="str">
            <v>2000-052-00 PL UPSTREAM MIGRAT</v>
          </cell>
        </row>
        <row r="1675">
          <cell r="A1675" t="str">
            <v>00106484</v>
          </cell>
          <cell r="B1675" t="str">
            <v>2000-053-00 PL  ASOTIN CREEK R</v>
          </cell>
        </row>
        <row r="1676">
          <cell r="A1676" t="str">
            <v>00106261</v>
          </cell>
          <cell r="B1676" t="str">
            <v>2000-054-00 PL ASOTIN CREEK RI</v>
          </cell>
        </row>
        <row r="1677">
          <cell r="A1677" t="str">
            <v>00106914</v>
          </cell>
          <cell r="B1677" t="str">
            <v>2000-054-00 PL ASOTIN CREEK RI</v>
          </cell>
        </row>
        <row r="1678">
          <cell r="A1678" t="str">
            <v>00036710</v>
          </cell>
          <cell r="B1678" t="str">
            <v>2000-055-00 PL NEZ PERCE LAW</v>
          </cell>
        </row>
        <row r="1679">
          <cell r="A1679" t="str">
            <v>00037719</v>
          </cell>
          <cell r="B1679" t="str">
            <v>2000-056-00 IL LAW ENFORCEMENT</v>
          </cell>
        </row>
        <row r="1680">
          <cell r="A1680" t="str">
            <v>00035665</v>
          </cell>
          <cell r="B1680" t="str">
            <v>2000-056-00 PL CRITFC LAW ENFO</v>
          </cell>
        </row>
        <row r="1681">
          <cell r="A1681" t="str">
            <v>00088622</v>
          </cell>
          <cell r="B1681" t="str">
            <v>2000-056-00 PL CRITFC LAW ENFO</v>
          </cell>
        </row>
        <row r="1682">
          <cell r="A1682" t="str">
            <v>00090697</v>
          </cell>
          <cell r="B1682" t="str">
            <v>2000-057-00 PL EFFECTS OF TURB</v>
          </cell>
        </row>
        <row r="1683">
          <cell r="A1683" t="str">
            <v>00105929</v>
          </cell>
          <cell r="B1683" t="str">
            <v>2000-058-00 PL EFFECTS OF GAS</v>
          </cell>
        </row>
        <row r="1684">
          <cell r="A1684" t="str">
            <v>00089846</v>
          </cell>
          <cell r="B1684" t="str">
            <v>2000-061-00 PL UPPER WILDCAT</v>
          </cell>
        </row>
        <row r="1685">
          <cell r="A1685" t="str">
            <v>00089639</v>
          </cell>
          <cell r="B1685" t="str">
            <v>2000-066-00 PL MCCOY CREEK-ALT</v>
          </cell>
        </row>
        <row r="1686">
          <cell r="A1686" t="str">
            <v>00106481</v>
          </cell>
          <cell r="B1686" t="str">
            <v>2000-067-00 PL ASOTIN CR CHANN</v>
          </cell>
        </row>
        <row r="1687">
          <cell r="A1687" t="str">
            <v>00106262</v>
          </cell>
          <cell r="B1687" t="str">
            <v>2000-067-00 PL ASOTIN CREEK RI</v>
          </cell>
        </row>
        <row r="1688">
          <cell r="A1688" t="str">
            <v>00037040</v>
          </cell>
          <cell r="B1688" t="str">
            <v>2000-071-00 PL ANALYZE SALMON</v>
          </cell>
        </row>
        <row r="1689">
          <cell r="A1689" t="str">
            <v>00092279</v>
          </cell>
          <cell r="B1689" t="str">
            <v>2000-072-00 HERITABILITY OF DI</v>
          </cell>
        </row>
        <row r="1690">
          <cell r="A1690" t="str">
            <v>00090689</v>
          </cell>
          <cell r="B1690" t="str">
            <v>2000-073-00 PL SUBBASIN ASSESS</v>
          </cell>
        </row>
        <row r="1691">
          <cell r="A1691" t="str">
            <v>00095252</v>
          </cell>
          <cell r="B1691" t="str">
            <v>2000-074-02 PL WDFW BASELINE</v>
          </cell>
        </row>
        <row r="1692">
          <cell r="A1692" t="str">
            <v>00090705</v>
          </cell>
          <cell r="B1692" t="str">
            <v>2000-076-00 PL TECHNICAL SUPPO</v>
          </cell>
        </row>
        <row r="1693">
          <cell r="A1693" t="str">
            <v>00075978</v>
          </cell>
          <cell r="B1693" t="str">
            <v>2000-079-00 IL OWYHEE DVIR RES</v>
          </cell>
        </row>
        <row r="1694">
          <cell r="A1694" t="str">
            <v>00074767</v>
          </cell>
          <cell r="B1694" t="str">
            <v>2000-079-00 PL ASSESS RESIDENT</v>
          </cell>
        </row>
        <row r="1695">
          <cell r="A1695" t="str">
            <v>00076915</v>
          </cell>
          <cell r="B1695" t="str">
            <v>2000-080-00 PL OCEAN TRACKING</v>
          </cell>
        </row>
        <row r="1696">
          <cell r="A1696" t="str">
            <v>00031995</v>
          </cell>
          <cell r="B1696" t="str">
            <v>2001-001-00 PL DEVELOPMENT OF</v>
          </cell>
        </row>
        <row r="1697">
          <cell r="A1697" t="str">
            <v>00036954</v>
          </cell>
          <cell r="B1697" t="str">
            <v>2001-002-00 PL ASOTIN WATERSHE</v>
          </cell>
        </row>
        <row r="1698">
          <cell r="A1698" t="str">
            <v>00094477</v>
          </cell>
          <cell r="B1698" t="str">
            <v>2001-003-00 PL ADULT PIT DETEC</v>
          </cell>
        </row>
        <row r="1699">
          <cell r="A1699" t="str">
            <v>00038764</v>
          </cell>
          <cell r="B1699" t="str">
            <v>2001-003-00 PL RAINWATER WILDL</v>
          </cell>
        </row>
        <row r="1700">
          <cell r="A1700" t="str">
            <v>00038920</v>
          </cell>
          <cell r="B1700" t="str">
            <v>2001-004-00 PL HOLLLIDAY CONSE</v>
          </cell>
        </row>
        <row r="1701">
          <cell r="A1701" t="str">
            <v>00040234</v>
          </cell>
          <cell r="B1701" t="str">
            <v>2001-005-00 PL GIS SUBBASIN</v>
          </cell>
        </row>
        <row r="1702">
          <cell r="A1702" t="str">
            <v>00105324</v>
          </cell>
          <cell r="B1702" t="str">
            <v>2001-006-00 PL MISC F&amp;W SPONSO</v>
          </cell>
        </row>
        <row r="1703">
          <cell r="A1703" t="str">
            <v>00107274</v>
          </cell>
          <cell r="B1703" t="str">
            <v>2001-006-00 PL MISC F&amp;W SPONSO</v>
          </cell>
        </row>
        <row r="1704">
          <cell r="A1704" t="str">
            <v>00089981</v>
          </cell>
          <cell r="B1704" t="str">
            <v>2001-006-00 SALMON 'WATCH PROG</v>
          </cell>
        </row>
        <row r="1705">
          <cell r="A1705" t="str">
            <v>00108691</v>
          </cell>
          <cell r="B1705" t="str">
            <v>2001-006-02 PL MISC F&amp;W SPONSO</v>
          </cell>
        </row>
        <row r="1706">
          <cell r="A1706" t="str">
            <v>00076224</v>
          </cell>
          <cell r="B1706" t="str">
            <v>2001-007-00 PL EVALUATE LIVE C</v>
          </cell>
        </row>
        <row r="1707">
          <cell r="A1707" t="str">
            <v>00081702</v>
          </cell>
          <cell r="B1707" t="str">
            <v>2001-007-00 PL EVALUATE LIVE C</v>
          </cell>
        </row>
        <row r="1708">
          <cell r="A1708" t="str">
            <v>00076842</v>
          </cell>
          <cell r="B1708" t="str">
            <v>2001-008-00 PL GENETIC SEX OF</v>
          </cell>
        </row>
        <row r="1709">
          <cell r="A1709" t="str">
            <v>00081967</v>
          </cell>
          <cell r="B1709" t="str">
            <v>2001-010-00 PL INNOVATIVE- JUV</v>
          </cell>
        </row>
        <row r="1710">
          <cell r="A1710" t="str">
            <v>00082155</v>
          </cell>
          <cell r="B1710" t="str">
            <v>2001-011-00 PL HABITAT DIVERSI</v>
          </cell>
        </row>
        <row r="1711">
          <cell r="A1711" t="str">
            <v>00083767</v>
          </cell>
          <cell r="B1711" t="str">
            <v>2001-012-00 PL  EVAL RESTORATI</v>
          </cell>
        </row>
        <row r="1712">
          <cell r="A1712" t="str">
            <v>00083040</v>
          </cell>
          <cell r="B1712" t="str">
            <v>2001-013-00 PL EVAL. NUTRIENTS</v>
          </cell>
        </row>
        <row r="1713">
          <cell r="A1713" t="str">
            <v>00082818</v>
          </cell>
          <cell r="B1713" t="str">
            <v>2001-014-00 PL WTR. &amp; AQU. HAB</v>
          </cell>
        </row>
        <row r="1714">
          <cell r="A1714" t="str">
            <v>00091987</v>
          </cell>
          <cell r="B1714" t="str">
            <v>2001-015-00 PL ECHO MEADOW ART</v>
          </cell>
        </row>
        <row r="1715">
          <cell r="A1715" t="str">
            <v>00078122</v>
          </cell>
          <cell r="B1715" t="str">
            <v>2001-017-00 PL IDAHO CONSERVAT</v>
          </cell>
        </row>
        <row r="1716">
          <cell r="A1716" t="str">
            <v>00081281</v>
          </cell>
          <cell r="B1716" t="str">
            <v>2001-018-00 PL PHILLIPS-GORDO</v>
          </cell>
        </row>
        <row r="1717">
          <cell r="A1717" t="str">
            <v>00081391</v>
          </cell>
          <cell r="B1717" t="str">
            <v>2001-019-00 PL LITTLE CATHERIN</v>
          </cell>
        </row>
        <row r="1718">
          <cell r="A1718" t="str">
            <v>00082559</v>
          </cell>
          <cell r="B1718" t="str">
            <v>2001-020-00 PL 15 MILE CRK RIP</v>
          </cell>
        </row>
        <row r="1719">
          <cell r="A1719" t="str">
            <v>00083857</v>
          </cell>
          <cell r="B1719" t="str">
            <v>2001-020-00 PL 15 MILE CRK RIP</v>
          </cell>
        </row>
        <row r="1720">
          <cell r="A1720" t="str">
            <v>00082560</v>
          </cell>
          <cell r="B1720" t="str">
            <v>2001-021-00 PL 15 MILE CRK RIP</v>
          </cell>
        </row>
        <row r="1721">
          <cell r="A1721" t="str">
            <v>00082562</v>
          </cell>
          <cell r="B1721" t="str">
            <v>2001-022-00 PL 15 MILE CRK OR</v>
          </cell>
        </row>
        <row r="1722">
          <cell r="A1722" t="str">
            <v>00083859</v>
          </cell>
          <cell r="B1722" t="str">
            <v>2001-022-00 PL 15 MILE CRK OR</v>
          </cell>
        </row>
        <row r="1723">
          <cell r="A1723" t="str">
            <v>00103076</v>
          </cell>
          <cell r="B1723" t="str">
            <v>2001-024-00 PL SALMON &amp; STEELH</v>
          </cell>
        </row>
        <row r="1724">
          <cell r="A1724" t="str">
            <v>00088495</v>
          </cell>
          <cell r="B1724" t="str">
            <v>2001-024-00 PL UPSTREAM EXER</v>
          </cell>
        </row>
        <row r="1725">
          <cell r="A1725" t="str">
            <v>00083625</v>
          </cell>
          <cell r="B1725" t="str">
            <v>2001-025-00 PL SALMONID PRODUC</v>
          </cell>
        </row>
        <row r="1726">
          <cell r="A1726" t="str">
            <v>00088180</v>
          </cell>
          <cell r="B1726" t="str">
            <v>2001-026-00 PL EVALUATE COASTA</v>
          </cell>
        </row>
        <row r="1727">
          <cell r="A1727" t="str">
            <v>00083860</v>
          </cell>
          <cell r="B1727" t="str">
            <v>2001-027-00 PL WEST POND TURT</v>
          </cell>
        </row>
        <row r="1728">
          <cell r="A1728" t="str">
            <v>00082561</v>
          </cell>
          <cell r="B1728" t="str">
            <v>2001-027-00 PL WEST POND TURTL</v>
          </cell>
        </row>
        <row r="1729">
          <cell r="A1729" t="str">
            <v>00083771</v>
          </cell>
          <cell r="B1729" t="str">
            <v>2001-028-00 PL EVAL BANKS LAKE</v>
          </cell>
        </row>
        <row r="1730">
          <cell r="A1730" t="str">
            <v>00082702</v>
          </cell>
          <cell r="B1730" t="str">
            <v>2001-029-00 PL FORD HATCHERY I</v>
          </cell>
        </row>
        <row r="1731">
          <cell r="A1731" t="str">
            <v>00090813</v>
          </cell>
          <cell r="B1731" t="str">
            <v>2001-030-00 PL RESTORE HABITAT</v>
          </cell>
        </row>
        <row r="1732">
          <cell r="A1732" t="str">
            <v>00082300</v>
          </cell>
          <cell r="B1732" t="str">
            <v>2001-031-00 PL INTERMOUNTAIN P</v>
          </cell>
        </row>
        <row r="1733">
          <cell r="A1733" t="str">
            <v>00104517</v>
          </cell>
          <cell r="B1733" t="str">
            <v>2001-033-00 OM PROTECT &amp; RESTO</v>
          </cell>
        </row>
        <row r="1734">
          <cell r="A1734" t="str">
            <v>00104567</v>
          </cell>
          <cell r="B1734" t="str">
            <v>2001-033-00 PL PROTECT &amp; RESTR</v>
          </cell>
        </row>
        <row r="1735">
          <cell r="A1735" t="str">
            <v>00089844</v>
          </cell>
          <cell r="B1735" t="str">
            <v>2001-034-00 PL FORAGE QUALITY</v>
          </cell>
        </row>
        <row r="1736">
          <cell r="A1736" t="str">
            <v>00093819</v>
          </cell>
          <cell r="B1736" t="str">
            <v>2001-035-00 PL BEAR VALLY SPAW</v>
          </cell>
        </row>
        <row r="1737">
          <cell r="A1737" t="str">
            <v>00089331</v>
          </cell>
          <cell r="B1737" t="str">
            <v>2001-036-00 PL AMES CREEK REST</v>
          </cell>
        </row>
        <row r="1738">
          <cell r="A1738" t="str">
            <v>00083481</v>
          </cell>
          <cell r="B1738" t="str">
            <v>2001-037-00 PL ARROWLEAF CONSE</v>
          </cell>
        </row>
        <row r="1739">
          <cell r="A1739" t="str">
            <v>00089654</v>
          </cell>
          <cell r="B1739" t="str">
            <v>2001-038-00 PL GOURLEY CREEK R</v>
          </cell>
        </row>
        <row r="1740">
          <cell r="A1740" t="str">
            <v>00106265</v>
          </cell>
          <cell r="B1740" t="str">
            <v>2001-039-00 PL PROTECT ESA FIS</v>
          </cell>
        </row>
        <row r="1741">
          <cell r="A1741" t="str">
            <v>00089935</v>
          </cell>
          <cell r="B1741" t="str">
            <v>2001-040-00 PL WAGNER RANCH</v>
          </cell>
        </row>
        <row r="1742">
          <cell r="A1742" t="str">
            <v>00090758</v>
          </cell>
          <cell r="B1742" t="str">
            <v>2001-041-00 PL FOREST RANCH</v>
          </cell>
        </row>
        <row r="1743">
          <cell r="A1743" t="str">
            <v>00101771</v>
          </cell>
          <cell r="B1743" t="str">
            <v>2001-043-00 PL ZUMWALT CAMP CK</v>
          </cell>
        </row>
        <row r="1744">
          <cell r="A1744" t="str">
            <v>00093821</v>
          </cell>
          <cell r="B1744" t="str">
            <v>2001-044-00 PL BAKER EASEMENT/</v>
          </cell>
        </row>
        <row r="1745">
          <cell r="A1745" t="str">
            <v>00084588</v>
          </cell>
          <cell r="B1745" t="str">
            <v>2001-045-00 PL ACTION PLAN PRO</v>
          </cell>
        </row>
        <row r="1746">
          <cell r="A1746" t="str">
            <v>00083921</v>
          </cell>
          <cell r="B1746" t="str">
            <v>2001-046-00 PL CENTER FISH SCI</v>
          </cell>
        </row>
        <row r="1747">
          <cell r="A1747" t="str">
            <v>00084504</v>
          </cell>
          <cell r="B1747" t="str">
            <v>2001-047-00 PL REINTRO SUCCESS</v>
          </cell>
        </row>
        <row r="1748">
          <cell r="A1748" t="str">
            <v>00084377</v>
          </cell>
          <cell r="B1748" t="str">
            <v>2001-048-00 PL EDT</v>
          </cell>
        </row>
        <row r="1749">
          <cell r="A1749" t="str">
            <v>00084693</v>
          </cell>
          <cell r="B1749" t="str">
            <v>2001-049-00 PL SAFETY NET COOR</v>
          </cell>
        </row>
        <row r="1750">
          <cell r="A1750" t="str">
            <v>00093286</v>
          </cell>
          <cell r="B1750" t="str">
            <v>2001-051-00 PL LITTLE MORGON</v>
          </cell>
        </row>
        <row r="1751">
          <cell r="A1751" t="str">
            <v>00093292</v>
          </cell>
          <cell r="B1751" t="str">
            <v>2001-052-00 PL HAWLEY</v>
          </cell>
        </row>
        <row r="1752">
          <cell r="A1752" t="str">
            <v>00090384</v>
          </cell>
          <cell r="B1752" t="str">
            <v>2001-053-00 PL REINTRO OF COLU</v>
          </cell>
        </row>
        <row r="1753">
          <cell r="A1753" t="str">
            <v>00087675</v>
          </cell>
          <cell r="B1753" t="str">
            <v>2001-054-00 PL SUPPL FLOWS BUC</v>
          </cell>
        </row>
        <row r="1754">
          <cell r="A1754" t="str">
            <v>00088243</v>
          </cell>
          <cell r="B1754" t="str">
            <v>2001-055-00 PL SALMON RESPONSE</v>
          </cell>
        </row>
        <row r="1755">
          <cell r="A1755" t="str">
            <v>00093253</v>
          </cell>
          <cell r="B1755" t="str">
            <v>2001-056-00 PL TROUT CREEK STR</v>
          </cell>
        </row>
        <row r="1756">
          <cell r="A1756" t="str">
            <v>00092833</v>
          </cell>
          <cell r="B1756" t="str">
            <v>2001-058-00 PL REMOVAL OF GHOS</v>
          </cell>
        </row>
        <row r="1757">
          <cell r="A1757" t="str">
            <v>00091298</v>
          </cell>
          <cell r="B1757" t="str">
            <v>2001-059-00 PL SP&amp;SUMMER CHIN</v>
          </cell>
        </row>
        <row r="1758">
          <cell r="A1758" t="str">
            <v>00091718</v>
          </cell>
          <cell r="B1758" t="str">
            <v>2001-060-00 PL ADULT OUTPLANT</v>
          </cell>
        </row>
        <row r="1759">
          <cell r="A1759" t="str">
            <v>00097333</v>
          </cell>
          <cell r="B1759" t="str">
            <v>2001-061-00 PL TOUCHET R FLOW</v>
          </cell>
        </row>
        <row r="1760">
          <cell r="A1760" t="str">
            <v>00101770</v>
          </cell>
          <cell r="B1760" t="str">
            <v>2001-062-00 PL LOSTINE RIVER</v>
          </cell>
        </row>
        <row r="1761">
          <cell r="A1761" t="str">
            <v>00094635</v>
          </cell>
          <cell r="B1761" t="str">
            <v>2001-063-00 PL METHOW RIVER BA</v>
          </cell>
        </row>
        <row r="1762">
          <cell r="A1762" t="str">
            <v>00104641</v>
          </cell>
          <cell r="B1762" t="str">
            <v>2001-064-00 PL SIMCOE CREEK ST</v>
          </cell>
        </row>
        <row r="1763">
          <cell r="A1763" t="str">
            <v>00102414</v>
          </cell>
          <cell r="B1763" t="str">
            <v>2001-065-00 CI HANCOCK SP PASS</v>
          </cell>
        </row>
        <row r="1764">
          <cell r="A1764" t="str">
            <v>00106002</v>
          </cell>
          <cell r="B1764" t="str">
            <v>2001-065-00 PL HANCOCK SPRING</v>
          </cell>
        </row>
        <row r="1765">
          <cell r="A1765" t="str">
            <v>00090233</v>
          </cell>
          <cell r="B1765" t="str">
            <v>2001-066-00 PL LAKE ROOSEVELT</v>
          </cell>
        </row>
        <row r="1766">
          <cell r="A1766" t="str">
            <v>00093824</v>
          </cell>
          <cell r="B1766" t="str">
            <v>2001-067-00 CL LEMHI/SALMON PA</v>
          </cell>
        </row>
        <row r="1767">
          <cell r="A1767" t="str">
            <v>00093827</v>
          </cell>
          <cell r="B1767" t="str">
            <v>2001-068-00 PL LEMHI RIVER STR</v>
          </cell>
        </row>
        <row r="1768">
          <cell r="A1768" t="str">
            <v>00092750</v>
          </cell>
          <cell r="B1768" t="str">
            <v>2001-069-00 PL JOHN DAY STREA</v>
          </cell>
        </row>
        <row r="1769">
          <cell r="A1769" t="str">
            <v>00093750</v>
          </cell>
          <cell r="B1769" t="str">
            <v>2001-070-00 PL EDT MODEL EVAL</v>
          </cell>
        </row>
        <row r="1770">
          <cell r="A1770" t="str">
            <v>00107102</v>
          </cell>
          <cell r="B1770" t="str">
            <v>2001-071-00 PL WAPATOX WATER P</v>
          </cell>
        </row>
        <row r="1771">
          <cell r="A1771" t="str">
            <v>00090426</v>
          </cell>
          <cell r="B1771" t="str">
            <v>2001-074-00 PL NPPC REGIONAL</v>
          </cell>
        </row>
        <row r="1772">
          <cell r="A1772" t="str">
            <v>00092278</v>
          </cell>
          <cell r="B1772" t="str">
            <v>2001-075-00 PL WALLA WALLA BAS</v>
          </cell>
        </row>
        <row r="1773">
          <cell r="A1773" t="str">
            <v>00097324</v>
          </cell>
          <cell r="B1773" t="str">
            <v>2001-076-00 PL ACQUIRE TUCANNO</v>
          </cell>
        </row>
        <row r="1774">
          <cell r="A1774" t="str">
            <v>00095101</v>
          </cell>
          <cell r="B1774" t="str">
            <v>2001-078-00 CL EDT USFS VALIDA</v>
          </cell>
        </row>
        <row r="1775">
          <cell r="A1775" t="str">
            <v>00100530</v>
          </cell>
          <cell r="B1775" t="str">
            <v>2001-079-00  PL WA DOE WATER</v>
          </cell>
        </row>
        <row r="1776">
          <cell r="A1776" t="str">
            <v>00088856</v>
          </cell>
          <cell r="B1776" t="str">
            <v>200103200 HANGMAN CREEK FISHER</v>
          </cell>
        </row>
        <row r="1777">
          <cell r="A1777" t="str">
            <v>00088854</v>
          </cell>
          <cell r="B1777" t="str">
            <v>200103300  HANGMAN WATERSHED H</v>
          </cell>
        </row>
        <row r="1778">
          <cell r="A1778" t="str">
            <v>00088858</v>
          </cell>
          <cell r="B1778" t="str">
            <v>200103400 FORAGE QUALITY AND M</v>
          </cell>
        </row>
        <row r="1779">
          <cell r="A1779" t="str">
            <v>00110274</v>
          </cell>
          <cell r="B1779" t="str">
            <v>20012-057-00 PL WESTLAND-RAMOS</v>
          </cell>
        </row>
        <row r="1780">
          <cell r="A1780" t="str">
            <v>00096634</v>
          </cell>
          <cell r="B1780" t="str">
            <v>2002-001-00 PL CCT ELLISFORD</v>
          </cell>
        </row>
        <row r="1781">
          <cell r="A1781" t="str">
            <v>00103073</v>
          </cell>
          <cell r="B1781" t="str">
            <v>2002-002-00 PL FEAS. OF ENHAN</v>
          </cell>
        </row>
        <row r="1782">
          <cell r="A1782" t="str">
            <v>00100566</v>
          </cell>
          <cell r="B1782" t="str">
            <v>2002-004-00 PL SAFETY-NET ARTI</v>
          </cell>
        </row>
        <row r="1783">
          <cell r="A1783" t="str">
            <v>00101882</v>
          </cell>
          <cell r="B1783" t="str">
            <v>2002-004-01 PL SAFETY-NET ARTI</v>
          </cell>
        </row>
        <row r="1784">
          <cell r="A1784" t="str">
            <v>00105721</v>
          </cell>
          <cell r="B1784" t="str">
            <v>2002-004-02 PL SAFETY-NET ARTI</v>
          </cell>
        </row>
        <row r="1785">
          <cell r="A1785" t="str">
            <v>00101646</v>
          </cell>
          <cell r="B1785" t="str">
            <v>2002-004-04 PL SAFETY-NET ARTI</v>
          </cell>
        </row>
        <row r="1786">
          <cell r="A1786" t="str">
            <v>00100610</v>
          </cell>
          <cell r="B1786" t="str">
            <v>2002-005-00 PL FISHER FISHERIE</v>
          </cell>
        </row>
        <row r="1787">
          <cell r="A1787" t="str">
            <v>00106940</v>
          </cell>
          <cell r="B1787" t="str">
            <v>2002-006-00 PL BULL TROUT MOVE</v>
          </cell>
        </row>
        <row r="1788">
          <cell r="A1788" t="str">
            <v>00101769</v>
          </cell>
          <cell r="B1788" t="str">
            <v>2002-007-00 LOSTINE WATER RIGH</v>
          </cell>
        </row>
        <row r="1789">
          <cell r="A1789" t="str">
            <v>00103418</v>
          </cell>
          <cell r="B1789" t="str">
            <v>2002-007-00 PL RESTORE BT HAB</v>
          </cell>
        </row>
        <row r="1790">
          <cell r="A1790" t="str">
            <v>00103062</v>
          </cell>
          <cell r="B1790" t="str">
            <v>2002-008-00 PL RECONNECT FLDP</v>
          </cell>
        </row>
        <row r="1791">
          <cell r="A1791" t="str">
            <v>00106394</v>
          </cell>
          <cell r="B1791" t="str">
            <v>2002-008-00 PL RECONNECT FLDPL</v>
          </cell>
        </row>
        <row r="1792">
          <cell r="A1792" t="str">
            <v>00106480</v>
          </cell>
          <cell r="B1792" t="str">
            <v>2002-008-00 PL RECONNECT FLDPL</v>
          </cell>
        </row>
        <row r="1793">
          <cell r="A1793" t="str">
            <v>00103063</v>
          </cell>
          <cell r="B1793" t="str">
            <v>2002-009-00 OM LAKE PO PREDATO</v>
          </cell>
        </row>
        <row r="1794">
          <cell r="A1794" t="str">
            <v>00103064</v>
          </cell>
          <cell r="B1794" t="str">
            <v>2002-010-00 PL ACQUIRE AND CO</v>
          </cell>
        </row>
        <row r="1795">
          <cell r="A1795" t="str">
            <v>00103068</v>
          </cell>
          <cell r="B1795" t="str">
            <v>2002-011-00 PL OPER. LOSS</v>
          </cell>
        </row>
        <row r="1796">
          <cell r="A1796" t="str">
            <v>00101968</v>
          </cell>
          <cell r="B1796" t="str">
            <v>2002-012-00 PL LOWER COLUMBIA</v>
          </cell>
        </row>
        <row r="1797">
          <cell r="A1797" t="str">
            <v>00101780</v>
          </cell>
          <cell r="B1797" t="str">
            <v>2002-013-00 PL ANN SQUIER</v>
          </cell>
        </row>
        <row r="1798">
          <cell r="A1798" t="str">
            <v>00101778</v>
          </cell>
          <cell r="B1798" t="str">
            <v>2002-013-00 PL DAR CRAMMOND</v>
          </cell>
        </row>
        <row r="1799">
          <cell r="A1799" t="str">
            <v>00101776</v>
          </cell>
          <cell r="B1799" t="str">
            <v>2002-013-00 PL DON CHAPMAN</v>
          </cell>
        </row>
        <row r="1800">
          <cell r="A1800" t="str">
            <v>00103066</v>
          </cell>
          <cell r="B1800" t="str">
            <v>2002-014-00 PL SUNNYSIDE WL MI</v>
          </cell>
        </row>
        <row r="1801">
          <cell r="A1801" t="str">
            <v>00106552</v>
          </cell>
          <cell r="B1801" t="str">
            <v>2002-015-00 PL WATERSHED COUN</v>
          </cell>
        </row>
        <row r="1802">
          <cell r="A1802" t="str">
            <v>00104501</v>
          </cell>
          <cell r="B1802" t="str">
            <v>2002-015-00 PL WATERSHED COUNC</v>
          </cell>
        </row>
        <row r="1803">
          <cell r="A1803" t="str">
            <v>00104102</v>
          </cell>
          <cell r="B1803" t="str">
            <v>2002-016-00 PL LAMPREY ABUNDAN</v>
          </cell>
        </row>
        <row r="1804">
          <cell r="A1804" t="str">
            <v>00109046</v>
          </cell>
          <cell r="B1804" t="str">
            <v>2002-017-00 PL REGIONAL STREAM</v>
          </cell>
        </row>
        <row r="1805">
          <cell r="A1805" t="str">
            <v>00104519</v>
          </cell>
          <cell r="B1805" t="str">
            <v>2002-018-00 PL TAPTEAL BEND RI</v>
          </cell>
        </row>
        <row r="1806">
          <cell r="A1806" t="str">
            <v>00104448</v>
          </cell>
          <cell r="B1806" t="str">
            <v>2002-019-00 PL WACO RIPARIAN B</v>
          </cell>
        </row>
        <row r="1807">
          <cell r="A1807" t="str">
            <v>00106008</v>
          </cell>
          <cell r="B1807" t="str">
            <v>2002-020-00 PL HUNTSVILLE MILL</v>
          </cell>
        </row>
        <row r="1808">
          <cell r="A1808" t="str">
            <v>00105330</v>
          </cell>
          <cell r="B1808" t="str">
            <v>2002-021-00 PL REDUCE WATER TE</v>
          </cell>
        </row>
        <row r="1809">
          <cell r="A1809" t="str">
            <v>00114555</v>
          </cell>
          <cell r="B1809" t="str">
            <v>2002-022-00 PL BIG CREEK PASSA</v>
          </cell>
        </row>
        <row r="1810">
          <cell r="A1810" t="str">
            <v>00106314</v>
          </cell>
          <cell r="B1810" t="str">
            <v>2002-025-00 PL YAKIMA TRIBUTAR</v>
          </cell>
        </row>
        <row r="1811">
          <cell r="A1811" t="str">
            <v>00115719</v>
          </cell>
          <cell r="B1811" t="str">
            <v>2002-025-01 PL YAKIMA TRIBUTAR</v>
          </cell>
        </row>
        <row r="1812">
          <cell r="A1812" t="str">
            <v>00104450</v>
          </cell>
          <cell r="B1812" t="str">
            <v>2002-026-00 PL MORROW COUNTY R</v>
          </cell>
        </row>
        <row r="1813">
          <cell r="A1813" t="str">
            <v>00105328</v>
          </cell>
          <cell r="B1813" t="str">
            <v>2002-027-00 PL LOWER SNAKE HYD</v>
          </cell>
        </row>
        <row r="1814">
          <cell r="A1814" t="str">
            <v>00104526</v>
          </cell>
          <cell r="B1814" t="str">
            <v>2002-029-00 PL FISH PASSAGE WD</v>
          </cell>
        </row>
        <row r="1815">
          <cell r="A1815" t="str">
            <v>00106007</v>
          </cell>
          <cell r="B1815" t="str">
            <v>2002-030-00 PL PROGENY MARKERS</v>
          </cell>
        </row>
        <row r="1816">
          <cell r="A1816" t="str">
            <v>00104103</v>
          </cell>
          <cell r="B1816" t="str">
            <v>2002-031-00 PL SPRING CHINOOK</v>
          </cell>
        </row>
        <row r="1817">
          <cell r="A1817" t="str">
            <v>00104100</v>
          </cell>
          <cell r="B1817" t="str">
            <v>2002-032-00 PL FALL CHINOOK PA</v>
          </cell>
        </row>
        <row r="1818">
          <cell r="A1818" t="str">
            <v>00110824</v>
          </cell>
          <cell r="B1818" t="str">
            <v>2002-033-00 PL JOHN DAY RECOVE</v>
          </cell>
        </row>
        <row r="1819">
          <cell r="A1819" t="str">
            <v>00104507</v>
          </cell>
          <cell r="B1819" t="str">
            <v>2002-034-00 PL WHEELER COUNTY</v>
          </cell>
        </row>
        <row r="1820">
          <cell r="A1820" t="str">
            <v>00104502</v>
          </cell>
          <cell r="B1820" t="str">
            <v>2002-035-00 PL GILLIAM COUNTY</v>
          </cell>
        </row>
        <row r="1821">
          <cell r="A1821" t="str">
            <v>00105423</v>
          </cell>
          <cell r="B1821" t="str">
            <v>2002-036-00 PL WW RIVER FLOW R</v>
          </cell>
        </row>
        <row r="1822">
          <cell r="A1822" t="str">
            <v>00104101</v>
          </cell>
          <cell r="B1822" t="str">
            <v>2002-037-00 PL FRESHWATER MUSS</v>
          </cell>
        </row>
        <row r="1823">
          <cell r="A1823" t="str">
            <v>00108440</v>
          </cell>
          <cell r="B1823" t="str">
            <v>2002-038-00 PL HABITAT ACQUISI</v>
          </cell>
        </row>
        <row r="1824">
          <cell r="A1824" t="str">
            <v>00105687</v>
          </cell>
          <cell r="B1824" t="str">
            <v>2002-039-00 PL SMITH CREEK RES</v>
          </cell>
        </row>
        <row r="1825">
          <cell r="A1825" t="str">
            <v>00105723</v>
          </cell>
          <cell r="B1825" t="str">
            <v>2002-04-03 PL SAFETY-NET ARTIF</v>
          </cell>
        </row>
        <row r="1826">
          <cell r="A1826" t="str">
            <v>00109306</v>
          </cell>
          <cell r="B1826" t="str">
            <v>2002-040-00 PL SQUAW CREEK CUL</v>
          </cell>
        </row>
        <row r="1827">
          <cell r="A1827" t="str">
            <v>00104528</v>
          </cell>
          <cell r="B1827" t="str">
            <v>2002-041-00 PL COLUMBIA CASCA</v>
          </cell>
        </row>
        <row r="1828">
          <cell r="A1828" t="str">
            <v>00104435</v>
          </cell>
          <cell r="B1828" t="str">
            <v>2002-043-00 ME GENETIC INVENTO</v>
          </cell>
        </row>
        <row r="1829">
          <cell r="A1829" t="str">
            <v>00104440</v>
          </cell>
          <cell r="B1829" t="str">
            <v>2002-044-00 PL FISHER PURCHASE</v>
          </cell>
        </row>
        <row r="1830">
          <cell r="A1830" t="str">
            <v>00105696</v>
          </cell>
          <cell r="B1830" t="str">
            <v>2002-046-00 PL FISH ALIGNMENT</v>
          </cell>
        </row>
        <row r="1831">
          <cell r="A1831" t="str">
            <v>00111870</v>
          </cell>
          <cell r="B1831" t="str">
            <v>2002-046-00 PL FISH ALIGNMENT</v>
          </cell>
        </row>
        <row r="1832">
          <cell r="A1832" t="str">
            <v>00106006</v>
          </cell>
          <cell r="B1832" t="str">
            <v>2002-047-00 ART PROD REVIEW</v>
          </cell>
        </row>
        <row r="1833">
          <cell r="A1833" t="str">
            <v>00105355</v>
          </cell>
          <cell r="B1833" t="str">
            <v>2002-048-00 PL IMPLEMENT BIOP</v>
          </cell>
        </row>
        <row r="1834">
          <cell r="A1834" t="str">
            <v>00109308</v>
          </cell>
          <cell r="B1834" t="str">
            <v>2002-049-00 PL CHINOOK SALMON</v>
          </cell>
        </row>
        <row r="1835">
          <cell r="A1835" t="str">
            <v>00117709</v>
          </cell>
          <cell r="B1835" t="str">
            <v>2002-050-00 PL ASOTIN COUNTY B</v>
          </cell>
        </row>
        <row r="1836">
          <cell r="A1836" t="str">
            <v>00107723</v>
          </cell>
          <cell r="B1836" t="str">
            <v>2002-051-00 PL SUBBASIN PLANNI</v>
          </cell>
        </row>
        <row r="1837">
          <cell r="A1837" t="str">
            <v>00118694</v>
          </cell>
          <cell r="B1837" t="str">
            <v>2002-051-00 PL SUBBASIN PLANNI</v>
          </cell>
        </row>
        <row r="1838">
          <cell r="A1838" t="str">
            <v>00118716</v>
          </cell>
          <cell r="B1838" t="str">
            <v>2002-051-00 PL SUBBASIN PLANNI</v>
          </cell>
        </row>
        <row r="1839">
          <cell r="A1839" t="str">
            <v>00118688</v>
          </cell>
          <cell r="B1839" t="str">
            <v>2002-051-04  PL SUBBASIN PLANN</v>
          </cell>
        </row>
        <row r="1840">
          <cell r="A1840" t="str">
            <v>00108110</v>
          </cell>
          <cell r="B1840" t="str">
            <v>2002-052-00 PL NACHES RIVER WA</v>
          </cell>
        </row>
        <row r="1841">
          <cell r="A1841" t="str">
            <v>00110343</v>
          </cell>
          <cell r="B1841" t="str">
            <v>2002-054-00 PL PROTECT AND RES</v>
          </cell>
        </row>
        <row r="1842">
          <cell r="A1842" t="str">
            <v>00117422</v>
          </cell>
          <cell r="B1842" t="str">
            <v>2002-055-00 OREGON PLAN FISH S</v>
          </cell>
        </row>
        <row r="1843">
          <cell r="A1843" t="str">
            <v>00114056</v>
          </cell>
          <cell r="B1843" t="str">
            <v>2002-058-00 PL SCARROW EASEMEN</v>
          </cell>
        </row>
        <row r="1844">
          <cell r="A1844" t="str">
            <v>00111809</v>
          </cell>
          <cell r="B1844" t="str">
            <v>2002-059-00 PL YANKEE FORK SAL</v>
          </cell>
        </row>
        <row r="1845">
          <cell r="A1845" t="str">
            <v>00114046</v>
          </cell>
          <cell r="B1845" t="str">
            <v>2002-061-00 PL POTLACH RIVER W</v>
          </cell>
        </row>
        <row r="1846">
          <cell r="A1846" t="str">
            <v>00115544</v>
          </cell>
          <cell r="B1846" t="str">
            <v>2002-061-00 PL POTLACH RIVER W</v>
          </cell>
        </row>
        <row r="1847">
          <cell r="A1847" t="str">
            <v>00111799</v>
          </cell>
          <cell r="B1847" t="str">
            <v>2002-063-00 PL PAHSIMEROI HOLI</v>
          </cell>
        </row>
        <row r="1848">
          <cell r="A1848" t="str">
            <v>00111807</v>
          </cell>
          <cell r="B1848" t="str">
            <v>2002-064-00 PL LEMHI HOLISTIC</v>
          </cell>
        </row>
        <row r="1849">
          <cell r="A1849" t="str">
            <v>00111801</v>
          </cell>
          <cell r="B1849" t="str">
            <v>2002-065-00  PL EAST FORK HOLI</v>
          </cell>
        </row>
        <row r="1850">
          <cell r="A1850" t="str">
            <v>00111804</v>
          </cell>
          <cell r="B1850" t="str">
            <v>2002-066-00 PL MIDDLE SALMON P</v>
          </cell>
        </row>
        <row r="1851">
          <cell r="A1851" t="str">
            <v>00111805</v>
          </cell>
          <cell r="B1851" t="str">
            <v>2002-067-00 PL UPPER SALMON HO</v>
          </cell>
        </row>
        <row r="1852">
          <cell r="A1852" t="str">
            <v>00114049</v>
          </cell>
          <cell r="B1852" t="str">
            <v>2002-069-00 PL PROTECT &amp; RESTO</v>
          </cell>
        </row>
        <row r="1853">
          <cell r="A1853" t="str">
            <v>00114052</v>
          </cell>
          <cell r="B1853" t="str">
            <v>2002-070-00 PL LAPWAI CREEK AN</v>
          </cell>
        </row>
        <row r="1854">
          <cell r="A1854" t="str">
            <v>00110797</v>
          </cell>
          <cell r="B1854" t="str">
            <v>2002-071-00 PL DEVELOPMENT OF</v>
          </cell>
        </row>
        <row r="1855">
          <cell r="A1855" t="str">
            <v>00114053</v>
          </cell>
          <cell r="B1855" t="str">
            <v>2002-072-00 PL RED RIVER WATER</v>
          </cell>
        </row>
        <row r="1856">
          <cell r="A1856" t="str">
            <v>00114055</v>
          </cell>
          <cell r="B1856" t="str">
            <v>2002-074-00 PL CROOKED FORK CR</v>
          </cell>
        </row>
        <row r="1857">
          <cell r="A1857" t="str">
            <v>00114048</v>
          </cell>
          <cell r="B1857" t="str">
            <v>2002-076-00 PROTECT &amp; RESTORE</v>
          </cell>
        </row>
        <row r="1858">
          <cell r="A1858" t="str">
            <v>00114012</v>
          </cell>
          <cell r="B1858" t="str">
            <v>2002-077-00 PL ESTUARY/OCEAN R</v>
          </cell>
        </row>
        <row r="1859">
          <cell r="A1859" t="str">
            <v>00114192</v>
          </cell>
          <cell r="B1859" t="str">
            <v>2002-078-00 - SNAKE RIVER HYPO</v>
          </cell>
        </row>
        <row r="1860">
          <cell r="A1860" t="str">
            <v>00108753</v>
          </cell>
          <cell r="B1860" t="str">
            <v>200201300:PL:Water Entity 151</v>
          </cell>
        </row>
        <row r="1861">
          <cell r="A1861" t="str">
            <v>00118648</v>
          </cell>
          <cell r="B1861" t="str">
            <v>200205100 SUBBASIN PLANNING</v>
          </cell>
        </row>
        <row r="1862">
          <cell r="A1862" t="str">
            <v>00118590</v>
          </cell>
          <cell r="B1862" t="str">
            <v>2002051032 SUBBASIN PLANNING -</v>
          </cell>
        </row>
        <row r="1863">
          <cell r="A1863" t="str">
            <v>00002930</v>
          </cell>
          <cell r="B1863" t="str">
            <v>EXCESS DRAW HUNGRY HORSE &amp; RES</v>
          </cell>
        </row>
        <row r="1864">
          <cell r="A1864" t="str">
            <v>00002931</v>
          </cell>
          <cell r="B1864" t="str">
            <v>EXCESS DRAW HUNGRY HORSE RES C</v>
          </cell>
        </row>
        <row r="1865">
          <cell r="A1865" t="str">
            <v>00002255</v>
          </cell>
          <cell r="B1865" t="str">
            <v>EXPRMNTL STURG HTCH&amp;KOOTENAI W</v>
          </cell>
        </row>
        <row r="1866">
          <cell r="A1866" t="str">
            <v>00002728</v>
          </cell>
          <cell r="B1866" t="str">
            <v>FLATHEAD R INSTREAM</v>
          </cell>
        </row>
        <row r="1867">
          <cell r="A1867" t="str">
            <v>00003062</v>
          </cell>
          <cell r="B1867" t="str">
            <v>FLATHEAD RIVER NATIVE SPECIES</v>
          </cell>
        </row>
        <row r="1868">
          <cell r="A1868" t="str">
            <v>00002743</v>
          </cell>
          <cell r="B1868" t="str">
            <v>GRANDE RONDE SUPP</v>
          </cell>
        </row>
        <row r="1869">
          <cell r="A1869" t="str">
            <v>00002308</v>
          </cell>
          <cell r="B1869" t="str">
            <v>HUNGRY HORSE MIT FLATHEAD LAKE</v>
          </cell>
        </row>
        <row r="1870">
          <cell r="A1870" t="str">
            <v>00002309</v>
          </cell>
          <cell r="B1870" t="str">
            <v>HUNGRY HORSE MIT/HABITA IMPROV</v>
          </cell>
        </row>
        <row r="1871">
          <cell r="A1871" t="str">
            <v>00007868</v>
          </cell>
          <cell r="B1871" t="str">
            <v>HYDROACOUSTIC &amp; SONIC TAG TRAC</v>
          </cell>
        </row>
        <row r="1872">
          <cell r="A1872" t="str">
            <v>00002457</v>
          </cell>
          <cell r="B1872" t="str">
            <v>JUV SCREENS,SMOLT TRAPS AT WAL</v>
          </cell>
        </row>
        <row r="1873">
          <cell r="A1873" t="str">
            <v>00002256</v>
          </cell>
          <cell r="B1873" t="str">
            <v>KOOTENAI RV FISHERIES INVESTIG</v>
          </cell>
        </row>
        <row r="1874">
          <cell r="A1874" t="str">
            <v>00002408</v>
          </cell>
          <cell r="B1874" t="str">
            <v>KOOTENAI RV RES FISH ASSESSMNT</v>
          </cell>
        </row>
        <row r="1875">
          <cell r="A1875" t="str">
            <v>00002422</v>
          </cell>
          <cell r="B1875" t="str">
            <v>LIBBY RESERVOIR MITIGATION PLA</v>
          </cell>
        </row>
        <row r="1876">
          <cell r="A1876" t="str">
            <v>00020090</v>
          </cell>
          <cell r="B1876" t="str">
            <v>LOSTINE RIVER PASSAGE</v>
          </cell>
        </row>
        <row r="1877">
          <cell r="A1877" t="str">
            <v>00003061</v>
          </cell>
          <cell r="B1877" t="str">
            <v>MITIGATION EXCESSIVE DRAWDOWNS</v>
          </cell>
        </row>
        <row r="1878">
          <cell r="A1878" t="str">
            <v>00002544</v>
          </cell>
          <cell r="B1878" t="str">
            <v>MONTANA FOCUS WATERSHED COORDN</v>
          </cell>
        </row>
        <row r="1879">
          <cell r="A1879" t="str">
            <v>00002545</v>
          </cell>
          <cell r="B1879" t="str">
            <v>MONTANA FOCUS WATERSHED COORDN</v>
          </cell>
        </row>
        <row r="1880">
          <cell r="A1880" t="str">
            <v>00002218</v>
          </cell>
          <cell r="B1880" t="str">
            <v>NEZ PERCE TRIBAL HATCHERY -C</v>
          </cell>
        </row>
        <row r="1881">
          <cell r="A1881" t="str">
            <v>00002235</v>
          </cell>
          <cell r="B1881" t="str">
            <v>PASSAGE IMPROVEMENT EVALUATION</v>
          </cell>
        </row>
        <row r="1882">
          <cell r="A1882" t="str">
            <v>00002857</v>
          </cell>
          <cell r="B1882" t="str">
            <v>PRE DESIGN-JOHNSON CR ART PROP</v>
          </cell>
        </row>
        <row r="1883">
          <cell r="A1883" t="str">
            <v>00002855</v>
          </cell>
          <cell r="B1883" t="str">
            <v>SITE INVESTIGATION ALLOTMENT</v>
          </cell>
        </row>
        <row r="1884">
          <cell r="A1884" t="str">
            <v>00002266</v>
          </cell>
          <cell r="B1884" t="str">
            <v>STEELHEAD &amp; FALL CHINK PRODUCT</v>
          </cell>
        </row>
        <row r="1885">
          <cell r="A1885" t="str">
            <v>00106551</v>
          </cell>
          <cell r="B1885" t="str">
            <v>TEST WORKORDER</v>
          </cell>
        </row>
        <row r="1886">
          <cell r="A1886" t="str">
            <v>00110201</v>
          </cell>
          <cell r="B1886" t="str">
            <v>TRT TASKS</v>
          </cell>
        </row>
        <row r="1887">
          <cell r="A1887" t="str">
            <v>00002965</v>
          </cell>
          <cell r="B1887" t="str">
            <v>WHITE STURGEON SUPP RESEARCH</v>
          </cell>
        </row>
      </sheetData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ew Checklist"/>
      <sheetName val="4.04"/>
      <sheetName val="FR.Rev"/>
      <sheetName val="18230042"/>
      <sheetName val="SAP Download"/>
      <sheetName val="SAP.Revenue"/>
      <sheetName val="BS"/>
      <sheetName val="BS (2)"/>
      <sheetName val="Muni Taxes"/>
      <sheetName val="Summary"/>
      <sheetName val="SAP LOW INCOME"/>
      <sheetName val="LowInc BILLED"/>
      <sheetName val="2006"/>
      <sheetName val="2004GRC"/>
      <sheetName val="Sheet1"/>
    </sheetNames>
    <sheetDataSet>
      <sheetData sheetId="0"/>
      <sheetData sheetId="1" refreshError="1">
        <row r="6">
          <cell r="A6" t="str">
            <v xml:space="preserve">                                                                                        FOR THE TWELVE MONTHS ENDING SEPTEMBER 30, 2006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/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INPUT TAB"/>
      <sheetName val="LeadSht"/>
      <sheetName val="$ &amp; KWH Rsbl"/>
      <sheetName val="Lost Factor"/>
      <sheetName val="Sch120Rsbl"/>
      <sheetName val="Bs Unbl Rt"/>
      <sheetName val="GPI"/>
      <sheetName val="Pended"/>
      <sheetName val="Target KWHs"/>
      <sheetName val="KWH Rsbl"/>
      <sheetName val="Sch_194"/>
      <sheetName val="Billing Loss"/>
      <sheetName val="Historical"/>
      <sheetName val="Sch194KWHs"/>
      <sheetName val="RateInc"/>
      <sheetName val="2-03 Rd Schd"/>
      <sheetName val="Page 1"/>
      <sheetName val="UnbDays"/>
      <sheetName val="Sch94Read"/>
      <sheetName val="Unbilled Revenue"/>
      <sheetName val="Billed KWHs"/>
      <sheetName val="APUA"/>
      <sheetName val="UnbLowIncJE"/>
      <sheetName val="Sch_120"/>
      <sheetName val="Sch120Read"/>
      <sheetName val="JE #s"/>
      <sheetName val="Sch94 Rlfwd"/>
      <sheetName val="Sch_194Rsbl"/>
      <sheetName val="UnbLowInc Rsbl"/>
      <sheetName val="INPUT TAB 2005"/>
      <sheetName val="IPOA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>
        <row r="11">
          <cell r="B11">
            <v>11862537</v>
          </cell>
        </row>
      </sheetData>
      <sheetData sheetId="28"/>
      <sheetData sheetId="29"/>
      <sheetData sheetId="30"/>
      <sheetData sheetId="3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>
        <row r="11">
          <cell r="B11" t="b">
            <v>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MJS-4"/>
      <sheetName val="MJS-5"/>
      <sheetName val="MJS-6"/>
      <sheetName val="MJS-7"/>
      <sheetName val="MJS-8"/>
      <sheetName val="Rlfwd"/>
      <sheetName val="Explain"/>
      <sheetName val="Revenue"/>
      <sheetName val="Revenue Exhibit"/>
      <sheetName val="Rev Req Comp July"/>
      <sheetName val="Verify"/>
      <sheetName val="JKP-10"/>
      <sheetName val="RAF"/>
    </sheetNames>
    <sheetDataSet>
      <sheetData sheetId="0"/>
      <sheetData sheetId="1">
        <row r="3">
          <cell r="O3" t="str">
            <v>Exhibit No. ___ (MJS-4)</v>
          </cell>
        </row>
      </sheetData>
      <sheetData sheetId="2">
        <row r="3">
          <cell r="E3" t="str">
            <v>Exhibit No. ___ (MJS-5)</v>
          </cell>
        </row>
      </sheetData>
      <sheetData sheetId="3">
        <row r="2">
          <cell r="F2" t="str">
            <v>WUTC Docket No. UG-11____</v>
          </cell>
        </row>
        <row r="3">
          <cell r="F3" t="str">
            <v>Exhibit No. ___ (MJS-6)</v>
          </cell>
        </row>
      </sheetData>
      <sheetData sheetId="4">
        <row r="15">
          <cell r="O15">
            <v>2E-3</v>
          </cell>
        </row>
        <row r="16">
          <cell r="N16">
            <v>3.8519999999999999E-2</v>
          </cell>
        </row>
        <row r="21">
          <cell r="N21">
            <v>0.35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G ERF Conv Factr"/>
      <sheetName val="ERF Main Summary"/>
      <sheetName val="ERF Adj Summary"/>
      <sheetName val="ERF Adj Pages"/>
      <sheetName val="EOP Adj Summary"/>
      <sheetName val="EOP Adj Pages"/>
      <sheetName val="Remove Non-ERF"/>
      <sheetName val="CBR Model"/>
      <sheetName val="10.04 Annualize FIT"/>
      <sheetName val="Restating Print Macros"/>
      <sheetName val="Module13"/>
      <sheetName val="Module14"/>
      <sheetName val="Module15"/>
      <sheetName val="Module1"/>
      <sheetName val="Munis on Gas Rental"/>
    </sheetNames>
    <sheetDataSet>
      <sheetData sheetId="0">
        <row r="23">
          <cell r="C23">
            <v>37470801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Exh. JAP-3 Page 1"/>
      <sheetName val="Exh. JAP-3 Page 2"/>
      <sheetName val="Exh. JAP-3 Page 3"/>
      <sheetName val="Work Papers --&gt;"/>
      <sheetName val="(R) Data"/>
      <sheetName val="Therms"/>
      <sheetName val="(R) Therms By Block"/>
      <sheetName val="(R) Restated Norm Revenue"/>
      <sheetName val="Restated Rental Revenue"/>
      <sheetName val="Rate Design Res"/>
      <sheetName val="Rate Design C&amp;I"/>
      <sheetName val="Rate Design Int &amp; Trans"/>
      <sheetName val="Rate Design Rental"/>
      <sheetName val="Weather Normalization--&gt;"/>
      <sheetName val="Weather Adj"/>
      <sheetName val="(R) Weather Adj Revenue"/>
      <sheetName val="SystemWeatherAdj"/>
      <sheetName val="(C) Restated Norm Revenue"/>
      <sheetName val="(C) Data"/>
    </sheetNames>
    <sheetDataSet>
      <sheetData sheetId="0"/>
      <sheetData sheetId="1">
        <row r="12">
          <cell r="D12">
            <v>311324127.60569382</v>
          </cell>
          <cell r="E12">
            <v>197008983.53210199</v>
          </cell>
        </row>
        <row r="13">
          <cell r="D13">
            <v>91578256.92346701</v>
          </cell>
          <cell r="E13">
            <v>72863186.380163103</v>
          </cell>
        </row>
        <row r="14">
          <cell r="D14">
            <v>25885.709759820398</v>
          </cell>
          <cell r="E14">
            <v>30.389638999999999</v>
          </cell>
        </row>
        <row r="15">
          <cell r="D15">
            <v>14456233.31830545</v>
          </cell>
          <cell r="E15">
            <v>18624424.888310701</v>
          </cell>
        </row>
        <row r="16">
          <cell r="D16">
            <v>3995567.7266982314</v>
          </cell>
          <cell r="E16">
            <v>13477.9746633</v>
          </cell>
        </row>
        <row r="17">
          <cell r="D17">
            <v>1589956.2565282346</v>
          </cell>
          <cell r="E17">
            <v>4494980.4766552001</v>
          </cell>
        </row>
        <row r="18">
          <cell r="D18">
            <v>7037315.1964751901</v>
          </cell>
          <cell r="E18">
            <v>53607.810984000011</v>
          </cell>
        </row>
        <row r="19">
          <cell r="D19">
            <v>1944724.1433509393</v>
          </cell>
          <cell r="E19">
            <v>2526653.7291643196</v>
          </cell>
        </row>
        <row r="20">
          <cell r="D20">
            <v>84408.74029168782</v>
          </cell>
          <cell r="E20">
            <v>248.24569000000002</v>
          </cell>
        </row>
        <row r="21">
          <cell r="D21">
            <v>1093496.3989577971</v>
          </cell>
          <cell r="E21">
            <v>6293993.0193563206</v>
          </cell>
        </row>
        <row r="22">
          <cell r="D22">
            <v>3564358.6664720275</v>
          </cell>
          <cell r="E22">
            <v>72719.024875000003</v>
          </cell>
        </row>
        <row r="23">
          <cell r="D23">
            <v>1726553.2512827553</v>
          </cell>
        </row>
        <row r="26">
          <cell r="D26">
            <v>5364365.7215311108</v>
          </cell>
        </row>
        <row r="27">
          <cell r="D27">
            <v>5090448.3099999996</v>
          </cell>
        </row>
      </sheetData>
      <sheetData sheetId="2"/>
      <sheetData sheetId="3">
        <row r="10">
          <cell r="F10">
            <v>603115440.25499988</v>
          </cell>
        </row>
        <row r="11">
          <cell r="F11">
            <v>228604732.47</v>
          </cell>
        </row>
        <row r="12">
          <cell r="F12">
            <v>43413.76999999999</v>
          </cell>
        </row>
        <row r="13">
          <cell r="F13">
            <v>63966868.016999997</v>
          </cell>
        </row>
        <row r="14">
          <cell r="F14">
            <v>19254249.519000001</v>
          </cell>
        </row>
        <row r="15">
          <cell r="F15">
            <v>16307789.426000001</v>
          </cell>
        </row>
        <row r="16">
          <cell r="F16">
            <v>76582587.11999999</v>
          </cell>
        </row>
        <row r="17">
          <cell r="F17">
            <v>9107268.5420000013</v>
          </cell>
        </row>
        <row r="18">
          <cell r="F18">
            <v>354636.7</v>
          </cell>
        </row>
        <row r="19">
          <cell r="F19">
            <v>23273158.627999999</v>
          </cell>
        </row>
        <row r="20">
          <cell r="F20">
            <v>103884321.25</v>
          </cell>
        </row>
        <row r="21">
          <cell r="F21">
            <v>37275691.68</v>
          </cell>
        </row>
      </sheetData>
      <sheetData sheetId="4"/>
      <sheetData sheetId="5"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12562.25</v>
          </cell>
        </row>
        <row r="63">
          <cell r="O63">
            <v>28380.600000000002</v>
          </cell>
        </row>
        <row r="64">
          <cell r="O64">
            <v>333.15999999999997</v>
          </cell>
        </row>
        <row r="65">
          <cell r="O65">
            <v>8523.59</v>
          </cell>
        </row>
        <row r="66">
          <cell r="O66">
            <v>42191.22</v>
          </cell>
        </row>
        <row r="67">
          <cell r="O67">
            <v>0</v>
          </cell>
        </row>
        <row r="68">
          <cell r="O68">
            <v>0</v>
          </cell>
        </row>
      </sheetData>
      <sheetData sheetId="6"/>
      <sheetData sheetId="7"/>
      <sheetData sheetId="8">
        <row r="15">
          <cell r="R15">
            <v>504.84447368421053</v>
          </cell>
        </row>
        <row r="177">
          <cell r="R177">
            <v>12414641.779000001</v>
          </cell>
        </row>
        <row r="178">
          <cell r="R178">
            <v>26515987.948999997</v>
          </cell>
        </row>
        <row r="179">
          <cell r="R179">
            <v>15570876.586000003</v>
          </cell>
        </row>
        <row r="223">
          <cell r="R223">
            <v>754123.13899999997</v>
          </cell>
        </row>
        <row r="224">
          <cell r="R224">
            <v>2669995.7570000002</v>
          </cell>
        </row>
        <row r="225">
          <cell r="R225">
            <v>6041242.8069999991</v>
          </cell>
        </row>
        <row r="265">
          <cell r="R265">
            <v>813357.85</v>
          </cell>
        </row>
        <row r="266">
          <cell r="R266">
            <v>2920664.03</v>
          </cell>
        </row>
        <row r="267">
          <cell r="R267">
            <v>9048474.0690000001</v>
          </cell>
        </row>
        <row r="303">
          <cell r="R303">
            <v>273416.81</v>
          </cell>
        </row>
        <row r="304">
          <cell r="R304">
            <v>1213246.03</v>
          </cell>
        </row>
        <row r="305">
          <cell r="R305">
            <v>4985090.7299999995</v>
          </cell>
        </row>
        <row r="346">
          <cell r="R346">
            <v>6655392.3890000004</v>
          </cell>
        </row>
        <row r="347">
          <cell r="R347">
            <v>3842028.4380000001</v>
          </cell>
        </row>
        <row r="348">
          <cell r="R348">
            <v>4189530.9070000001</v>
          </cell>
        </row>
        <row r="393">
          <cell r="R393">
            <v>1141191.4439999997</v>
          </cell>
        </row>
        <row r="394">
          <cell r="R394">
            <v>440460.05400000006</v>
          </cell>
        </row>
        <row r="395">
          <cell r="R395">
            <v>39186.194000000018</v>
          </cell>
        </row>
        <row r="435">
          <cell r="R435">
            <v>9369176.5</v>
          </cell>
        </row>
        <row r="436">
          <cell r="R436">
            <v>6016981.2800000012</v>
          </cell>
        </row>
        <row r="437">
          <cell r="R437">
            <v>7106184.5700000003</v>
          </cell>
        </row>
        <row r="472">
          <cell r="R472">
            <v>18823130.039999999</v>
          </cell>
        </row>
        <row r="473">
          <cell r="R473">
            <v>13007769.259999998</v>
          </cell>
        </row>
        <row r="474">
          <cell r="R474">
            <v>22259345.469999999</v>
          </cell>
        </row>
        <row r="513">
          <cell r="R513">
            <v>2013774.8569999998</v>
          </cell>
        </row>
        <row r="514">
          <cell r="R514">
            <v>6822821.2180000003</v>
          </cell>
        </row>
        <row r="557">
          <cell r="R557">
            <v>46611.157999999996</v>
          </cell>
        </row>
        <row r="558">
          <cell r="R558">
            <v>224061.30899999995</v>
          </cell>
        </row>
        <row r="596">
          <cell r="R596">
            <v>23930.91</v>
          </cell>
        </row>
        <row r="597">
          <cell r="R597">
            <v>330705.78999999998</v>
          </cell>
        </row>
        <row r="639">
          <cell r="R639">
            <v>1503311.6719999998</v>
          </cell>
        </row>
        <row r="640">
          <cell r="R640">
            <v>1455588.43</v>
          </cell>
        </row>
        <row r="641">
          <cell r="R641">
            <v>2640466.9439999997</v>
          </cell>
        </row>
        <row r="642">
          <cell r="R642">
            <v>3226287.8670000001</v>
          </cell>
        </row>
        <row r="643">
          <cell r="R643">
            <v>3759593.1549999998</v>
          </cell>
        </row>
        <row r="644">
          <cell r="R644">
            <v>10687910.560000001</v>
          </cell>
        </row>
        <row r="695">
          <cell r="R695">
            <v>0</v>
          </cell>
        </row>
        <row r="696">
          <cell r="R696">
            <v>0</v>
          </cell>
        </row>
        <row r="697">
          <cell r="R697">
            <v>0</v>
          </cell>
        </row>
        <row r="698">
          <cell r="R698">
            <v>0</v>
          </cell>
        </row>
        <row r="699">
          <cell r="R699">
            <v>0</v>
          </cell>
        </row>
        <row r="700">
          <cell r="R700">
            <v>0</v>
          </cell>
        </row>
        <row r="746">
          <cell r="R746">
            <v>900000</v>
          </cell>
        </row>
        <row r="747">
          <cell r="R747">
            <v>900000</v>
          </cell>
        </row>
        <row r="748">
          <cell r="R748">
            <v>1800000</v>
          </cell>
        </row>
        <row r="749">
          <cell r="R749">
            <v>3377991.8800000004</v>
          </cell>
        </row>
        <row r="750">
          <cell r="R750">
            <v>4264266.2</v>
          </cell>
        </row>
        <row r="751">
          <cell r="R751">
            <v>7504505.9199999999</v>
          </cell>
        </row>
        <row r="792">
          <cell r="R792">
            <v>2100000</v>
          </cell>
        </row>
        <row r="793">
          <cell r="R793">
            <v>2100000</v>
          </cell>
        </row>
        <row r="794">
          <cell r="R794">
            <v>4200000</v>
          </cell>
        </row>
        <row r="795">
          <cell r="R795">
            <v>8400000</v>
          </cell>
        </row>
        <row r="796">
          <cell r="R796">
            <v>21989327.32</v>
          </cell>
        </row>
        <row r="797">
          <cell r="R797">
            <v>46348229.930000007</v>
          </cell>
        </row>
        <row r="865">
          <cell r="R865">
            <v>9329676.0139058214</v>
          </cell>
        </row>
        <row r="891">
          <cell r="R891">
            <v>7.5321521335807056</v>
          </cell>
        </row>
        <row r="892">
          <cell r="R892">
            <v>689698.95172727259</v>
          </cell>
        </row>
        <row r="893">
          <cell r="R893">
            <v>15757.12870224839</v>
          </cell>
        </row>
        <row r="894">
          <cell r="R894">
            <v>37.000031241542246</v>
          </cell>
        </row>
        <row r="895">
          <cell r="R895">
            <v>331.51750649225198</v>
          </cell>
        </row>
        <row r="896">
          <cell r="R896">
            <v>2677.7055539223543</v>
          </cell>
        </row>
        <row r="897">
          <cell r="R897">
            <v>60.132496118726415</v>
          </cell>
        </row>
        <row r="898">
          <cell r="R898">
            <v>1217.0689113856104</v>
          </cell>
        </row>
        <row r="899">
          <cell r="R899">
            <v>1226.3663564440635</v>
          </cell>
        </row>
        <row r="900">
          <cell r="R900">
            <v>31.999971930109631</v>
          </cell>
        </row>
        <row r="901">
          <cell r="R901">
            <v>112.76670855311828</v>
          </cell>
        </row>
        <row r="909">
          <cell r="R909">
            <v>295.27300000000002</v>
          </cell>
        </row>
        <row r="939">
          <cell r="R939">
            <v>603105552.93699992</v>
          </cell>
        </row>
        <row r="941">
          <cell r="R941">
            <v>228604732.46999997</v>
          </cell>
        </row>
        <row r="943">
          <cell r="R943">
            <v>43413.770000000004</v>
          </cell>
        </row>
        <row r="975">
          <cell r="R975">
            <v>3902427.7730000005</v>
          </cell>
        </row>
        <row r="976">
          <cell r="R976">
            <v>84395.974999999991</v>
          </cell>
        </row>
        <row r="977">
          <cell r="R977">
            <v>82161.953000000009</v>
          </cell>
        </row>
        <row r="978">
          <cell r="R978">
            <v>0</v>
          </cell>
        </row>
        <row r="979">
          <cell r="R979">
            <v>1169396.5019999999</v>
          </cell>
        </row>
        <row r="980">
          <cell r="R980">
            <v>686276.33400000003</v>
          </cell>
        </row>
        <row r="981">
          <cell r="R981">
            <v>9750</v>
          </cell>
        </row>
        <row r="982">
          <cell r="R982">
            <v>287412</v>
          </cell>
        </row>
      </sheetData>
      <sheetData sheetId="9">
        <row r="17">
          <cell r="R17">
            <v>12480.465045003857</v>
          </cell>
        </row>
        <row r="18">
          <cell r="R18">
            <v>193906.38286551557</v>
          </cell>
        </row>
        <row r="19">
          <cell r="R19">
            <v>36640.184380349841</v>
          </cell>
        </row>
        <row r="20">
          <cell r="R20">
            <v>8166.0570112435507</v>
          </cell>
        </row>
        <row r="21">
          <cell r="R21">
            <v>40969.207236776536</v>
          </cell>
        </row>
        <row r="22">
          <cell r="R22">
            <v>2378.5021946803395</v>
          </cell>
        </row>
        <row r="45">
          <cell r="R45">
            <v>1385.380082485219</v>
          </cell>
        </row>
        <row r="46">
          <cell r="R46">
            <v>1037.5582075779919</v>
          </cell>
        </row>
        <row r="47">
          <cell r="R47">
            <v>2771.9403299097144</v>
          </cell>
        </row>
        <row r="48">
          <cell r="R48">
            <v>156.42359935012365</v>
          </cell>
        </row>
        <row r="49">
          <cell r="R49">
            <v>6653.0909836922901</v>
          </cell>
        </row>
        <row r="50">
          <cell r="R50">
            <v>4493.0155629840601</v>
          </cell>
        </row>
        <row r="51">
          <cell r="R51">
            <v>12979.72487632374</v>
          </cell>
        </row>
        <row r="72">
          <cell r="R72">
            <v>11826.912573528694</v>
          </cell>
        </row>
        <row r="73">
          <cell r="R73">
            <v>845.66294824016904</v>
          </cell>
        </row>
        <row r="74">
          <cell r="R74">
            <v>535.50948516824371</v>
          </cell>
        </row>
        <row r="75">
          <cell r="R75">
            <v>19512.390986324594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5"/>
  <sheetViews>
    <sheetView tabSelected="1" zoomScaleNormal="100" workbookViewId="0">
      <selection activeCell="C36" sqref="C36"/>
    </sheetView>
  </sheetViews>
  <sheetFormatPr defaultColWidth="4.28515625" defaultRowHeight="15" x14ac:dyDescent="0.25"/>
  <cols>
    <col min="1" max="1" width="2.28515625" style="1" customWidth="1"/>
    <col min="2" max="2" width="33.42578125" style="1" bestFit="1" customWidth="1"/>
    <col min="3" max="3" width="13.42578125" style="1" bestFit="1" customWidth="1"/>
    <col min="4" max="6" width="15.28515625" style="1" customWidth="1"/>
    <col min="7" max="7" width="11.28515625" style="1" bestFit="1" customWidth="1"/>
    <col min="8" max="8" width="10.28515625" style="1" bestFit="1" customWidth="1"/>
    <col min="9" max="9" width="9.5703125" style="1" bestFit="1" customWidth="1"/>
    <col min="10" max="10" width="13.85546875" style="1" customWidth="1"/>
    <col min="11" max="11" width="15.28515625" style="1" customWidth="1"/>
    <col min="12" max="12" width="14" style="1" customWidth="1"/>
    <col min="13" max="13" width="11.7109375" style="1" bestFit="1" customWidth="1"/>
    <col min="14" max="14" width="10.28515625" style="1" bestFit="1" customWidth="1"/>
    <col min="15" max="15" width="13.85546875" style="1" customWidth="1"/>
    <col min="16" max="16" width="4.28515625" style="1"/>
    <col min="17" max="17" width="15" style="2" bestFit="1" customWidth="1"/>
    <col min="18" max="16384" width="4.28515625" style="1"/>
  </cols>
  <sheetData>
    <row r="1" spans="2:19" x14ac:dyDescent="0.25"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</row>
    <row r="2" spans="2:19" s="2" customFormat="1" x14ac:dyDescent="0.25">
      <c r="B2" s="186" t="s">
        <v>184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9" x14ac:dyDescent="0.25">
      <c r="B3" s="187" t="s">
        <v>191</v>
      </c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</row>
    <row r="4" spans="2:19" x14ac:dyDescent="0.25">
      <c r="B4" s="187" t="s">
        <v>186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2:19" s="5" customFormat="1" x14ac:dyDescent="0.25">
      <c r="B5" s="4"/>
      <c r="D5" s="6"/>
      <c r="E5" s="6"/>
      <c r="F5" s="6"/>
      <c r="G5" s="6"/>
      <c r="H5" s="6"/>
      <c r="I5" s="6"/>
      <c r="J5" s="6"/>
      <c r="P5" s="7"/>
      <c r="Q5" s="7"/>
      <c r="R5" s="7"/>
      <c r="S5" s="7"/>
    </row>
    <row r="6" spans="2:19" s="5" customFormat="1" x14ac:dyDescent="0.25">
      <c r="B6" s="4"/>
      <c r="E6" s="6"/>
      <c r="K6" s="122"/>
      <c r="L6" s="122"/>
      <c r="M6" s="122"/>
      <c r="N6" s="6"/>
      <c r="O6" s="6"/>
      <c r="P6" s="7"/>
      <c r="Q6" s="7"/>
      <c r="R6" s="7"/>
      <c r="S6" s="7"/>
    </row>
    <row r="7" spans="2:19" s="5" customFormat="1" x14ac:dyDescent="0.25">
      <c r="C7" s="8"/>
      <c r="D7" s="122" t="s">
        <v>28</v>
      </c>
      <c r="E7" s="122" t="s">
        <v>157</v>
      </c>
      <c r="F7" s="122" t="s">
        <v>5</v>
      </c>
      <c r="G7" s="8"/>
      <c r="H7" s="8"/>
      <c r="I7" s="8"/>
      <c r="J7" s="8"/>
      <c r="K7" s="122"/>
      <c r="L7" s="9"/>
      <c r="M7" s="9" t="s">
        <v>149</v>
      </c>
      <c r="N7" s="9"/>
      <c r="O7" s="122" t="s">
        <v>3</v>
      </c>
      <c r="P7" s="7"/>
      <c r="Q7" s="7"/>
      <c r="R7" s="7"/>
      <c r="S7" s="7"/>
    </row>
    <row r="8" spans="2:19" s="5" customFormat="1" x14ac:dyDescent="0.25">
      <c r="C8" s="8" t="s">
        <v>4</v>
      </c>
      <c r="D8" s="122" t="s">
        <v>13</v>
      </c>
      <c r="E8" s="122" t="s">
        <v>13</v>
      </c>
      <c r="F8" s="9" t="s">
        <v>177</v>
      </c>
      <c r="G8" s="8" t="s">
        <v>141</v>
      </c>
      <c r="H8" s="9" t="s">
        <v>141</v>
      </c>
      <c r="I8" s="9" t="s">
        <v>144</v>
      </c>
      <c r="J8" s="9" t="s">
        <v>144</v>
      </c>
      <c r="K8" s="122" t="s">
        <v>1</v>
      </c>
      <c r="L8" s="9"/>
      <c r="M8" s="9" t="s">
        <v>147</v>
      </c>
      <c r="N8" s="9" t="s">
        <v>149</v>
      </c>
      <c r="O8" s="9" t="s">
        <v>7</v>
      </c>
      <c r="P8" s="7"/>
      <c r="Q8" s="7"/>
      <c r="R8" s="7"/>
      <c r="S8" s="7"/>
    </row>
    <row r="9" spans="2:19" s="5" customFormat="1" x14ac:dyDescent="0.25">
      <c r="C9" s="9" t="s">
        <v>8</v>
      </c>
      <c r="D9" s="122" t="s">
        <v>148</v>
      </c>
      <c r="E9" s="122" t="s">
        <v>148</v>
      </c>
      <c r="F9" s="9" t="s">
        <v>179</v>
      </c>
      <c r="G9" s="9" t="s">
        <v>142</v>
      </c>
      <c r="H9" s="9" t="s">
        <v>143</v>
      </c>
      <c r="I9" s="9" t="s">
        <v>5</v>
      </c>
      <c r="J9" s="9" t="s">
        <v>145</v>
      </c>
      <c r="K9" s="9" t="s">
        <v>9</v>
      </c>
      <c r="L9" s="9" t="s">
        <v>2</v>
      </c>
      <c r="M9" s="9" t="s">
        <v>146</v>
      </c>
      <c r="N9" s="9" t="s">
        <v>147</v>
      </c>
      <c r="O9" s="9" t="s">
        <v>10</v>
      </c>
      <c r="P9" s="7"/>
      <c r="Q9" s="7"/>
      <c r="R9" s="7"/>
      <c r="S9" s="7"/>
    </row>
    <row r="10" spans="2:19" s="5" customFormat="1" x14ac:dyDescent="0.25">
      <c r="B10" s="10" t="s">
        <v>11</v>
      </c>
      <c r="C10" s="11" t="s">
        <v>12</v>
      </c>
      <c r="D10" s="11" t="s">
        <v>34</v>
      </c>
      <c r="E10" s="11" t="s">
        <v>158</v>
      </c>
      <c r="F10" s="11" t="s">
        <v>178</v>
      </c>
      <c r="G10" s="11" t="s">
        <v>25</v>
      </c>
      <c r="H10" s="11" t="s">
        <v>149</v>
      </c>
      <c r="I10" s="11" t="s">
        <v>14</v>
      </c>
      <c r="J10" s="11" t="s">
        <v>25</v>
      </c>
      <c r="K10" s="11" t="s">
        <v>185</v>
      </c>
      <c r="L10" s="11" t="s">
        <v>5</v>
      </c>
      <c r="M10" s="11" t="s">
        <v>13</v>
      </c>
      <c r="N10" s="11" t="s">
        <v>156</v>
      </c>
      <c r="O10" s="11" t="s">
        <v>15</v>
      </c>
      <c r="P10" s="7"/>
      <c r="Q10" s="7"/>
      <c r="R10" s="7"/>
      <c r="S10" s="7"/>
    </row>
    <row r="11" spans="2:19" s="5" customFormat="1" x14ac:dyDescent="0.25">
      <c r="B11" s="8" t="s">
        <v>16</v>
      </c>
      <c r="C11" s="9" t="s">
        <v>17</v>
      </c>
      <c r="D11" s="9" t="s">
        <v>163</v>
      </c>
      <c r="E11" s="9" t="s">
        <v>164</v>
      </c>
      <c r="F11" s="9" t="s">
        <v>165</v>
      </c>
      <c r="G11" s="9" t="s">
        <v>166</v>
      </c>
      <c r="H11" s="9" t="s">
        <v>167</v>
      </c>
      <c r="I11" s="9" t="s">
        <v>168</v>
      </c>
      <c r="J11" s="9" t="s">
        <v>169</v>
      </c>
      <c r="K11" s="9" t="s">
        <v>170</v>
      </c>
      <c r="L11" s="9" t="s">
        <v>171</v>
      </c>
      <c r="M11" s="9" t="s">
        <v>172</v>
      </c>
      <c r="N11" s="9" t="s">
        <v>173</v>
      </c>
      <c r="O11" s="9" t="s">
        <v>174</v>
      </c>
      <c r="P11" s="7"/>
      <c r="Q11" s="7"/>
      <c r="R11" s="7"/>
      <c r="S11" s="7"/>
    </row>
    <row r="12" spans="2:19" s="5" customFormat="1" x14ac:dyDescent="0.25">
      <c r="B12" s="12" t="s">
        <v>18</v>
      </c>
      <c r="C12" s="170">
        <f>'[61]Exh. JAP-3 Page 3'!$F$10</f>
        <v>603115440.25499988</v>
      </c>
      <c r="D12" s="159">
        <f>E12+F12</f>
        <v>508333111.13779581</v>
      </c>
      <c r="E12" s="167">
        <f>'[61]Exh. JAP-3 Page 1'!$E$12</f>
        <v>197008983.53210199</v>
      </c>
      <c r="F12" s="173">
        <f>'[61]Exh. JAP-3 Page 1'!$D$12</f>
        <v>311324127.60569382</v>
      </c>
      <c r="G12" s="171">
        <f>F12/(F$20-F$19)</f>
        <v>0.70425970608818422</v>
      </c>
      <c r="H12" s="121">
        <v>1</v>
      </c>
      <c r="I12" s="124">
        <f>$J$26*$J$27*H12</f>
        <v>8.4651014781446821E-2</v>
      </c>
      <c r="J12" s="159">
        <f>F12*I12</f>
        <v>26353903.327770624</v>
      </c>
      <c r="K12" s="173">
        <f>'Exh. JAP-6 Pages 2-6'!J173</f>
        <v>326090855.42058766</v>
      </c>
      <c r="L12" s="163">
        <f>K12-F12</f>
        <v>14766727.814893842</v>
      </c>
      <c r="M12" s="130">
        <f>L12/D12</f>
        <v>2.9049313317091728E-2</v>
      </c>
      <c r="N12" s="154">
        <f>L12/F12</f>
        <v>4.7432005763448491E-2</v>
      </c>
      <c r="O12" s="163">
        <f>L12-J12</f>
        <v>-11587175.512876783</v>
      </c>
      <c r="P12" s="7"/>
      <c r="Q12" s="7"/>
      <c r="R12" s="7"/>
      <c r="S12" s="7"/>
    </row>
    <row r="13" spans="2:19" s="5" customFormat="1" x14ac:dyDescent="0.25">
      <c r="B13" s="14" t="s">
        <v>19</v>
      </c>
      <c r="C13" s="170">
        <f>SUM('[61]Exh. JAP-3 Page 3'!$F$11:$F$12)</f>
        <v>228648146.24000001</v>
      </c>
      <c r="D13" s="159">
        <f t="shared" ref="D13:D19" si="0">E13+F13</f>
        <v>164467359.40302894</v>
      </c>
      <c r="E13" s="167">
        <f>SUM('[61]Exh. JAP-3 Page 1'!$E$13:$E$14)</f>
        <v>72863216.769802108</v>
      </c>
      <c r="F13" s="173">
        <f>SUM('[61]Exh. JAP-3 Page 1'!$D$13:$D$14)</f>
        <v>91604142.633226827</v>
      </c>
      <c r="G13" s="171">
        <f>F13/(F$20-F$19)</f>
        <v>0.20722167299877642</v>
      </c>
      <c r="H13" s="121">
        <v>1</v>
      </c>
      <c r="I13" s="124">
        <f t="shared" ref="I13:I16" si="1">$J$26*$J$27*H13</f>
        <v>8.4651014781446821E-2</v>
      </c>
      <c r="J13" s="159">
        <f t="shared" ref="J13:J17" si="2">F13*I13</f>
        <v>7754383.6320870472</v>
      </c>
      <c r="K13" s="173">
        <f>'Exh. JAP-6 Pages 2-6'!J174</f>
        <v>96380712.859999999</v>
      </c>
      <c r="L13" s="163">
        <f>K13-F13</f>
        <v>4776570.2267731726</v>
      </c>
      <c r="M13" s="130">
        <f t="shared" ref="M13:M20" si="3">L13/D13</f>
        <v>2.904266380946835E-2</v>
      </c>
      <c r="N13" s="154">
        <f>L13/F13</f>
        <v>5.2143604966623049E-2</v>
      </c>
      <c r="O13" s="163">
        <f t="shared" ref="O13:O18" si="4">L13-J13</f>
        <v>-2977813.4053138746</v>
      </c>
      <c r="P13" s="7"/>
      <c r="Q13" s="7"/>
      <c r="R13" s="7"/>
      <c r="S13" s="7"/>
    </row>
    <row r="14" spans="2:19" s="5" customFormat="1" x14ac:dyDescent="0.25">
      <c r="B14" s="16" t="s">
        <v>20</v>
      </c>
      <c r="C14" s="170">
        <f>SUM('[61]Exh. JAP-3 Page 3'!$F$13:$F$14)</f>
        <v>83221117.535999998</v>
      </c>
      <c r="D14" s="159">
        <f t="shared" si="0"/>
        <v>37089703.907977685</v>
      </c>
      <c r="E14" s="167">
        <f>SUM('[61]Exh. JAP-3 Page 1'!$E$15:$E$16)</f>
        <v>18637902.862973999</v>
      </c>
      <c r="F14" s="173">
        <f>SUM('[61]Exh. JAP-3 Page 1'!$D$15:$D$16)</f>
        <v>18451801.045003682</v>
      </c>
      <c r="G14" s="171">
        <f t="shared" ref="G14:G18" si="5">F14/(F$20-F$19)</f>
        <v>4.1740613169598359E-2</v>
      </c>
      <c r="H14" s="121">
        <v>1</v>
      </c>
      <c r="I14" s="124">
        <f t="shared" si="1"/>
        <v>8.4651014781446821E-2</v>
      </c>
      <c r="J14" s="159">
        <f t="shared" si="2"/>
        <v>1561963.6830049227</v>
      </c>
      <c r="K14" s="173">
        <f>'Exh. JAP-6 Pages 2-6'!J175</f>
        <v>19529169.310000002</v>
      </c>
      <c r="L14" s="163">
        <f>K14-F14</f>
        <v>1077368.26499632</v>
      </c>
      <c r="M14" s="130">
        <f t="shared" si="3"/>
        <v>2.9047637254515452E-2</v>
      </c>
      <c r="N14" s="154">
        <f>L14/F14</f>
        <v>5.8388244181076632E-2</v>
      </c>
      <c r="O14" s="163">
        <f t="shared" si="4"/>
        <v>-484595.41800860269</v>
      </c>
      <c r="P14" s="7"/>
      <c r="Q14" s="7"/>
      <c r="R14" s="7"/>
      <c r="S14" s="7"/>
    </row>
    <row r="15" spans="2:19" s="5" customFormat="1" x14ac:dyDescent="0.25">
      <c r="B15" s="12" t="s">
        <v>21</v>
      </c>
      <c r="C15" s="170">
        <f>SUM('[61]Exh. JAP-3 Page 3'!$F$15:$F$16)</f>
        <v>92890376.545999989</v>
      </c>
      <c r="D15" s="159">
        <f>E15+F15</f>
        <v>13175859.740642626</v>
      </c>
      <c r="E15" s="167">
        <f>SUM('[61]Exh. JAP-3 Page 1'!$E$17:$E$18)</f>
        <v>4548588.2876391998</v>
      </c>
      <c r="F15" s="173">
        <f>SUM('[61]Exh. JAP-3 Page 1'!$D$17:$D$18)</f>
        <v>8627271.4530034252</v>
      </c>
      <c r="G15" s="171">
        <f t="shared" si="5"/>
        <v>1.9516122006227869E-2</v>
      </c>
      <c r="H15" s="121">
        <v>1</v>
      </c>
      <c r="I15" s="124">
        <f t="shared" si="1"/>
        <v>8.4651014781446821E-2</v>
      </c>
      <c r="J15" s="159">
        <f t="shared" si="2"/>
        <v>730307.2832917471</v>
      </c>
      <c r="K15" s="173">
        <f>'Exh. JAP-6 Pages 2-6'!J176</f>
        <v>9009906.5199999996</v>
      </c>
      <c r="L15" s="163">
        <f t="shared" ref="L15:L19" si="6">K15-F15</f>
        <v>382635.0669965744</v>
      </c>
      <c r="M15" s="130">
        <f t="shared" si="3"/>
        <v>2.9040614770380984E-2</v>
      </c>
      <c r="N15" s="154">
        <f t="shared" ref="N15:N22" si="7">L15/F15</f>
        <v>4.4351805675868362E-2</v>
      </c>
      <c r="O15" s="163">
        <f t="shared" si="4"/>
        <v>-347672.21629517269</v>
      </c>
      <c r="P15" s="7"/>
      <c r="Q15" s="7"/>
      <c r="R15" s="7"/>
      <c r="S15" s="7"/>
    </row>
    <row r="16" spans="2:19" s="5" customFormat="1" x14ac:dyDescent="0.25">
      <c r="B16" s="16" t="s">
        <v>22</v>
      </c>
      <c r="C16" s="170">
        <f>SUM('[61]Exh. JAP-3 Page 3'!$F$17:$F$18)</f>
        <v>9461905.2420000006</v>
      </c>
      <c r="D16" s="159">
        <f t="shared" si="0"/>
        <v>4556034.8584969463</v>
      </c>
      <c r="E16" s="167">
        <f>SUM('[61]Exh. JAP-3 Page 1'!$E$19:$E$20)</f>
        <v>2526901.9748543194</v>
      </c>
      <c r="F16" s="173">
        <f>SUM('[61]Exh. JAP-3 Page 1'!$D$19:$D$20)</f>
        <v>2029132.8836426272</v>
      </c>
      <c r="G16" s="171">
        <f t="shared" si="5"/>
        <v>4.5901888145912229E-3</v>
      </c>
      <c r="H16" s="121">
        <v>1</v>
      </c>
      <c r="I16" s="124">
        <f t="shared" si="1"/>
        <v>8.4651014781446821E-2</v>
      </c>
      <c r="J16" s="159">
        <f t="shared" si="2"/>
        <v>171768.15772675184</v>
      </c>
      <c r="K16" s="173">
        <f>'Exh. JAP-6 Pages 2-6'!J177</f>
        <v>2161404.5100000002</v>
      </c>
      <c r="L16" s="163">
        <f t="shared" si="6"/>
        <v>132271.62635737308</v>
      </c>
      <c r="M16" s="130">
        <f t="shared" si="3"/>
        <v>2.9032180495873118E-2</v>
      </c>
      <c r="N16" s="154">
        <f t="shared" si="7"/>
        <v>6.5186281008823718E-2</v>
      </c>
      <c r="O16" s="163">
        <f t="shared" si="4"/>
        <v>-39496.531369378761</v>
      </c>
      <c r="P16" s="7"/>
      <c r="Q16" s="7"/>
      <c r="R16" s="7"/>
      <c r="S16" s="7"/>
    </row>
    <row r="17" spans="2:19" s="5" customFormat="1" x14ac:dyDescent="0.25">
      <c r="B17" s="16" t="s">
        <v>23</v>
      </c>
      <c r="C17" s="170">
        <f>SUM('[61]Exh. JAP-3 Page 3'!$F$19:$F$20)</f>
        <v>127157479.87799999</v>
      </c>
      <c r="D17" s="159">
        <f t="shared" si="0"/>
        <v>11024567.109661145</v>
      </c>
      <c r="E17" s="167">
        <f>SUM('[61]Exh. JAP-3 Page 1'!$E$21:$E$22)</f>
        <v>6366712.0442313207</v>
      </c>
      <c r="F17" s="173">
        <f>SUM('[61]Exh. JAP-3 Page 1'!$D$21:$D$22)</f>
        <v>4657855.0654298244</v>
      </c>
      <c r="G17" s="171">
        <f t="shared" si="5"/>
        <v>1.0536734382295188E-2</v>
      </c>
      <c r="H17" s="121">
        <v>1</v>
      </c>
      <c r="I17" s="124">
        <f>$J$26*$J$27*H17</f>
        <v>8.4651014781446821E-2</v>
      </c>
      <c r="J17" s="159">
        <f t="shared" si="2"/>
        <v>394292.15799353702</v>
      </c>
      <c r="K17" s="173">
        <f>'Exh. JAP-6 Pages 2-6'!J178</f>
        <v>4977481.83</v>
      </c>
      <c r="L17" s="163">
        <f t="shared" si="6"/>
        <v>319626.76457017567</v>
      </c>
      <c r="M17" s="130">
        <f>L17/D17</f>
        <v>2.899222812023862E-2</v>
      </c>
      <c r="N17" s="154">
        <f t="shared" si="7"/>
        <v>6.862101977848481E-2</v>
      </c>
      <c r="O17" s="163">
        <f t="shared" si="4"/>
        <v>-74665.393423361355</v>
      </c>
      <c r="P17" s="7"/>
      <c r="Q17" s="7"/>
      <c r="R17" s="7"/>
      <c r="S17" s="7"/>
    </row>
    <row r="18" spans="2:19" s="5" customFormat="1" x14ac:dyDescent="0.25">
      <c r="B18" s="12" t="s">
        <v>24</v>
      </c>
      <c r="C18" s="158">
        <v>0</v>
      </c>
      <c r="D18" s="159">
        <f t="shared" si="0"/>
        <v>5364365.7215311108</v>
      </c>
      <c r="E18" s="161">
        <v>0</v>
      </c>
      <c r="F18" s="173">
        <f>'[61]Exh. JAP-3 Page 1'!$D$26</f>
        <v>5364365.7215311108</v>
      </c>
      <c r="G18" s="171">
        <f t="shared" si="5"/>
        <v>1.2134962540326848E-2</v>
      </c>
      <c r="H18" s="121">
        <v>1</v>
      </c>
      <c r="I18" s="124">
        <f>$J$26*$J$27*H18</f>
        <v>8.4651014781446821E-2</v>
      </c>
      <c r="J18" s="159">
        <f>F18*I18</f>
        <v>454099.0019864167</v>
      </c>
      <c r="K18" s="173">
        <f>'Exh. JAP-6 Pages 2-6'!J179</f>
        <v>5520076.7100000009</v>
      </c>
      <c r="L18" s="163">
        <f t="shared" si="6"/>
        <v>155710.98846889008</v>
      </c>
      <c r="M18" s="130">
        <f t="shared" si="3"/>
        <v>2.9026915119509535E-2</v>
      </c>
      <c r="N18" s="154">
        <f t="shared" si="7"/>
        <v>2.9026915119509535E-2</v>
      </c>
      <c r="O18" s="163">
        <f t="shared" si="4"/>
        <v>-298388.01351752662</v>
      </c>
      <c r="P18" s="7"/>
      <c r="Q18" s="7"/>
      <c r="R18" s="7"/>
      <c r="S18" s="7"/>
    </row>
    <row r="19" spans="2:19" s="6" customFormat="1" x14ac:dyDescent="0.25">
      <c r="B19" s="16" t="s">
        <v>25</v>
      </c>
      <c r="C19" s="170">
        <f>'[61]Exh. JAP-3 Page 3'!$F$21</f>
        <v>37275691.68</v>
      </c>
      <c r="D19" s="159">
        <f t="shared" si="0"/>
        <v>1726553.2512827553</v>
      </c>
      <c r="E19" s="161">
        <v>0</v>
      </c>
      <c r="F19" s="173">
        <f>'[61]Exh. JAP-3 Page 1'!$D$23</f>
        <v>1726553.2512827553</v>
      </c>
      <c r="G19" s="171"/>
      <c r="H19" s="121"/>
      <c r="I19" s="125"/>
      <c r="J19" s="159">
        <f>F19*I19</f>
        <v>0</v>
      </c>
      <c r="K19" s="160">
        <v>1776637.0074217154</v>
      </c>
      <c r="L19" s="163">
        <f t="shared" si="6"/>
        <v>50083.756138960132</v>
      </c>
      <c r="M19" s="130">
        <f>L19/D19</f>
        <v>2.9007941748538622E-2</v>
      </c>
      <c r="N19" s="154">
        <f t="shared" si="7"/>
        <v>2.9007941748538622E-2</v>
      </c>
      <c r="O19" s="163"/>
      <c r="P19" s="7"/>
      <c r="Q19" s="7"/>
      <c r="R19" s="7"/>
      <c r="S19" s="7"/>
    </row>
    <row r="20" spans="2:19" s="5" customFormat="1" x14ac:dyDescent="0.25">
      <c r="B20" s="5" t="s">
        <v>26</v>
      </c>
      <c r="C20" s="18">
        <f>SUM(C12:C19)</f>
        <v>1181770157.3769999</v>
      </c>
      <c r="D20" s="165">
        <f>SUM(D12:D19)</f>
        <v>745737555.13041711</v>
      </c>
      <c r="E20" s="162">
        <f>SUM(E12:E19)</f>
        <v>301952305.47160286</v>
      </c>
      <c r="F20" s="165">
        <f>SUM(F12:F19)</f>
        <v>443785249.65881401</v>
      </c>
      <c r="G20" s="172">
        <f>SUM(G12:G19)</f>
        <v>1</v>
      </c>
      <c r="H20" s="19"/>
      <c r="I20" s="19"/>
      <c r="J20" s="165">
        <f>SUM(J12:J19)</f>
        <v>37420717.243861049</v>
      </c>
      <c r="K20" s="162">
        <f>SUM(K12:K19)</f>
        <v>465446244.16800934</v>
      </c>
      <c r="L20" s="162">
        <f>SUM(L12:L19)</f>
        <v>21660994.509195309</v>
      </c>
      <c r="M20" s="155">
        <f t="shared" si="3"/>
        <v>2.9046404274768168E-2</v>
      </c>
      <c r="N20" s="156">
        <f t="shared" si="7"/>
        <v>4.8809631518506917E-2</v>
      </c>
      <c r="O20" s="162">
        <f>SUM(O12:O19)</f>
        <v>-15809806.490804702</v>
      </c>
      <c r="P20" s="7"/>
      <c r="Q20" s="7"/>
      <c r="R20" s="7"/>
      <c r="S20" s="7"/>
    </row>
    <row r="21" spans="2:19" s="5" customFormat="1" x14ac:dyDescent="0.25">
      <c r="B21" s="12"/>
      <c r="C21" s="20"/>
      <c r="D21" s="159"/>
      <c r="E21" s="163"/>
      <c r="F21" s="159"/>
      <c r="G21" s="17"/>
      <c r="H21" s="17"/>
      <c r="I21" s="17"/>
      <c r="J21" s="159"/>
      <c r="K21" s="166"/>
      <c r="L21" s="163"/>
      <c r="M21" s="130"/>
      <c r="N21" s="154"/>
      <c r="O21" s="163"/>
      <c r="P21" s="7"/>
      <c r="Q21" s="7"/>
      <c r="R21" s="7"/>
      <c r="S21" s="7"/>
    </row>
    <row r="22" spans="2:19" s="5" customFormat="1" x14ac:dyDescent="0.25">
      <c r="B22" s="12" t="s">
        <v>27</v>
      </c>
      <c r="C22" s="21"/>
      <c r="D22" s="159">
        <f t="shared" ref="D22" si="8">E22+F22</f>
        <v>5090448.3099999996</v>
      </c>
      <c r="E22" s="160">
        <v>0</v>
      </c>
      <c r="F22" s="174">
        <f>'[61]Exh. JAP-3 Page 1'!$D$27</f>
        <v>5090448.3099999996</v>
      </c>
      <c r="G22" s="15"/>
      <c r="H22" s="15"/>
      <c r="I22" s="15"/>
      <c r="J22" s="164"/>
      <c r="K22" s="163">
        <f>F22</f>
        <v>5090448.3099999996</v>
      </c>
      <c r="L22" s="163"/>
      <c r="M22" s="130">
        <f>L22/D22</f>
        <v>0</v>
      </c>
      <c r="N22" s="154">
        <f t="shared" si="7"/>
        <v>0</v>
      </c>
      <c r="O22" s="163"/>
      <c r="P22" s="7"/>
      <c r="Q22" s="7"/>
      <c r="R22" s="7"/>
      <c r="S22" s="7"/>
    </row>
    <row r="23" spans="2:19" s="5" customFormat="1" x14ac:dyDescent="0.25">
      <c r="B23" s="12" t="s">
        <v>28</v>
      </c>
      <c r="C23" s="18">
        <f>SUM(C20:C22)</f>
        <v>1181770157.3769999</v>
      </c>
      <c r="D23" s="165">
        <f>SUM(D20:D22)</f>
        <v>750828003.44041705</v>
      </c>
      <c r="E23" s="162">
        <f>SUM(E20:E22)</f>
        <v>301952305.47160286</v>
      </c>
      <c r="F23" s="165">
        <f>SUM(F20:F22)</f>
        <v>448875697.96881402</v>
      </c>
      <c r="G23" s="19"/>
      <c r="H23" s="19"/>
      <c r="I23" s="19"/>
      <c r="J23" s="162">
        <f>SUM(J20:J22)</f>
        <v>37420717.243861049</v>
      </c>
      <c r="K23" s="162">
        <f>SUM(K20:K22)</f>
        <v>470536692.47800934</v>
      </c>
      <c r="L23" s="162">
        <f>SUM(L20:L22)</f>
        <v>21660994.509195309</v>
      </c>
      <c r="M23" s="155">
        <f>L23/D23</f>
        <v>2.8849476058353019E-2</v>
      </c>
      <c r="N23" s="156">
        <f>L23/F23</f>
        <v>4.8256108778471279E-2</v>
      </c>
      <c r="O23" s="162">
        <f>SUM(O20:O22)</f>
        <v>-15809806.490804702</v>
      </c>
      <c r="P23" s="7"/>
      <c r="Q23" s="7"/>
      <c r="R23" s="7"/>
      <c r="S23" s="7"/>
    </row>
    <row r="24" spans="2:19" s="5" customFormat="1" x14ac:dyDescent="0.25">
      <c r="F24" s="6"/>
      <c r="G24" s="6"/>
      <c r="H24" s="6"/>
      <c r="I24" s="6"/>
      <c r="J24" s="163"/>
      <c r="K24" s="13"/>
      <c r="L24" s="13"/>
      <c r="M24" s="13"/>
      <c r="N24" s="6"/>
      <c r="O24" s="13"/>
      <c r="P24" s="7"/>
      <c r="Q24" s="7"/>
      <c r="R24" s="7"/>
      <c r="S24" s="7"/>
    </row>
    <row r="25" spans="2:19" s="5" customFormat="1" x14ac:dyDescent="0.25">
      <c r="B25" s="12" t="s">
        <v>150</v>
      </c>
      <c r="F25" s="23"/>
      <c r="G25" s="23"/>
      <c r="H25" s="23"/>
      <c r="I25" s="23"/>
      <c r="J25" s="167">
        <f>[60]Deficiency!$C$23</f>
        <v>37470801</v>
      </c>
      <c r="K25" s="24"/>
      <c r="L25" s="25"/>
      <c r="M25" s="25"/>
      <c r="N25" s="26"/>
      <c r="O25" s="22"/>
      <c r="P25" s="7"/>
      <c r="Q25" s="7"/>
      <c r="R25" s="7"/>
      <c r="S25" s="7"/>
    </row>
    <row r="26" spans="2:19" s="5" customFormat="1" x14ac:dyDescent="0.25">
      <c r="B26" s="12" t="s">
        <v>154</v>
      </c>
      <c r="F26" s="23"/>
      <c r="G26" s="23"/>
      <c r="H26" s="23"/>
      <c r="I26" s="23"/>
      <c r="J26" s="130">
        <f>(J25-L19)/SUM(F12:F18)</f>
        <v>8.4651014781446821E-2</v>
      </c>
      <c r="K26" s="24"/>
      <c r="L26" s="25"/>
      <c r="M26" s="25"/>
      <c r="N26" s="26"/>
      <c r="O26" s="22"/>
      <c r="P26" s="7"/>
      <c r="Q26" s="7"/>
      <c r="R26" s="7"/>
      <c r="S26" s="7"/>
    </row>
    <row r="27" spans="2:19" s="5" customFormat="1" x14ac:dyDescent="0.25">
      <c r="B27" s="12" t="s">
        <v>155</v>
      </c>
      <c r="F27" s="23"/>
      <c r="G27" s="23"/>
      <c r="H27" s="23"/>
      <c r="I27" s="23"/>
      <c r="J27" s="140">
        <f>1/SUMPRODUCT(G12:G18,H12:H18)</f>
        <v>1</v>
      </c>
      <c r="K27" s="24"/>
      <c r="L27" s="25"/>
      <c r="M27" s="25"/>
      <c r="N27" s="26"/>
      <c r="O27" s="22"/>
      <c r="P27" s="7"/>
      <c r="Q27" s="7"/>
      <c r="R27" s="7"/>
      <c r="S27" s="7"/>
    </row>
    <row r="28" spans="2:19" s="2" customFormat="1" x14ac:dyDescent="0.25">
      <c r="F28" s="27"/>
      <c r="G28" s="27"/>
      <c r="H28" s="27"/>
      <c r="I28" s="27"/>
      <c r="J28" s="27"/>
      <c r="P28" s="7"/>
      <c r="Q28" s="7"/>
      <c r="R28" s="7"/>
      <c r="S28" s="7"/>
    </row>
    <row r="29" spans="2:19" s="2" customFormat="1" x14ac:dyDescent="0.25">
      <c r="B29" s="16"/>
      <c r="F29" s="27"/>
      <c r="G29" s="27"/>
      <c r="H29" s="27"/>
      <c r="I29" s="27"/>
      <c r="J29" s="27"/>
      <c r="L29" s="27"/>
      <c r="P29" s="7"/>
      <c r="Q29" s="7"/>
      <c r="R29" s="7"/>
      <c r="S29" s="7"/>
    </row>
    <row r="30" spans="2:19" s="2" customFormat="1" x14ac:dyDescent="0.25">
      <c r="F30" s="27"/>
      <c r="G30" s="27"/>
      <c r="H30" s="27"/>
      <c r="I30" s="27"/>
      <c r="J30" s="27"/>
      <c r="P30" s="7"/>
      <c r="Q30" s="7"/>
      <c r="R30" s="7"/>
      <c r="S30" s="7"/>
    </row>
    <row r="31" spans="2:19" s="2" customFormat="1" x14ac:dyDescent="0.25">
      <c r="B31" s="28" t="s">
        <v>187</v>
      </c>
      <c r="P31" s="7"/>
      <c r="Q31" s="7"/>
      <c r="R31" s="7"/>
      <c r="S31" s="7"/>
    </row>
    <row r="32" spans="2:19" s="2" customFormat="1" x14ac:dyDescent="0.25">
      <c r="B32" s="16" t="s">
        <v>193</v>
      </c>
      <c r="F32" s="27"/>
      <c r="G32" s="27"/>
      <c r="H32" s="27"/>
      <c r="I32" s="27"/>
      <c r="J32" s="27"/>
      <c r="L32" s="27"/>
      <c r="M32" s="27"/>
      <c r="P32" s="7"/>
      <c r="Q32" s="7"/>
      <c r="R32" s="7"/>
      <c r="S32" s="7"/>
    </row>
    <row r="33" spans="2:19" s="2" customFormat="1" x14ac:dyDescent="0.25">
      <c r="B33" s="28" t="s">
        <v>188</v>
      </c>
      <c r="F33" s="29"/>
      <c r="G33" s="29"/>
      <c r="H33" s="29"/>
      <c r="I33" s="29"/>
      <c r="J33" s="29"/>
      <c r="K33" s="30"/>
      <c r="L33" s="168"/>
      <c r="M33" s="30"/>
      <c r="P33" s="7"/>
      <c r="Q33" s="7"/>
      <c r="R33" s="7"/>
      <c r="S33" s="7"/>
    </row>
    <row r="34" spans="2:19" s="2" customFormat="1" x14ac:dyDescent="0.25">
      <c r="B34" s="28" t="s">
        <v>192</v>
      </c>
      <c r="K34" s="27"/>
    </row>
    <row r="35" spans="2:19" s="2" customFormat="1" x14ac:dyDescent="0.25">
      <c r="D35" s="157"/>
    </row>
    <row r="36" spans="2:19" s="2" customFormat="1" x14ac:dyDescent="0.25"/>
    <row r="37" spans="2:19" s="2" customFormat="1" x14ac:dyDescent="0.25">
      <c r="F37" s="31"/>
      <c r="G37" s="31"/>
      <c r="H37" s="31"/>
      <c r="I37" s="31"/>
      <c r="J37" s="31"/>
    </row>
    <row r="38" spans="2:19" s="2" customFormat="1" x14ac:dyDescent="0.25"/>
    <row r="39" spans="2:19" s="2" customFormat="1" x14ac:dyDescent="0.25">
      <c r="B39" s="2" t="s">
        <v>29</v>
      </c>
    </row>
    <row r="40" spans="2:19" s="2" customFormat="1" x14ac:dyDescent="0.25"/>
    <row r="41" spans="2:19" s="2" customFormat="1" x14ac:dyDescent="0.25"/>
    <row r="42" spans="2:19" s="2" customFormat="1" x14ac:dyDescent="0.25"/>
    <row r="43" spans="2:19" s="2" customFormat="1" x14ac:dyDescent="0.25"/>
    <row r="44" spans="2:19" s="2" customFormat="1" x14ac:dyDescent="0.25"/>
    <row r="45" spans="2:19" s="2" customFormat="1" x14ac:dyDescent="0.25"/>
  </sheetData>
  <mergeCells count="4">
    <mergeCell ref="B1:O1"/>
    <mergeCell ref="B2:O2"/>
    <mergeCell ref="B3:O3"/>
    <mergeCell ref="B4:O4"/>
  </mergeCells>
  <printOptions horizontalCentered="1"/>
  <pageMargins left="0.45" right="0.45" top="0.75" bottom="0.75" header="0.3" footer="0.3"/>
  <pageSetup scale="64" orientation="landscape" blackAndWhite="1" horizontalDpi="300" verticalDpi="300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239"/>
  <sheetViews>
    <sheetView topLeftCell="B1" zoomScaleNormal="100" workbookViewId="0">
      <pane xSplit="3" ySplit="7" topLeftCell="E92" activePane="bottomRight" state="frozen"/>
      <selection activeCell="E35" sqref="E35"/>
      <selection pane="topRight" activeCell="E35" sqref="E35"/>
      <selection pane="bottomLeft" activeCell="E35" sqref="E35"/>
      <selection pane="bottomRight" activeCell="Q119" sqref="Q119"/>
    </sheetView>
  </sheetViews>
  <sheetFormatPr defaultRowHeight="15" x14ac:dyDescent="0.25"/>
  <cols>
    <col min="1" max="1" width="3.140625" style="1" customWidth="1"/>
    <col min="2" max="2" width="6.7109375" style="1" customWidth="1"/>
    <col min="3" max="3" width="43.7109375" style="102" bestFit="1" customWidth="1"/>
    <col min="4" max="4" width="9.85546875" style="102" bestFit="1" customWidth="1"/>
    <col min="5" max="5" width="13.28515625" style="102" bestFit="1" customWidth="1"/>
    <col min="6" max="6" width="10.7109375" style="102" bestFit="1" customWidth="1"/>
    <col min="7" max="7" width="16" style="102" bestFit="1" customWidth="1"/>
    <col min="8" max="8" width="2.42578125" style="1" customWidth="1"/>
    <col min="9" max="9" width="10.7109375" style="5" bestFit="1" customWidth="1"/>
    <col min="10" max="10" width="16" style="1" bestFit="1" customWidth="1"/>
    <col min="11" max="11" width="2.42578125" style="1" customWidth="1"/>
    <col min="12" max="12" width="11.5703125" style="1" bestFit="1" customWidth="1"/>
    <col min="13" max="13" width="7.85546875" style="1" bestFit="1" customWidth="1"/>
    <col min="14" max="14" width="2.42578125" style="1" customWidth="1"/>
    <col min="15" max="15" width="14.85546875" style="1" bestFit="1" customWidth="1"/>
    <col min="16" max="16" width="2.42578125" style="1" customWidth="1"/>
    <col min="17" max="17" width="15.5703125" style="1" bestFit="1" customWidth="1"/>
    <col min="18" max="16384" width="9.140625" style="1"/>
  </cols>
  <sheetData>
    <row r="1" spans="2:29" x14ac:dyDescent="0.25"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86"/>
      <c r="S1" s="86"/>
      <c r="T1" s="87"/>
      <c r="U1" s="86"/>
      <c r="V1" s="86"/>
      <c r="W1" s="86"/>
      <c r="X1" s="86"/>
      <c r="Y1" s="86"/>
      <c r="Z1" s="86"/>
      <c r="AA1" s="88"/>
      <c r="AB1" s="88"/>
      <c r="AC1" s="88"/>
    </row>
    <row r="2" spans="2:29" x14ac:dyDescent="0.25">
      <c r="B2" s="186" t="s">
        <v>184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86"/>
      <c r="S2" s="86"/>
      <c r="T2" s="87"/>
      <c r="U2" s="86"/>
      <c r="V2" s="86"/>
      <c r="W2" s="86"/>
      <c r="X2" s="86"/>
      <c r="Y2" s="86"/>
      <c r="Z2" s="86"/>
      <c r="AA2" s="88"/>
      <c r="AB2" s="88"/>
      <c r="AC2" s="88"/>
    </row>
    <row r="3" spans="2:29" x14ac:dyDescent="0.25">
      <c r="B3" s="186" t="s">
        <v>180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89"/>
      <c r="S3" s="86"/>
      <c r="T3" s="87"/>
      <c r="U3" s="86"/>
      <c r="V3" s="86"/>
      <c r="W3" s="86"/>
      <c r="X3" s="86"/>
      <c r="Y3" s="86"/>
      <c r="Z3" s="86"/>
      <c r="AA3" s="88"/>
      <c r="AB3" s="88"/>
      <c r="AC3" s="88"/>
    </row>
    <row r="4" spans="2:29" x14ac:dyDescent="0.25">
      <c r="B4" s="188" t="s">
        <v>186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85"/>
      <c r="S4" s="85"/>
      <c r="T4" s="90"/>
      <c r="U4" s="85"/>
      <c r="V4" s="85"/>
      <c r="W4" s="85"/>
      <c r="X4" s="85"/>
      <c r="Y4" s="85"/>
      <c r="Z4" s="85"/>
      <c r="AA4" s="91"/>
      <c r="AB4" s="91"/>
      <c r="AC4" s="91"/>
    </row>
    <row r="5" spans="2:29" x14ac:dyDescent="0.25">
      <c r="B5" s="33"/>
      <c r="C5" s="33"/>
      <c r="D5" s="33"/>
      <c r="E5" s="33"/>
      <c r="F5" s="33"/>
      <c r="G5" s="33"/>
      <c r="H5" s="32"/>
      <c r="I5" s="32"/>
      <c r="J5" s="32"/>
      <c r="K5" s="32"/>
      <c r="L5" s="32"/>
      <c r="M5" s="32"/>
      <c r="N5" s="32"/>
      <c r="O5" s="139"/>
      <c r="P5" s="139"/>
      <c r="Q5" s="139"/>
      <c r="R5" s="85"/>
      <c r="S5" s="85"/>
      <c r="T5" s="90"/>
      <c r="U5" s="85"/>
      <c r="V5" s="85"/>
      <c r="W5" s="85"/>
      <c r="X5" s="85"/>
      <c r="Y5" s="85"/>
      <c r="Z5" s="85"/>
      <c r="AA5" s="91"/>
      <c r="AB5" s="91"/>
      <c r="AC5" s="91"/>
    </row>
    <row r="6" spans="2:29" s="5" customFormat="1" x14ac:dyDescent="0.25">
      <c r="C6" s="34"/>
      <c r="D6" s="34"/>
      <c r="E6" s="9" t="s">
        <v>30</v>
      </c>
      <c r="F6" s="83" t="s">
        <v>181</v>
      </c>
      <c r="G6" s="84"/>
      <c r="H6" s="92"/>
      <c r="I6" s="83" t="s">
        <v>144</v>
      </c>
      <c r="J6" s="84"/>
      <c r="K6" s="3"/>
      <c r="L6" s="83" t="s">
        <v>149</v>
      </c>
      <c r="M6" s="83"/>
      <c r="N6" s="142"/>
      <c r="O6" s="34" t="s">
        <v>175</v>
      </c>
      <c r="P6" s="34"/>
      <c r="Q6" s="34" t="s">
        <v>10</v>
      </c>
      <c r="R6" s="3"/>
      <c r="S6" s="3"/>
      <c r="T6" s="3"/>
      <c r="U6" s="3"/>
      <c r="V6" s="3"/>
      <c r="W6" s="3"/>
      <c r="X6" s="3"/>
      <c r="Y6" s="3"/>
      <c r="Z6" s="3"/>
    </row>
    <row r="7" spans="2:29" s="5" customFormat="1" x14ac:dyDescent="0.25">
      <c r="B7" s="35"/>
      <c r="C7" s="10" t="s">
        <v>31</v>
      </c>
      <c r="D7" s="10" t="s">
        <v>32</v>
      </c>
      <c r="E7" s="11" t="s">
        <v>33</v>
      </c>
      <c r="F7" s="10" t="s">
        <v>34</v>
      </c>
      <c r="G7" s="36" t="s">
        <v>35</v>
      </c>
      <c r="H7" s="93"/>
      <c r="I7" s="11" t="s">
        <v>34</v>
      </c>
      <c r="J7" s="36" t="s">
        <v>35</v>
      </c>
      <c r="K7" s="3"/>
      <c r="L7" s="143" t="s">
        <v>13</v>
      </c>
      <c r="M7" s="114" t="s">
        <v>6</v>
      </c>
      <c r="N7" s="141"/>
      <c r="O7" s="10" t="s">
        <v>176</v>
      </c>
      <c r="P7" s="34"/>
      <c r="Q7" s="10" t="s">
        <v>149</v>
      </c>
      <c r="R7" s="3"/>
      <c r="S7" s="3"/>
      <c r="T7" s="3"/>
      <c r="U7" s="3"/>
      <c r="V7" s="3"/>
      <c r="W7" s="3"/>
      <c r="X7" s="3"/>
      <c r="Y7" s="3"/>
      <c r="Z7" s="3"/>
    </row>
    <row r="8" spans="2:29" s="5" customFormat="1" x14ac:dyDescent="0.25">
      <c r="B8" s="37" t="s">
        <v>36</v>
      </c>
      <c r="D8" s="37"/>
      <c r="E8" s="38"/>
      <c r="F8" s="38"/>
      <c r="G8" s="39"/>
      <c r="H8" s="94"/>
      <c r="I8" s="38"/>
      <c r="J8" s="39"/>
      <c r="K8" s="3"/>
      <c r="L8" s="3"/>
      <c r="M8" s="3"/>
      <c r="N8" s="141"/>
      <c r="O8" s="3"/>
      <c r="P8" s="141"/>
      <c r="R8" s="3"/>
      <c r="S8" s="3"/>
      <c r="T8" s="3"/>
      <c r="U8" s="3"/>
      <c r="V8" s="3"/>
      <c r="W8" s="3"/>
      <c r="X8" s="3"/>
      <c r="Y8" s="3"/>
      <c r="Z8" s="3"/>
    </row>
    <row r="9" spans="2:29" s="5" customFormat="1" x14ac:dyDescent="0.25">
      <c r="C9" s="40" t="s">
        <v>37</v>
      </c>
      <c r="D9" s="40" t="s">
        <v>38</v>
      </c>
      <c r="E9" s="175">
        <f>'[61](R) Restated Norm Revenue'!$R$865</f>
        <v>9329676.0139058214</v>
      </c>
      <c r="F9" s="59">
        <v>11</v>
      </c>
      <c r="G9" s="39">
        <f>ROUND(SUM(+$E9*F9),2)</f>
        <v>102626436.15000001</v>
      </c>
      <c r="H9" s="94"/>
      <c r="I9" s="46">
        <f>ROUND(F9*(1+Q14),2)</f>
        <v>11.52</v>
      </c>
      <c r="J9" s="39">
        <f>SUM(+$E9*I9)</f>
        <v>107477867.68019506</v>
      </c>
      <c r="K9" s="3"/>
      <c r="L9" s="117">
        <f>J9-G9</f>
        <v>4851431.5301950574</v>
      </c>
      <c r="M9" s="118">
        <f>IF(G9&lt;&gt;0,L9/G9,0)</f>
        <v>4.7272727302974334E-2</v>
      </c>
      <c r="N9" s="118"/>
      <c r="O9" s="144">
        <f>I9-F9</f>
        <v>0.51999999999999957</v>
      </c>
      <c r="P9" s="3"/>
      <c r="Q9" s="119" t="s">
        <v>159</v>
      </c>
      <c r="R9" s="3"/>
      <c r="S9" s="3"/>
      <c r="T9" s="3"/>
      <c r="U9" s="3"/>
      <c r="V9" s="3"/>
      <c r="W9" s="3"/>
      <c r="X9" s="3"/>
      <c r="Y9" s="3"/>
      <c r="Z9" s="3"/>
    </row>
    <row r="10" spans="2:29" s="5" customFormat="1" x14ac:dyDescent="0.25">
      <c r="C10" s="26" t="s">
        <v>39</v>
      </c>
      <c r="D10" s="26" t="s">
        <v>40</v>
      </c>
      <c r="E10" s="175">
        <f>'[61](R) Restated Norm Revenue'!$R$939</f>
        <v>603105552.93699992</v>
      </c>
      <c r="F10" s="115">
        <v>0.34603</v>
      </c>
      <c r="G10" s="39">
        <f>ROUND($E10*F10,2)</f>
        <v>208692614.47999999</v>
      </c>
      <c r="H10" s="26"/>
      <c r="I10" s="48">
        <f>ROUND(F10*(1+Q14),5)</f>
        <v>0.36247000000000001</v>
      </c>
      <c r="J10" s="39">
        <f>ROUND($E10*I10,2)</f>
        <v>218607669.77000001</v>
      </c>
      <c r="L10" s="117">
        <f>J10-G10</f>
        <v>9915055.2900000215</v>
      </c>
      <c r="M10" s="118">
        <f>IF(G10&lt;&gt;0,L10/G10,0)</f>
        <v>4.7510331473422741E-2</v>
      </c>
      <c r="N10" s="118"/>
      <c r="O10" s="145">
        <f>I10-F10</f>
        <v>1.644000000000001E-2</v>
      </c>
      <c r="Q10" s="146">
        <f>'Exh. JAP-6 Page 1'!J12</f>
        <v>26353903.327770624</v>
      </c>
    </row>
    <row r="11" spans="2:29" s="5" customFormat="1" x14ac:dyDescent="0.25">
      <c r="C11" s="42" t="s">
        <v>41</v>
      </c>
      <c r="D11" s="42"/>
      <c r="E11" s="43"/>
      <c r="F11" s="38"/>
      <c r="G11" s="44">
        <f>SUM(G9:G10)</f>
        <v>311319050.63</v>
      </c>
      <c r="H11" s="26"/>
      <c r="I11" s="38"/>
      <c r="J11" s="44">
        <f>SUM(J9:J10)</f>
        <v>326085537.45019507</v>
      </c>
      <c r="L11" s="44">
        <f>SUM(L9:L10)</f>
        <v>14766486.820195079</v>
      </c>
      <c r="M11" s="118">
        <f>IF(G11&lt;&gt;0,L11/G11,0)</f>
        <v>4.7432005173833454E-2</v>
      </c>
      <c r="N11" s="118"/>
      <c r="Q11" s="120" t="s">
        <v>151</v>
      </c>
    </row>
    <row r="12" spans="2:29" s="5" customFormat="1" x14ac:dyDescent="0.25">
      <c r="C12" s="42"/>
      <c r="D12" s="42"/>
      <c r="E12" s="41"/>
      <c r="F12" s="38"/>
      <c r="G12" s="39"/>
      <c r="H12" s="95"/>
      <c r="I12" s="38"/>
      <c r="J12" s="39"/>
      <c r="Q12" s="123">
        <f>L11+L16+L19-Q10</f>
        <v>-11587175.500856435</v>
      </c>
      <c r="T12" s="26"/>
    </row>
    <row r="13" spans="2:29" s="5" customFormat="1" x14ac:dyDescent="0.25">
      <c r="B13" s="45" t="s">
        <v>42</v>
      </c>
      <c r="D13" s="45"/>
      <c r="E13" s="38"/>
      <c r="F13" s="38"/>
      <c r="G13" s="39"/>
      <c r="H13" s="26"/>
      <c r="I13" s="38"/>
      <c r="J13" s="39"/>
      <c r="Q13" s="120" t="s">
        <v>153</v>
      </c>
      <c r="T13" s="26"/>
    </row>
    <row r="14" spans="2:29" s="6" customFormat="1" x14ac:dyDescent="0.25">
      <c r="C14" s="40" t="s">
        <v>37</v>
      </c>
      <c r="D14" s="40" t="s">
        <v>38</v>
      </c>
      <c r="E14" s="175">
        <f>'[61](R) Restated Norm Revenue'!$R$891</f>
        <v>7.5321521335807056</v>
      </c>
      <c r="F14" s="46">
        <f>F9</f>
        <v>11</v>
      </c>
      <c r="G14" s="47">
        <f>SUM($E14*F14)</f>
        <v>82.853673469387758</v>
      </c>
      <c r="H14" s="96"/>
      <c r="I14" s="46">
        <f>I9</f>
        <v>11.52</v>
      </c>
      <c r="J14" s="47">
        <f>SUM($E14*I14)</f>
        <v>86.770392578849723</v>
      </c>
      <c r="L14" s="117">
        <f t="shared" ref="L14:L16" si="0">J14-G14</f>
        <v>3.9167191094619653</v>
      </c>
      <c r="M14" s="118">
        <f t="shared" ref="M14:M16" si="1">IF(G14&lt;&gt;0,L14/G14,0)</f>
        <v>4.7272727272727258E-2</v>
      </c>
      <c r="N14" s="118"/>
      <c r="O14" s="144">
        <f>I14-F14</f>
        <v>0.51999999999999957</v>
      </c>
      <c r="Q14" s="126">
        <v>4.7521822999836899E-2</v>
      </c>
      <c r="T14" s="38"/>
    </row>
    <row r="15" spans="2:29" s="6" customFormat="1" x14ac:dyDescent="0.25">
      <c r="C15" s="26" t="s">
        <v>39</v>
      </c>
      <c r="D15" s="26" t="s">
        <v>40</v>
      </c>
      <c r="E15" s="175">
        <f>'[61](R) Restated Norm Revenue'!$R$909</f>
        <v>295.27300000000002</v>
      </c>
      <c r="F15" s="48">
        <f>F10</f>
        <v>0.34603</v>
      </c>
      <c r="G15" s="47">
        <f>ROUND($E15*F15,2)</f>
        <v>102.17</v>
      </c>
      <c r="H15" s="96"/>
      <c r="I15" s="48">
        <f>I10</f>
        <v>0.36247000000000001</v>
      </c>
      <c r="J15" s="47">
        <f>ROUND($E15*I15,2)</f>
        <v>107.03</v>
      </c>
      <c r="L15" s="149">
        <f t="shared" si="0"/>
        <v>4.8599999999999994</v>
      </c>
      <c r="M15" s="118">
        <f t="shared" si="1"/>
        <v>4.7567779191543501E-2</v>
      </c>
      <c r="N15" s="118"/>
      <c r="O15" s="145">
        <f>I15-F15</f>
        <v>1.644000000000001E-2</v>
      </c>
      <c r="T15" s="38"/>
    </row>
    <row r="16" spans="2:29" s="6" customFormat="1" x14ac:dyDescent="0.25">
      <c r="C16" s="42" t="s">
        <v>41</v>
      </c>
      <c r="D16" s="40"/>
      <c r="E16" s="43"/>
      <c r="F16" s="38"/>
      <c r="G16" s="44">
        <f>SUM(G14:G15)</f>
        <v>185.02367346938775</v>
      </c>
      <c r="H16" s="38"/>
      <c r="I16" s="38"/>
      <c r="J16" s="44">
        <f>SUM(J14:J15)</f>
        <v>193.80039257884971</v>
      </c>
      <c r="L16" s="117">
        <f t="shared" si="0"/>
        <v>8.7767191094619648</v>
      </c>
      <c r="M16" s="118">
        <f t="shared" si="1"/>
        <v>4.7435654826700202E-2</v>
      </c>
      <c r="N16" s="118"/>
      <c r="T16" s="38"/>
    </row>
    <row r="17" spans="2:20" s="6" customFormat="1" x14ac:dyDescent="0.25">
      <c r="C17" s="49"/>
      <c r="D17" s="49"/>
      <c r="E17" s="38"/>
      <c r="F17" s="38"/>
      <c r="G17" s="47"/>
      <c r="H17" s="38"/>
      <c r="I17" s="38"/>
      <c r="J17" s="47"/>
      <c r="T17" s="38"/>
    </row>
    <row r="18" spans="2:20" s="5" customFormat="1" x14ac:dyDescent="0.25">
      <c r="B18" s="45" t="s">
        <v>43</v>
      </c>
      <c r="D18" s="37"/>
      <c r="E18" s="38"/>
      <c r="F18" s="26"/>
      <c r="G18" s="39"/>
      <c r="H18" s="26"/>
      <c r="I18" s="38"/>
      <c r="J18" s="39"/>
      <c r="T18" s="26"/>
    </row>
    <row r="19" spans="2:20" s="5" customFormat="1" x14ac:dyDescent="0.25">
      <c r="C19" s="42" t="s">
        <v>41</v>
      </c>
      <c r="D19" s="138" t="s">
        <v>44</v>
      </c>
      <c r="E19" s="175">
        <f>'[61](R) Restated Norm Revenue'!$R$15</f>
        <v>504.84447368421053</v>
      </c>
      <c r="F19" s="59">
        <v>9.69</v>
      </c>
      <c r="G19" s="39">
        <f>ROUND($E19*F19,2)</f>
        <v>4891.9399999999996</v>
      </c>
      <c r="H19" s="97"/>
      <c r="I19" s="46">
        <f>ROUND(F19*(1+Q14),2)</f>
        <v>10.15</v>
      </c>
      <c r="J19" s="39">
        <f>ROUND($E19*I19,2)</f>
        <v>5124.17</v>
      </c>
      <c r="L19" s="117">
        <f>J19-G19</f>
        <v>232.23000000000047</v>
      </c>
      <c r="M19" s="118">
        <f>IF(G19&lt;&gt;0,L19/G19,0)</f>
        <v>4.747196408786708E-2</v>
      </c>
      <c r="N19" s="118"/>
      <c r="O19" s="144">
        <f>I19-F19</f>
        <v>0.46000000000000085</v>
      </c>
      <c r="T19" s="26"/>
    </row>
    <row r="20" spans="2:20" s="5" customFormat="1" x14ac:dyDescent="0.25">
      <c r="C20" s="42" t="s">
        <v>40</v>
      </c>
      <c r="D20" s="138"/>
      <c r="E20" s="43">
        <f>E19*19</f>
        <v>9592.0450000000001</v>
      </c>
      <c r="F20" s="59"/>
      <c r="G20" s="39"/>
      <c r="H20" s="97"/>
      <c r="I20" s="46"/>
      <c r="J20" s="39"/>
      <c r="L20" s="117"/>
      <c r="M20" s="118"/>
      <c r="N20" s="118"/>
      <c r="T20" s="26"/>
    </row>
    <row r="21" spans="2:20" s="5" customFormat="1" x14ac:dyDescent="0.25">
      <c r="C21" s="26"/>
      <c r="D21" s="26"/>
      <c r="E21" s="38"/>
      <c r="F21" s="50"/>
      <c r="G21" s="39"/>
      <c r="H21" s="97"/>
      <c r="I21" s="38"/>
      <c r="J21" s="39"/>
      <c r="T21" s="26"/>
    </row>
    <row r="22" spans="2:20" s="52" customFormat="1" x14ac:dyDescent="0.25">
      <c r="B22" s="51" t="s">
        <v>45</v>
      </c>
      <c r="D22" s="53"/>
      <c r="E22" s="54"/>
      <c r="F22" s="55"/>
      <c r="G22" s="56"/>
      <c r="H22" s="98"/>
      <c r="I22" s="54"/>
      <c r="J22" s="56"/>
    </row>
    <row r="23" spans="2:20" s="52" customFormat="1" x14ac:dyDescent="0.25">
      <c r="C23" s="57" t="s">
        <v>37</v>
      </c>
      <c r="D23" s="57" t="s">
        <v>38</v>
      </c>
      <c r="E23" s="176">
        <f>'[61](R) Restated Norm Revenue'!$R$892</f>
        <v>689698.95172727259</v>
      </c>
      <c r="F23" s="59">
        <v>32.159999999999997</v>
      </c>
      <c r="G23" s="60">
        <f>ROUND($E23*F23,2)</f>
        <v>22180718.289999999</v>
      </c>
      <c r="H23" s="98"/>
      <c r="I23" s="46">
        <f>ROUND(F23*(1+Q29),2)</f>
        <v>33.840000000000003</v>
      </c>
      <c r="J23" s="60">
        <f>ROUND($E23*I23,2)</f>
        <v>23339412.530000001</v>
      </c>
      <c r="L23" s="117">
        <f t="shared" ref="L23:L24" si="2">J23-G23</f>
        <v>1158694.2400000021</v>
      </c>
      <c r="M23" s="118">
        <f t="shared" ref="M23:M26" si="3">IF(G23&lt;&gt;0,L23/G23,0)</f>
        <v>5.2238806013887758E-2</v>
      </c>
      <c r="N23" s="118"/>
      <c r="O23" s="144">
        <f>I23-F23</f>
        <v>1.6800000000000068</v>
      </c>
      <c r="Q23" s="119" t="s">
        <v>160</v>
      </c>
    </row>
    <row r="24" spans="2:20" s="52" customFormat="1" x14ac:dyDescent="0.25">
      <c r="C24" s="61" t="s">
        <v>39</v>
      </c>
      <c r="D24" s="61" t="s">
        <v>40</v>
      </c>
      <c r="E24" s="176">
        <f>'[61](R) Restated Norm Revenue'!$R$941</f>
        <v>228604732.46999997</v>
      </c>
      <c r="F24" s="62">
        <v>0.29475000000000001</v>
      </c>
      <c r="G24" s="60">
        <f>ROUND($E24*F24,2)</f>
        <v>67381244.900000006</v>
      </c>
      <c r="H24" s="98"/>
      <c r="I24" s="48">
        <f>ROUND(F24*(1+Q29),5)</f>
        <v>0.31011</v>
      </c>
      <c r="J24" s="60">
        <f>ROUND($E24*I24,2)</f>
        <v>70892613.590000004</v>
      </c>
      <c r="L24" s="117">
        <f t="shared" si="2"/>
        <v>3511368.6899999976</v>
      </c>
      <c r="M24" s="118">
        <f t="shared" si="3"/>
        <v>5.2111959273106238E-2</v>
      </c>
      <c r="N24" s="118"/>
      <c r="O24" s="145">
        <f>I24-F24</f>
        <v>1.5359999999999985E-2</v>
      </c>
      <c r="Q24" s="146">
        <f>'Exh. JAP-6 Page 1'!J13</f>
        <v>7754383.6320870472</v>
      </c>
    </row>
    <row r="25" spans="2:20" s="52" customFormat="1" x14ac:dyDescent="0.25">
      <c r="C25" s="61" t="s">
        <v>47</v>
      </c>
      <c r="D25" s="61" t="s">
        <v>40</v>
      </c>
      <c r="E25" s="176">
        <f>'[61](R) Restated Norm Revenue'!$R$941</f>
        <v>228604732.46999997</v>
      </c>
      <c r="F25" s="62">
        <v>8.8199999999999997E-3</v>
      </c>
      <c r="G25" s="60">
        <f>ROUND($E25*F25,2)</f>
        <v>2016293.74</v>
      </c>
      <c r="H25" s="98"/>
      <c r="I25" s="48">
        <f>ROUND(F25*(1+Q29),5)</f>
        <v>9.2800000000000001E-3</v>
      </c>
      <c r="J25" s="60">
        <f>ROUND($E25*I25,2)</f>
        <v>2121451.92</v>
      </c>
      <c r="L25" s="149">
        <f>J25-G25</f>
        <v>105158.17999999993</v>
      </c>
      <c r="M25" s="118">
        <f t="shared" si="3"/>
        <v>5.2154196540827397E-2</v>
      </c>
      <c r="N25" s="118"/>
      <c r="O25" s="145">
        <f>I25-F25</f>
        <v>4.6000000000000034E-4</v>
      </c>
      <c r="Q25" s="146"/>
    </row>
    <row r="26" spans="2:20" s="52" customFormat="1" x14ac:dyDescent="0.25">
      <c r="C26" s="42" t="s">
        <v>41</v>
      </c>
      <c r="D26" s="53"/>
      <c r="E26" s="63"/>
      <c r="F26" s="64"/>
      <c r="G26" s="65">
        <f>SUM(G23:G25)</f>
        <v>91578256.929999992</v>
      </c>
      <c r="H26" s="98"/>
      <c r="I26" s="63"/>
      <c r="J26" s="65">
        <f>SUM(J23:J25)</f>
        <v>96353478.040000007</v>
      </c>
      <c r="L26" s="117">
        <f>J26-G26</f>
        <v>4775221.1100000143</v>
      </c>
      <c r="M26" s="118">
        <f t="shared" si="3"/>
        <v>5.214361214201825E-2</v>
      </c>
      <c r="N26" s="118"/>
      <c r="Q26" s="120" t="s">
        <v>151</v>
      </c>
    </row>
    <row r="27" spans="2:20" s="52" customFormat="1" x14ac:dyDescent="0.25">
      <c r="C27" s="61"/>
      <c r="D27" s="61"/>
      <c r="E27" s="54"/>
      <c r="F27" s="64"/>
      <c r="G27" s="60"/>
      <c r="H27" s="98"/>
      <c r="I27" s="63"/>
      <c r="J27" s="60"/>
      <c r="Q27" s="123">
        <f>L26+L32+L36-Q24</f>
        <v>-2977813.4120870326</v>
      </c>
    </row>
    <row r="28" spans="2:20" s="52" customFormat="1" x14ac:dyDescent="0.25">
      <c r="B28" s="66" t="s">
        <v>46</v>
      </c>
      <c r="D28" s="53"/>
      <c r="E28" s="54"/>
      <c r="F28" s="55"/>
      <c r="G28" s="56"/>
      <c r="H28" s="98"/>
      <c r="I28" s="54"/>
      <c r="J28" s="56"/>
      <c r="L28" s="61"/>
      <c r="Q28" s="120" t="s">
        <v>153</v>
      </c>
    </row>
    <row r="29" spans="2:20" s="52" customFormat="1" x14ac:dyDescent="0.25">
      <c r="B29" s="61"/>
      <c r="C29" s="57" t="s">
        <v>37</v>
      </c>
      <c r="D29" s="57" t="s">
        <v>38</v>
      </c>
      <c r="E29" s="176">
        <f>'[61](R) Restated Norm Revenue'!$R$894</f>
        <v>37.000031241542246</v>
      </c>
      <c r="F29" s="59">
        <v>353.77</v>
      </c>
      <c r="G29" s="60">
        <f>ROUND($E29*F29,2)</f>
        <v>13089.5</v>
      </c>
      <c r="H29" s="98"/>
      <c r="I29" s="46">
        <f>ROUND(F29*(1+Q29),2)</f>
        <v>372.21</v>
      </c>
      <c r="J29" s="60">
        <f>ROUND($E29*I29,2)</f>
        <v>13771.78</v>
      </c>
      <c r="L29" s="94">
        <f t="shared" ref="L29:L32" si="4">J29-G29</f>
        <v>682.28000000000065</v>
      </c>
      <c r="M29" s="118">
        <f t="shared" ref="M29:M32" si="5">IF(G29&lt;&gt;0,L29/G29,0)</f>
        <v>5.2124221704419625E-2</v>
      </c>
      <c r="N29" s="118"/>
      <c r="O29" s="144">
        <f>I29-F29</f>
        <v>18.439999999999998</v>
      </c>
      <c r="Q29" s="126">
        <v>5.2128567503811798E-2</v>
      </c>
    </row>
    <row r="30" spans="2:20" s="52" customFormat="1" x14ac:dyDescent="0.25">
      <c r="B30" s="61"/>
      <c r="C30" s="61" t="s">
        <v>39</v>
      </c>
      <c r="D30" s="61" t="s">
        <v>40</v>
      </c>
      <c r="E30" s="176">
        <f>'[61](R) Restated Norm Revenue'!$R$943</f>
        <v>43413.770000000004</v>
      </c>
      <c r="F30" s="62">
        <v>0.29475000000000001</v>
      </c>
      <c r="G30" s="60">
        <f>ROUND($E30*F30,2)</f>
        <v>12796.21</v>
      </c>
      <c r="H30" s="98"/>
      <c r="I30" s="67">
        <f>I24</f>
        <v>0.31011</v>
      </c>
      <c r="J30" s="60">
        <f>ROUND($E30*I30,2)</f>
        <v>13463.04</v>
      </c>
      <c r="L30" s="117">
        <f t="shared" si="4"/>
        <v>666.83000000000175</v>
      </c>
      <c r="M30" s="118">
        <f t="shared" si="5"/>
        <v>5.2111523646454834E-2</v>
      </c>
      <c r="N30" s="118"/>
      <c r="O30" s="145">
        <f t="shared" ref="O30" si="6">I30-F30</f>
        <v>1.5359999999999985E-2</v>
      </c>
    </row>
    <row r="31" spans="2:20" s="52" customFormat="1" x14ac:dyDescent="0.25">
      <c r="B31" s="61"/>
      <c r="C31" s="57" t="s">
        <v>47</v>
      </c>
      <c r="D31" s="61" t="s">
        <v>40</v>
      </c>
      <c r="E31" s="176">
        <f>'[61](R) Restated Norm Revenue'!$R$943</f>
        <v>43413.770000000004</v>
      </c>
      <c r="F31" s="62">
        <v>0</v>
      </c>
      <c r="G31" s="60">
        <f>ROUND($E31*F31,2)</f>
        <v>0</v>
      </c>
      <c r="H31" s="98"/>
      <c r="I31" s="48">
        <f>ROUND(F31*(1+Q31),5)</f>
        <v>0</v>
      </c>
      <c r="J31" s="60">
        <f>ROUND($E31*I31,2)</f>
        <v>0</v>
      </c>
      <c r="L31" s="149">
        <f t="shared" si="4"/>
        <v>0</v>
      </c>
      <c r="M31" s="118">
        <f>IF(G31&lt;&gt;0,L31/G31,0)</f>
        <v>0</v>
      </c>
      <c r="N31" s="118"/>
      <c r="O31" s="145">
        <f>I31-F31</f>
        <v>0</v>
      </c>
    </row>
    <row r="32" spans="2:20" s="52" customFormat="1" x14ac:dyDescent="0.25">
      <c r="C32" s="42" t="s">
        <v>41</v>
      </c>
      <c r="D32" s="53"/>
      <c r="E32" s="63"/>
      <c r="F32" s="63"/>
      <c r="G32" s="65">
        <f>SUM(G29:G31)</f>
        <v>25885.71</v>
      </c>
      <c r="H32" s="98"/>
      <c r="I32" s="63"/>
      <c r="J32" s="65">
        <f>SUM(J29:J31)</f>
        <v>27234.82</v>
      </c>
      <c r="L32" s="117">
        <f t="shared" si="4"/>
        <v>1349.1100000000006</v>
      </c>
      <c r="M32" s="118">
        <f t="shared" si="5"/>
        <v>5.2117944611138757E-2</v>
      </c>
      <c r="N32" s="118"/>
    </row>
    <row r="33" spans="2:17" s="52" customFormat="1" x14ac:dyDescent="0.25">
      <c r="B33" s="61"/>
      <c r="C33" s="61"/>
      <c r="D33" s="61"/>
      <c r="E33" s="54"/>
      <c r="F33" s="68"/>
      <c r="G33" s="69"/>
      <c r="H33" s="98"/>
      <c r="I33" s="68"/>
      <c r="J33" s="69"/>
    </row>
    <row r="34" spans="2:17" s="52" customFormat="1" x14ac:dyDescent="0.25">
      <c r="B34" s="66" t="s">
        <v>48</v>
      </c>
      <c r="D34" s="53"/>
      <c r="E34" s="54"/>
      <c r="F34" s="54"/>
      <c r="G34" s="56"/>
      <c r="H34" s="98"/>
      <c r="I34" s="54"/>
      <c r="J34" s="56"/>
    </row>
    <row r="35" spans="2:17" s="52" customFormat="1" x14ac:dyDescent="0.25">
      <c r="C35" s="61" t="s">
        <v>49</v>
      </c>
      <c r="D35" s="61"/>
      <c r="E35" s="58">
        <v>0</v>
      </c>
      <c r="F35" s="70">
        <v>0.1</v>
      </c>
      <c r="G35" s="56">
        <f>ROUND($E35*F35,2)</f>
        <v>0</v>
      </c>
      <c r="H35" s="98"/>
      <c r="I35" s="72">
        <f>ROUND(F35*(1+Q29),2)</f>
        <v>0.11</v>
      </c>
      <c r="J35" s="56">
        <f>ROUND($E35*I35,2)</f>
        <v>0</v>
      </c>
      <c r="L35" s="149">
        <f t="shared" ref="L35:L36" si="7">J35-G35</f>
        <v>0</v>
      </c>
      <c r="M35" s="118">
        <f t="shared" ref="M35:M36" si="8">IF(G35&lt;&gt;0,L35/G35,0)</f>
        <v>0</v>
      </c>
      <c r="N35" s="118"/>
      <c r="O35" s="144">
        <f>I35-F35</f>
        <v>9.999999999999995E-3</v>
      </c>
    </row>
    <row r="36" spans="2:17" s="52" customFormat="1" x14ac:dyDescent="0.25">
      <c r="C36" s="42" t="s">
        <v>41</v>
      </c>
      <c r="D36" s="53"/>
      <c r="E36" s="63"/>
      <c r="F36" s="63"/>
      <c r="G36" s="71">
        <f>SUM(G35:G35)</f>
        <v>0</v>
      </c>
      <c r="H36" s="98"/>
      <c r="I36" s="63"/>
      <c r="J36" s="71">
        <f>SUM(J35:J35)</f>
        <v>0</v>
      </c>
      <c r="L36" s="117">
        <f t="shared" si="7"/>
        <v>0</v>
      </c>
      <c r="M36" s="118">
        <f t="shared" si="8"/>
        <v>0</v>
      </c>
      <c r="N36" s="118"/>
    </row>
    <row r="37" spans="2:17" s="52" customFormat="1" x14ac:dyDescent="0.25">
      <c r="C37" s="54"/>
      <c r="D37" s="61"/>
      <c r="E37" s="54"/>
      <c r="F37" s="54"/>
      <c r="G37" s="56"/>
      <c r="H37" s="98"/>
      <c r="I37" s="54"/>
      <c r="J37" s="56"/>
    </row>
    <row r="38" spans="2:17" s="52" customFormat="1" x14ac:dyDescent="0.25">
      <c r="B38" s="66" t="s">
        <v>50</v>
      </c>
      <c r="D38" s="53"/>
      <c r="E38" s="54"/>
      <c r="F38" s="54"/>
      <c r="G38" s="56"/>
      <c r="H38" s="98"/>
      <c r="I38" s="54"/>
      <c r="J38" s="56"/>
    </row>
    <row r="39" spans="2:17" s="52" customFormat="1" x14ac:dyDescent="0.25">
      <c r="C39" s="57" t="s">
        <v>37</v>
      </c>
      <c r="D39" s="57" t="s">
        <v>38</v>
      </c>
      <c r="E39" s="176">
        <f>'[61](R) Restated Norm Revenue'!$R$893</f>
        <v>15757.12870224839</v>
      </c>
      <c r="F39" s="59">
        <v>106.43</v>
      </c>
      <c r="G39" s="56">
        <f>ROUND($E39*F39,2)</f>
        <v>1677031.21</v>
      </c>
      <c r="H39" s="98"/>
      <c r="I39" s="46">
        <f>ROUND(F39*(1+Q44),2)</f>
        <v>112.34</v>
      </c>
      <c r="J39" s="56">
        <f>ROUND($E39*I39,2)</f>
        <v>1770155.84</v>
      </c>
      <c r="L39" s="117">
        <f t="shared" ref="L39:L41" si="9">J39-G39</f>
        <v>93124.630000000121</v>
      </c>
      <c r="M39" s="118">
        <f t="shared" ref="M39:M41" si="10">IF(G39&lt;&gt;0,L39/G39,0)</f>
        <v>5.5529455531122839E-2</v>
      </c>
      <c r="N39" s="118"/>
      <c r="O39" s="144">
        <f>I39-F39</f>
        <v>5.9099999999999966</v>
      </c>
      <c r="Q39" s="119" t="s">
        <v>161</v>
      </c>
    </row>
    <row r="40" spans="2:17" s="52" customFormat="1" x14ac:dyDescent="0.25">
      <c r="C40" s="54" t="s">
        <v>51</v>
      </c>
      <c r="D40" s="57" t="s">
        <v>38</v>
      </c>
      <c r="E40" s="63">
        <f>E39</f>
        <v>15757.12870224839</v>
      </c>
      <c r="F40" s="70">
        <v>115.88</v>
      </c>
      <c r="G40" s="56">
        <f>ROUND($E40*F40,2)</f>
        <v>1825936.07</v>
      </c>
      <c r="H40" s="98"/>
      <c r="I40" s="72">
        <f>ROUND(I45*900,2)</f>
        <v>122.32</v>
      </c>
      <c r="J40" s="56">
        <f>ROUND($E40*I40,2)</f>
        <v>1927411.98</v>
      </c>
      <c r="L40" s="117">
        <f t="shared" si="9"/>
        <v>101475.90999999992</v>
      </c>
      <c r="M40" s="118">
        <f t="shared" si="10"/>
        <v>5.5574733238059046E-2</v>
      </c>
      <c r="N40" s="118"/>
      <c r="O40" s="144">
        <f>I40-F40</f>
        <v>6.4399999999999977</v>
      </c>
      <c r="Q40" s="146">
        <f>'Exh. JAP-6 Page 1'!J14</f>
        <v>1561963.6830049227</v>
      </c>
    </row>
    <row r="41" spans="2:17" s="52" customFormat="1" x14ac:dyDescent="0.25">
      <c r="C41" s="54" t="s">
        <v>52</v>
      </c>
      <c r="D41" s="61" t="s">
        <v>49</v>
      </c>
      <c r="E41" s="176">
        <f>'[61](R) Restated Norm Revenue'!$R$975</f>
        <v>3902427.7730000005</v>
      </c>
      <c r="F41" s="70">
        <v>1.17</v>
      </c>
      <c r="G41" s="56">
        <f>ROUND($E41*F41,2)</f>
        <v>4565840.49</v>
      </c>
      <c r="H41" s="98"/>
      <c r="I41" s="72">
        <f>ROUND(F41*(1+$Q$44),2)+0.01</f>
        <v>1.25</v>
      </c>
      <c r="J41" s="56">
        <f>ROUND($E41*I41,2)</f>
        <v>4878034.72</v>
      </c>
      <c r="L41" s="117">
        <f t="shared" si="9"/>
        <v>312194.22999999952</v>
      </c>
      <c r="M41" s="118">
        <f t="shared" si="10"/>
        <v>6.8376070229295177E-2</v>
      </c>
      <c r="N41" s="118"/>
      <c r="O41" s="144">
        <f>I41-F41</f>
        <v>8.0000000000000071E-2</v>
      </c>
      <c r="Q41" s="120" t="s">
        <v>151</v>
      </c>
    </row>
    <row r="42" spans="2:17" s="52" customFormat="1" x14ac:dyDescent="0.25">
      <c r="C42" s="54"/>
      <c r="D42" s="61"/>
      <c r="E42" s="63"/>
      <c r="F42" s="72"/>
      <c r="G42" s="69"/>
      <c r="H42" s="98"/>
      <c r="I42" s="72"/>
      <c r="J42" s="69"/>
      <c r="Q42" s="123">
        <f>L50+L63-Q40</f>
        <v>-484595.42300492479</v>
      </c>
    </row>
    <row r="43" spans="2:17" s="52" customFormat="1" x14ac:dyDescent="0.25">
      <c r="C43" s="54" t="s">
        <v>53</v>
      </c>
      <c r="D43" s="61"/>
      <c r="E43" s="63"/>
      <c r="F43" s="72"/>
      <c r="G43" s="69"/>
      <c r="H43" s="98"/>
      <c r="I43" s="72"/>
      <c r="J43" s="69"/>
      <c r="Q43" s="120" t="s">
        <v>153</v>
      </c>
    </row>
    <row r="44" spans="2:17" s="52" customFormat="1" x14ac:dyDescent="0.25">
      <c r="C44" s="54" t="s">
        <v>54</v>
      </c>
      <c r="D44" s="61" t="s">
        <v>40</v>
      </c>
      <c r="E44" s="176">
        <f>'[61](R) Restated Norm Revenue'!$R$177+'[61](R) Restated Norm Revenue'!$R$223</f>
        <v>13168764.918000001</v>
      </c>
      <c r="F44" s="62">
        <v>0.12876000000000001</v>
      </c>
      <c r="G44" s="56" t="s">
        <v>55</v>
      </c>
      <c r="H44" s="98"/>
      <c r="I44" s="67">
        <f>I45</f>
        <v>0.13591</v>
      </c>
      <c r="J44" s="56" t="s">
        <v>55</v>
      </c>
      <c r="O44" s="145">
        <f t="shared" ref="O44:O46" si="11">I44-F44</f>
        <v>7.1499999999999897E-3</v>
      </c>
      <c r="Q44" s="126">
        <v>5.5556077212557502E-2</v>
      </c>
    </row>
    <row r="45" spans="2:17" s="52" customFormat="1" x14ac:dyDescent="0.25">
      <c r="C45" s="54" t="s">
        <v>56</v>
      </c>
      <c r="D45" s="61" t="s">
        <v>40</v>
      </c>
      <c r="E45" s="176">
        <f>'[61](R) Restated Norm Revenue'!$R$178+'[61](R) Restated Norm Revenue'!$R$224</f>
        <v>29185983.705999997</v>
      </c>
      <c r="F45" s="62">
        <v>0.12876000000000001</v>
      </c>
      <c r="G45" s="56">
        <f>ROUND($E45*F45,2)</f>
        <v>3757987.26</v>
      </c>
      <c r="H45" s="98"/>
      <c r="I45" s="67">
        <f>ROUND(F45*(1+Q44),5)</f>
        <v>0.13591</v>
      </c>
      <c r="J45" s="56">
        <f>ROUND($E45*I45,2)</f>
        <v>3966667.05</v>
      </c>
      <c r="L45" s="117">
        <f t="shared" ref="L45:L46" si="12">J45-G45</f>
        <v>208679.79000000004</v>
      </c>
      <c r="M45" s="118">
        <f t="shared" ref="M45:M46" si="13">IF(G45&lt;&gt;0,L45/G45,0)</f>
        <v>5.5529669358165959E-2</v>
      </c>
      <c r="N45" s="118"/>
      <c r="O45" s="145">
        <f t="shared" si="11"/>
        <v>7.1499999999999897E-3</v>
      </c>
    </row>
    <row r="46" spans="2:17" s="52" customFormat="1" x14ac:dyDescent="0.25">
      <c r="C46" s="54" t="s">
        <v>57</v>
      </c>
      <c r="D46" s="61" t="s">
        <v>40</v>
      </c>
      <c r="E46" s="176">
        <f>'[61](R) Restated Norm Revenue'!$R$179+'[61](R) Restated Norm Revenue'!$R$225</f>
        <v>21612119.393000003</v>
      </c>
      <c r="F46" s="62">
        <v>0.10364</v>
      </c>
      <c r="G46" s="56">
        <f>ROUND($E46*F46,2)</f>
        <v>2239880.0499999998</v>
      </c>
      <c r="H46" s="98"/>
      <c r="I46" s="169">
        <f>ROUND(F46*(1+Q44),5)-0.00067</f>
        <v>0.10872999999999999</v>
      </c>
      <c r="J46" s="56">
        <f>ROUND($E46*I46,2)</f>
        <v>2349885.7400000002</v>
      </c>
      <c r="L46" s="117">
        <f t="shared" si="12"/>
        <v>110005.69000000041</v>
      </c>
      <c r="M46" s="118">
        <f t="shared" si="13"/>
        <v>4.9112312956223002E-2</v>
      </c>
      <c r="N46" s="118"/>
      <c r="O46" s="145">
        <f t="shared" si="11"/>
        <v>5.0899999999999973E-3</v>
      </c>
    </row>
    <row r="47" spans="2:17" s="52" customFormat="1" x14ac:dyDescent="0.25">
      <c r="C47" s="57" t="s">
        <v>58</v>
      </c>
      <c r="D47" s="53"/>
      <c r="E47" s="152">
        <f>SUM(E44:E46)</f>
        <v>63966868.017000005</v>
      </c>
      <c r="F47" s="63"/>
      <c r="H47" s="98"/>
      <c r="I47" s="63"/>
    </row>
    <row r="48" spans="2:17" s="52" customFormat="1" x14ac:dyDescent="0.25">
      <c r="C48" s="57"/>
      <c r="D48" s="53"/>
      <c r="E48" s="150"/>
      <c r="F48" s="63"/>
      <c r="H48" s="98"/>
      <c r="I48" s="63"/>
    </row>
    <row r="49" spans="2:15" s="52" customFormat="1" x14ac:dyDescent="0.25">
      <c r="C49" s="57" t="s">
        <v>47</v>
      </c>
      <c r="D49" s="53" t="s">
        <v>40</v>
      </c>
      <c r="E49" s="112">
        <f>E47</f>
        <v>63966868.017000005</v>
      </c>
      <c r="F49" s="151">
        <v>6.0899999999999999E-3</v>
      </c>
      <c r="G49" s="56">
        <f>ROUND($E49*F49,2)</f>
        <v>389558.23</v>
      </c>
      <c r="H49" s="98"/>
      <c r="I49" s="67">
        <f>ROUND(F49*(1+Q44),5)</f>
        <v>6.43E-3</v>
      </c>
      <c r="J49" s="56">
        <f>ROUND($E49*I49,2)</f>
        <v>411306.96</v>
      </c>
      <c r="L49" s="149">
        <f t="shared" ref="L49" si="14">J49-G49</f>
        <v>21748.73000000004</v>
      </c>
      <c r="M49" s="118">
        <f>IF(G49&lt;&gt;0,L49/G49,0)</f>
        <v>5.5829214543869451E-2</v>
      </c>
      <c r="O49" s="145">
        <f t="shared" ref="O49" si="15">I49-F49</f>
        <v>3.4000000000000002E-4</v>
      </c>
    </row>
    <row r="50" spans="2:15" s="52" customFormat="1" x14ac:dyDescent="0.25">
      <c r="C50" s="42" t="s">
        <v>41</v>
      </c>
      <c r="D50" s="53"/>
      <c r="E50" s="63"/>
      <c r="F50" s="63"/>
      <c r="G50" s="73">
        <f>SUM(G39:G41,G45:G46,G49)</f>
        <v>14456233.310000002</v>
      </c>
      <c r="H50" s="98"/>
      <c r="I50" s="63"/>
      <c r="J50" s="73">
        <f>SUM(J39:J41,J45:J46,J49)</f>
        <v>15303462.290000001</v>
      </c>
      <c r="L50" s="117">
        <f>J50-G50</f>
        <v>847228.97999999858</v>
      </c>
      <c r="M50" s="118">
        <f>IF(G50&lt;&gt;0,L50/G50,0)</f>
        <v>5.8606482188823944E-2</v>
      </c>
      <c r="N50" s="118"/>
    </row>
    <row r="51" spans="2:15" s="52" customFormat="1" x14ac:dyDescent="0.25">
      <c r="C51" s="57"/>
      <c r="D51" s="53"/>
      <c r="E51" s="63"/>
      <c r="F51" s="63"/>
      <c r="G51" s="69"/>
      <c r="H51" s="98"/>
      <c r="I51" s="63"/>
      <c r="J51" s="69"/>
    </row>
    <row r="52" spans="2:15" s="74" customFormat="1" x14ac:dyDescent="0.25">
      <c r="B52" s="66" t="s">
        <v>59</v>
      </c>
      <c r="D52" s="53"/>
      <c r="E52" s="54"/>
      <c r="F52" s="54"/>
      <c r="G52" s="56"/>
      <c r="H52" s="99"/>
      <c r="I52" s="54"/>
      <c r="J52" s="56"/>
    </row>
    <row r="53" spans="2:15" s="74" customFormat="1" x14ac:dyDescent="0.25">
      <c r="B53" s="54"/>
      <c r="C53" s="57" t="s">
        <v>37</v>
      </c>
      <c r="D53" s="57" t="s">
        <v>38</v>
      </c>
      <c r="E53" s="176">
        <f>'[61](R) Restated Norm Revenue'!$R$898</f>
        <v>1217.0689113856104</v>
      </c>
      <c r="F53" s="59">
        <v>410.51</v>
      </c>
      <c r="G53" s="56">
        <f>ROUND($E53*F53,2)</f>
        <v>499618.96</v>
      </c>
      <c r="H53" s="99"/>
      <c r="I53" s="46">
        <f>ROUND(F53*(1+Q44),2)</f>
        <v>433.32</v>
      </c>
      <c r="J53" s="56">
        <f>ROUND($E53*I53,2)</f>
        <v>527380.30000000005</v>
      </c>
      <c r="L53" s="117">
        <f t="shared" ref="L53:L55" si="16">J53-G53</f>
        <v>27761.340000000026</v>
      </c>
      <c r="M53" s="118">
        <f t="shared" ref="M53:M55" si="17">IF(G53&lt;&gt;0,L53/G53,0)</f>
        <v>5.5565024994247668E-2</v>
      </c>
      <c r="N53" s="118"/>
      <c r="O53" s="144">
        <f>I53-F53</f>
        <v>22.810000000000002</v>
      </c>
    </row>
    <row r="54" spans="2:15" s="74" customFormat="1" x14ac:dyDescent="0.25">
      <c r="B54" s="54"/>
      <c r="C54" s="54" t="s">
        <v>51</v>
      </c>
      <c r="D54" s="57" t="s">
        <v>38</v>
      </c>
      <c r="E54" s="63">
        <f>E53</f>
        <v>1217.0689113856104</v>
      </c>
      <c r="F54" s="72">
        <f>F40</f>
        <v>115.88</v>
      </c>
      <c r="G54" s="56">
        <f>ROUND($E54*F54,2)</f>
        <v>141033.95000000001</v>
      </c>
      <c r="H54" s="99"/>
      <c r="I54" s="72">
        <f>I40</f>
        <v>122.32</v>
      </c>
      <c r="J54" s="56">
        <f>ROUND($E54*I54,2)</f>
        <v>148871.87</v>
      </c>
      <c r="L54" s="117">
        <f t="shared" si="16"/>
        <v>7837.9199999999837</v>
      </c>
      <c r="M54" s="118">
        <f t="shared" si="17"/>
        <v>5.5574703821313826E-2</v>
      </c>
      <c r="N54" s="118"/>
      <c r="O54" s="144">
        <f>I54-F54</f>
        <v>6.4399999999999977</v>
      </c>
    </row>
    <row r="55" spans="2:15" s="74" customFormat="1" x14ac:dyDescent="0.25">
      <c r="B55" s="54"/>
      <c r="C55" s="54" t="s">
        <v>52</v>
      </c>
      <c r="D55" s="61" t="s">
        <v>49</v>
      </c>
      <c r="E55" s="176">
        <f>'[61](R) Restated Norm Revenue'!$R$979</f>
        <v>1169396.5019999999</v>
      </c>
      <c r="F55" s="70">
        <v>1.17</v>
      </c>
      <c r="G55" s="56">
        <f>ROUND($E55*F55,2)</f>
        <v>1368193.91</v>
      </c>
      <c r="H55" s="99"/>
      <c r="I55" s="72">
        <f>I41</f>
        <v>1.25</v>
      </c>
      <c r="J55" s="56">
        <f>ROUND($E55*I55,2)</f>
        <v>1461745.63</v>
      </c>
      <c r="L55" s="117">
        <f t="shared" si="16"/>
        <v>93551.719999999972</v>
      </c>
      <c r="M55" s="118">
        <f t="shared" si="17"/>
        <v>6.837606812619125E-2</v>
      </c>
      <c r="N55" s="118"/>
      <c r="O55" s="144">
        <f>I55-F55</f>
        <v>8.0000000000000071E-2</v>
      </c>
    </row>
    <row r="56" spans="2:15" s="74" customFormat="1" x14ac:dyDescent="0.25">
      <c r="B56" s="54"/>
      <c r="C56" s="54"/>
      <c r="D56" s="61"/>
      <c r="E56" s="63"/>
      <c r="F56" s="72"/>
      <c r="G56" s="69"/>
      <c r="H56" s="99"/>
      <c r="I56" s="72"/>
      <c r="J56" s="69"/>
    </row>
    <row r="57" spans="2:15" s="74" customFormat="1" x14ac:dyDescent="0.25">
      <c r="B57" s="54"/>
      <c r="C57" s="54" t="s">
        <v>53</v>
      </c>
      <c r="D57" s="61"/>
      <c r="E57" s="63"/>
      <c r="F57" s="72"/>
      <c r="G57" s="69"/>
      <c r="H57" s="99"/>
      <c r="I57" s="72"/>
      <c r="J57" s="69"/>
    </row>
    <row r="58" spans="2:15" s="74" customFormat="1" x14ac:dyDescent="0.25">
      <c r="B58" s="54"/>
      <c r="C58" s="54" t="s">
        <v>54</v>
      </c>
      <c r="D58" s="61" t="s">
        <v>40</v>
      </c>
      <c r="E58" s="176">
        <f>'[61](R) Restated Norm Revenue'!$R$265+'[61](R) Restated Norm Revenue'!$R$303</f>
        <v>1086774.6599999999</v>
      </c>
      <c r="F58" s="67">
        <f>F44</f>
        <v>0.12876000000000001</v>
      </c>
      <c r="G58" s="56" t="s">
        <v>55</v>
      </c>
      <c r="H58" s="99"/>
      <c r="I58" s="67">
        <f>I44</f>
        <v>0.13591</v>
      </c>
      <c r="J58" s="56" t="s">
        <v>55</v>
      </c>
      <c r="O58" s="145">
        <f t="shared" ref="O58:O60" si="18">I58-F58</f>
        <v>7.1499999999999897E-3</v>
      </c>
    </row>
    <row r="59" spans="2:15" s="74" customFormat="1" x14ac:dyDescent="0.25">
      <c r="B59" s="54"/>
      <c r="C59" s="54" t="s">
        <v>56</v>
      </c>
      <c r="D59" s="61" t="s">
        <v>40</v>
      </c>
      <c r="E59" s="176">
        <f>'[61](R) Restated Norm Revenue'!$R$266+'[61](R) Restated Norm Revenue'!$R$304</f>
        <v>4133910.0599999996</v>
      </c>
      <c r="F59" s="67">
        <f>F45</f>
        <v>0.12876000000000001</v>
      </c>
      <c r="G59" s="56">
        <f>ROUND($E59*F59,2)</f>
        <v>532282.26</v>
      </c>
      <c r="H59" s="99"/>
      <c r="I59" s="67">
        <f>I45</f>
        <v>0.13591</v>
      </c>
      <c r="J59" s="56">
        <f>ROUND($E59*I59,2)</f>
        <v>561839.72</v>
      </c>
      <c r="L59" s="117">
        <f t="shared" ref="L59:L60" si="19">J59-G59</f>
        <v>29557.459999999963</v>
      </c>
      <c r="M59" s="118">
        <f t="shared" ref="M59:M60" si="20">IF(G59&lt;&gt;0,L59/G59,0)</f>
        <v>5.5529673297772433E-2</v>
      </c>
      <c r="N59" s="118"/>
      <c r="O59" s="145">
        <f t="shared" si="18"/>
        <v>7.1499999999999897E-3</v>
      </c>
    </row>
    <row r="60" spans="2:15" s="74" customFormat="1" x14ac:dyDescent="0.25">
      <c r="B60" s="54"/>
      <c r="C60" s="54" t="s">
        <v>57</v>
      </c>
      <c r="D60" s="61" t="s">
        <v>40</v>
      </c>
      <c r="E60" s="176">
        <f>'[61](R) Restated Norm Revenue'!$R$267+'[61](R) Restated Norm Revenue'!$R$305</f>
        <v>14033564.798999999</v>
      </c>
      <c r="F60" s="67">
        <f>F46</f>
        <v>0.10364</v>
      </c>
      <c r="G60" s="56">
        <f>ROUND($E60*F60,2)</f>
        <v>1454438.66</v>
      </c>
      <c r="H60" s="99"/>
      <c r="I60" s="67">
        <f>I46</f>
        <v>0.10872999999999999</v>
      </c>
      <c r="J60" s="56">
        <f>ROUND($E60*I60,2)</f>
        <v>1525869.5</v>
      </c>
      <c r="L60" s="117">
        <f t="shared" si="19"/>
        <v>71430.840000000084</v>
      </c>
      <c r="M60" s="118">
        <f t="shared" si="20"/>
        <v>4.9112308387072222E-2</v>
      </c>
      <c r="N60" s="118"/>
      <c r="O60" s="145">
        <f t="shared" si="18"/>
        <v>5.0899999999999973E-3</v>
      </c>
    </row>
    <row r="61" spans="2:15" s="74" customFormat="1" x14ac:dyDescent="0.25">
      <c r="B61" s="54"/>
      <c r="C61" s="57" t="s">
        <v>58</v>
      </c>
      <c r="D61" s="53"/>
      <c r="E61" s="75">
        <f>SUM(E58:E60)</f>
        <v>19254249.518999998</v>
      </c>
      <c r="F61" s="63"/>
      <c r="G61" s="54"/>
      <c r="H61" s="99"/>
      <c r="I61" s="63"/>
      <c r="J61" s="54"/>
    </row>
    <row r="62" spans="2:15" s="74" customFormat="1" x14ac:dyDescent="0.25">
      <c r="B62" s="54"/>
      <c r="C62" s="57" t="s">
        <v>47</v>
      </c>
      <c r="D62" s="61" t="s">
        <v>40</v>
      </c>
      <c r="E62" s="63">
        <f>E61</f>
        <v>19254249.518999998</v>
      </c>
      <c r="F62" s="62">
        <v>0</v>
      </c>
      <c r="G62" s="56">
        <f>ROUND($E62*F62,2)</f>
        <v>0</v>
      </c>
      <c r="H62" s="99"/>
      <c r="I62" s="67">
        <f>ROUND(F62*(1+Q44),5)</f>
        <v>0</v>
      </c>
      <c r="J62" s="56">
        <f>ROUND($E62*I62,2)</f>
        <v>0</v>
      </c>
      <c r="L62" s="149">
        <f t="shared" ref="L62:L63" si="21">J62-G62</f>
        <v>0</v>
      </c>
      <c r="M62" s="118">
        <f t="shared" ref="M62:M63" si="22">IF(G62&lt;&gt;0,L62/G62,0)</f>
        <v>0</v>
      </c>
      <c r="N62" s="118"/>
      <c r="O62" s="145">
        <f>I62-F62</f>
        <v>0</v>
      </c>
    </row>
    <row r="63" spans="2:15" s="74" customFormat="1" x14ac:dyDescent="0.25">
      <c r="C63" s="42" t="s">
        <v>41</v>
      </c>
      <c r="D63" s="53"/>
      <c r="E63" s="63"/>
      <c r="F63" s="63"/>
      <c r="G63" s="73">
        <f>SUM(G53:G62)</f>
        <v>3995567.74</v>
      </c>
      <c r="H63" s="99"/>
      <c r="I63" s="63"/>
      <c r="J63" s="73">
        <f>SUM(J53:J62)</f>
        <v>4225707.0199999996</v>
      </c>
      <c r="L63" s="117">
        <f t="shared" si="21"/>
        <v>230139.27999999933</v>
      </c>
      <c r="M63" s="118">
        <f t="shared" si="22"/>
        <v>5.7598643040400389E-2</v>
      </c>
      <c r="N63" s="118"/>
    </row>
    <row r="64" spans="2:15" s="74" customFormat="1" x14ac:dyDescent="0.25">
      <c r="B64" s="54"/>
      <c r="C64" s="57"/>
      <c r="D64" s="53"/>
      <c r="E64" s="63"/>
      <c r="F64" s="63"/>
      <c r="G64" s="69"/>
      <c r="H64" s="99"/>
      <c r="I64" s="63"/>
      <c r="J64" s="69"/>
    </row>
    <row r="65" spans="2:17" s="52" customFormat="1" x14ac:dyDescent="0.25">
      <c r="B65" s="51" t="s">
        <v>60</v>
      </c>
      <c r="D65" s="53"/>
      <c r="E65" s="63"/>
      <c r="F65" s="72"/>
      <c r="G65" s="76"/>
      <c r="H65" s="100"/>
      <c r="I65" s="72"/>
      <c r="J65" s="76"/>
    </row>
    <row r="66" spans="2:17" s="52" customFormat="1" x14ac:dyDescent="0.25">
      <c r="C66" s="53" t="s">
        <v>37</v>
      </c>
      <c r="D66" s="53" t="s">
        <v>38</v>
      </c>
      <c r="E66" s="176">
        <f>'[61](R) Restated Norm Revenue'!$R$895</f>
        <v>331.51750649225198</v>
      </c>
      <c r="F66" s="70">
        <v>548.57000000000005</v>
      </c>
      <c r="G66" s="56">
        <f>ROUND($E66*F66,2)</f>
        <v>181860.56</v>
      </c>
      <c r="H66" s="100"/>
      <c r="I66" s="46">
        <f>ROUND(F66*(1+Q71),2)</f>
        <v>573.16</v>
      </c>
      <c r="J66" s="56">
        <f>ROUND($E66*I66,2)</f>
        <v>190012.57</v>
      </c>
      <c r="L66" s="117">
        <f t="shared" ref="L66:L69" si="23">J66-G66</f>
        <v>8152.0100000000093</v>
      </c>
      <c r="M66" s="118">
        <f t="shared" ref="M66:M69" si="24">IF(G66&lt;&gt;0,L66/G66,0)</f>
        <v>4.4825607047509416E-2</v>
      </c>
      <c r="N66" s="118"/>
      <c r="O66" s="144">
        <f t="shared" ref="O66:O68" si="25">I66-F66</f>
        <v>24.589999999999918</v>
      </c>
      <c r="Q66" s="119" t="s">
        <v>152</v>
      </c>
    </row>
    <row r="67" spans="2:17" s="52" customFormat="1" x14ac:dyDescent="0.25">
      <c r="C67" s="61" t="s">
        <v>52</v>
      </c>
      <c r="D67" s="61" t="s">
        <v>49</v>
      </c>
      <c r="E67" s="176">
        <f>'[61](R) Restated Norm Revenue'!$R$976</f>
        <v>84395.974999999991</v>
      </c>
      <c r="F67" s="70">
        <v>1.21</v>
      </c>
      <c r="G67" s="56">
        <f>ROUND($E67*F67,2)</f>
        <v>102119.13</v>
      </c>
      <c r="H67" s="100"/>
      <c r="I67" s="72">
        <f>ROUND(F67*(1+$Q$71),2)</f>
        <v>1.26</v>
      </c>
      <c r="J67" s="56">
        <f>ROUND($E67*I67,2)</f>
        <v>106338.93</v>
      </c>
      <c r="L67" s="117">
        <f t="shared" si="23"/>
        <v>4219.7999999999884</v>
      </c>
      <c r="M67" s="118">
        <f t="shared" si="24"/>
        <v>4.1322326189030284E-2</v>
      </c>
      <c r="N67" s="118"/>
      <c r="O67" s="144">
        <f t="shared" si="25"/>
        <v>5.0000000000000044E-2</v>
      </c>
      <c r="Q67" s="146">
        <f>'Exh. JAP-6 Page 1'!J15</f>
        <v>730307.2832917471</v>
      </c>
    </row>
    <row r="68" spans="2:17" s="52" customFormat="1" x14ac:dyDescent="0.25">
      <c r="C68" s="61" t="s">
        <v>47</v>
      </c>
      <c r="D68" s="61" t="s">
        <v>40</v>
      </c>
      <c r="E68" s="63">
        <f>E75</f>
        <v>16307789.426000001</v>
      </c>
      <c r="F68" s="62">
        <v>7.4700000000000001E-3</v>
      </c>
      <c r="G68" s="56">
        <f>ROUND($E68*F68,2)</f>
        <v>121819.19</v>
      </c>
      <c r="H68" s="100"/>
      <c r="I68" s="67">
        <f>ROUND(F68*(1+$Q$71),5)</f>
        <v>7.7999999999999996E-3</v>
      </c>
      <c r="J68" s="56">
        <f>ROUND($E68*I68,2)</f>
        <v>127200.76</v>
      </c>
      <c r="L68" s="117">
        <f t="shared" si="23"/>
        <v>5381.5699999999924</v>
      </c>
      <c r="M68" s="118">
        <f t="shared" si="24"/>
        <v>4.4176701552522166E-2</v>
      </c>
      <c r="N68" s="118"/>
      <c r="O68" s="145">
        <f t="shared" si="25"/>
        <v>3.2999999999999956E-4</v>
      </c>
      <c r="Q68" s="120" t="s">
        <v>151</v>
      </c>
    </row>
    <row r="69" spans="2:17" s="52" customFormat="1" x14ac:dyDescent="0.25">
      <c r="C69" s="61" t="s">
        <v>61</v>
      </c>
      <c r="D69" s="61"/>
      <c r="E69" s="63"/>
      <c r="F69" s="67"/>
      <c r="G69" s="178">
        <f>'[61](R) Data'!$O$59+'[61](R) Data'!$O$60</f>
        <v>0</v>
      </c>
      <c r="H69" s="100"/>
      <c r="I69" s="67"/>
      <c r="J69" s="178">
        <f>'[61](R) Data'!$O$59+'[61](R) Data'!$O$60</f>
        <v>0</v>
      </c>
      <c r="L69" s="117">
        <f t="shared" si="23"/>
        <v>0</v>
      </c>
      <c r="M69" s="118">
        <f t="shared" si="24"/>
        <v>0</v>
      </c>
      <c r="N69" s="118"/>
      <c r="O69" s="144"/>
      <c r="Q69" s="123">
        <f>L76+L88-Q67</f>
        <v>-347672.21329174889</v>
      </c>
    </row>
    <row r="70" spans="2:17" s="52" customFormat="1" x14ac:dyDescent="0.25">
      <c r="C70" s="61"/>
      <c r="D70" s="61"/>
      <c r="E70" s="63"/>
      <c r="F70" s="67"/>
      <c r="G70" s="69"/>
      <c r="H70" s="100"/>
      <c r="I70" s="67"/>
      <c r="J70" s="69"/>
      <c r="Q70" s="120" t="s">
        <v>153</v>
      </c>
    </row>
    <row r="71" spans="2:17" s="52" customFormat="1" x14ac:dyDescent="0.25">
      <c r="C71" s="61" t="s">
        <v>53</v>
      </c>
      <c r="D71" s="61"/>
      <c r="E71" s="63"/>
      <c r="F71" s="67"/>
      <c r="G71" s="69"/>
      <c r="H71" s="100"/>
      <c r="I71" s="67"/>
      <c r="J71" s="69"/>
      <c r="Q71" s="126">
        <v>4.4827914703012901E-2</v>
      </c>
    </row>
    <row r="72" spans="2:17" s="52" customFormat="1" x14ac:dyDescent="0.25">
      <c r="C72" s="61" t="s">
        <v>62</v>
      </c>
      <c r="D72" s="61" t="s">
        <v>40</v>
      </c>
      <c r="E72" s="176">
        <f>'[61](R) Restated Norm Revenue'!$R$346+'[61](R) Restated Norm Revenue'!$R$393</f>
        <v>7796583.8330000006</v>
      </c>
      <c r="F72" s="62">
        <v>9.9360000000000004E-2</v>
      </c>
      <c r="G72" s="56">
        <f t="shared" ref="G72:G74" si="26">ROUND($E72*F72,2)</f>
        <v>774668.57</v>
      </c>
      <c r="H72" s="100"/>
      <c r="I72" s="67">
        <f>ROUND(F72*(1+$Q$71),5)</f>
        <v>0.10381</v>
      </c>
      <c r="J72" s="56">
        <f t="shared" ref="J72:J74" si="27">ROUND($E72*I72,2)</f>
        <v>809363.37</v>
      </c>
      <c r="L72" s="117">
        <f t="shared" ref="L72:L74" si="28">J72-G72</f>
        <v>34694.800000000047</v>
      </c>
      <c r="M72" s="118">
        <f t="shared" ref="M72:M74" si="29">IF(G72&lt;&gt;0,L72/G72,0)</f>
        <v>4.4786636948495342E-2</v>
      </c>
      <c r="N72" s="118"/>
      <c r="O72" s="145">
        <f t="shared" ref="O72:O74" si="30">I72-F72</f>
        <v>4.4499999999999956E-3</v>
      </c>
    </row>
    <row r="73" spans="2:17" s="52" customFormat="1" x14ac:dyDescent="0.25">
      <c r="C73" s="61" t="s">
        <v>63</v>
      </c>
      <c r="D73" s="61" t="s">
        <v>40</v>
      </c>
      <c r="E73" s="176">
        <f>'[61](R) Restated Norm Revenue'!$R$347+'[61](R) Restated Norm Revenue'!$R$394</f>
        <v>4282488.4920000006</v>
      </c>
      <c r="F73" s="62">
        <v>4.9169999999999998E-2</v>
      </c>
      <c r="G73" s="56">
        <f t="shared" si="26"/>
        <v>210569.96</v>
      </c>
      <c r="H73" s="100"/>
      <c r="I73" s="67">
        <f t="shared" ref="I73:I74" si="31">ROUND(F73*(1+$Q$71),5)</f>
        <v>5.1369999999999999E-2</v>
      </c>
      <c r="J73" s="56">
        <f t="shared" si="27"/>
        <v>219991.43</v>
      </c>
      <c r="L73" s="117">
        <f t="shared" si="28"/>
        <v>9421.4700000000012</v>
      </c>
      <c r="M73" s="118">
        <f t="shared" si="29"/>
        <v>4.4742706889434755E-2</v>
      </c>
      <c r="N73" s="118"/>
      <c r="O73" s="145">
        <f t="shared" si="30"/>
        <v>2.2000000000000006E-3</v>
      </c>
    </row>
    <row r="74" spans="2:17" s="52" customFormat="1" x14ac:dyDescent="0.25">
      <c r="C74" s="61" t="s">
        <v>64</v>
      </c>
      <c r="D74" s="61" t="s">
        <v>40</v>
      </c>
      <c r="E74" s="176">
        <f>'[61](R) Restated Norm Revenue'!$R$348+'[61](R) Restated Norm Revenue'!$R$395</f>
        <v>4228717.1009999998</v>
      </c>
      <c r="F74" s="62">
        <v>4.7039999999999998E-2</v>
      </c>
      <c r="G74" s="56">
        <f t="shared" si="26"/>
        <v>198918.85</v>
      </c>
      <c r="H74" s="100"/>
      <c r="I74" s="67">
        <f t="shared" si="31"/>
        <v>4.9149999999999999E-2</v>
      </c>
      <c r="J74" s="56">
        <f t="shared" si="27"/>
        <v>207841.45</v>
      </c>
      <c r="L74" s="117">
        <f t="shared" si="28"/>
        <v>8922.6000000000058</v>
      </c>
      <c r="M74" s="118">
        <f t="shared" si="29"/>
        <v>4.4855477497482039E-2</v>
      </c>
      <c r="N74" s="118"/>
      <c r="O74" s="145">
        <f t="shared" si="30"/>
        <v>2.1100000000000008E-3</v>
      </c>
    </row>
    <row r="75" spans="2:17" s="52" customFormat="1" x14ac:dyDescent="0.25">
      <c r="C75" s="57" t="s">
        <v>58</v>
      </c>
      <c r="D75" s="53"/>
      <c r="E75" s="152">
        <f>SUM(E72:E74)</f>
        <v>16307789.426000001</v>
      </c>
      <c r="F75" s="72"/>
      <c r="H75" s="100"/>
      <c r="I75" s="72"/>
      <c r="L75" s="153"/>
    </row>
    <row r="76" spans="2:17" s="52" customFormat="1" x14ac:dyDescent="0.25">
      <c r="C76" s="42" t="s">
        <v>41</v>
      </c>
      <c r="D76" s="53"/>
      <c r="E76" s="63"/>
      <c r="F76" s="72"/>
      <c r="G76" s="73">
        <f>SUM(G66:G74)</f>
        <v>1589956.26</v>
      </c>
      <c r="H76" s="100"/>
      <c r="I76" s="72"/>
      <c r="J76" s="73">
        <f>SUM(J66:J74)</f>
        <v>1660748.5099999998</v>
      </c>
      <c r="L76" s="117">
        <f t="shared" ref="L76" si="32">J76-G76</f>
        <v>70792.249999999767</v>
      </c>
      <c r="M76" s="118">
        <f t="shared" ref="M76" si="33">IF(G76&lt;&gt;0,L76/G76,0)</f>
        <v>4.4524652520944043E-2</v>
      </c>
      <c r="N76" s="118"/>
    </row>
    <row r="77" spans="2:17" s="52" customFormat="1" x14ac:dyDescent="0.25">
      <c r="C77" s="53"/>
      <c r="D77" s="53"/>
      <c r="E77" s="63"/>
      <c r="F77" s="72"/>
      <c r="G77" s="69"/>
      <c r="H77" s="100"/>
      <c r="I77" s="72"/>
      <c r="J77" s="69"/>
      <c r="Q77" s="61"/>
    </row>
    <row r="78" spans="2:17" s="52" customFormat="1" x14ac:dyDescent="0.25">
      <c r="B78" s="51" t="s">
        <v>65</v>
      </c>
      <c r="D78" s="53"/>
      <c r="E78" s="63"/>
      <c r="F78" s="72"/>
      <c r="G78" s="76"/>
      <c r="H78" s="100"/>
      <c r="I78" s="72"/>
      <c r="J78" s="76"/>
      <c r="Q78" s="61"/>
    </row>
    <row r="79" spans="2:17" s="52" customFormat="1" x14ac:dyDescent="0.25">
      <c r="C79" s="53" t="s">
        <v>37</v>
      </c>
      <c r="D79" s="53" t="s">
        <v>38</v>
      </c>
      <c r="E79" s="176">
        <f>'[61](R) Restated Norm Revenue'!$R$899</f>
        <v>1226.3663564440635</v>
      </c>
      <c r="F79" s="70">
        <v>877.69</v>
      </c>
      <c r="G79" s="56">
        <f>ROUND($E79*F79,2)</f>
        <v>1076369.49</v>
      </c>
      <c r="H79" s="100"/>
      <c r="I79" s="46">
        <f>ROUND(F79*(1+Q71),2)</f>
        <v>917.04</v>
      </c>
      <c r="J79" s="56">
        <f>ROUND($E79*I79,2)</f>
        <v>1124627</v>
      </c>
      <c r="L79" s="117">
        <f t="shared" ref="L79:L81" si="34">J79-G79</f>
        <v>48257.510000000009</v>
      </c>
      <c r="M79" s="118">
        <f t="shared" ref="M79:M80" si="35">IF(G79&lt;&gt;0,L79/G79,0)</f>
        <v>4.4833591483534163E-2</v>
      </c>
      <c r="N79" s="118"/>
      <c r="O79" s="144">
        <f t="shared" ref="O79:O80" si="36">I79-F79</f>
        <v>39.349999999999909</v>
      </c>
      <c r="Q79" s="34"/>
    </row>
    <row r="80" spans="2:17" s="52" customFormat="1" x14ac:dyDescent="0.25">
      <c r="C80" s="61" t="s">
        <v>52</v>
      </c>
      <c r="D80" s="61" t="s">
        <v>49</v>
      </c>
      <c r="E80" s="176">
        <f>'[61](R) Restated Norm Revenue'!$R$980</f>
        <v>686276.33400000003</v>
      </c>
      <c r="F80" s="70">
        <v>1.21</v>
      </c>
      <c r="G80" s="56">
        <f>ROUND($E80*F80,2)</f>
        <v>830394.36</v>
      </c>
      <c r="H80" s="100"/>
      <c r="I80" s="72">
        <f>I67</f>
        <v>1.26</v>
      </c>
      <c r="J80" s="56">
        <f>ROUND($E80*I80,2)</f>
        <v>864708.18</v>
      </c>
      <c r="L80" s="117">
        <f t="shared" si="34"/>
        <v>34313.820000000065</v>
      </c>
      <c r="M80" s="118">
        <f t="shared" si="35"/>
        <v>4.1322318229618113E-2</v>
      </c>
      <c r="N80" s="118"/>
      <c r="O80" s="144">
        <f t="shared" si="36"/>
        <v>5.0000000000000044E-2</v>
      </c>
      <c r="Q80" s="127"/>
    </row>
    <row r="81" spans="2:17" s="52" customFormat="1" x14ac:dyDescent="0.25">
      <c r="C81" s="61" t="s">
        <v>61</v>
      </c>
      <c r="D81" s="61"/>
      <c r="E81" s="58"/>
      <c r="F81" s="72"/>
      <c r="G81" s="179">
        <f>'[61](R) Data'!$O$61+'[61](R) Data'!$O$62</f>
        <v>12562.25</v>
      </c>
      <c r="H81" s="100"/>
      <c r="I81" s="72"/>
      <c r="J81" s="179">
        <f>'[61](R) Data'!$O$61+'[61](R) Data'!$O$62</f>
        <v>12562.25</v>
      </c>
      <c r="L81" s="117">
        <f t="shared" si="34"/>
        <v>0</v>
      </c>
      <c r="M81" s="118">
        <f>IF(G81&lt;&gt;0,L81/G81,0)</f>
        <v>0</v>
      </c>
      <c r="N81" s="118"/>
      <c r="Q81" s="34"/>
    </row>
    <row r="82" spans="2:17" s="52" customFormat="1" x14ac:dyDescent="0.25">
      <c r="C82" s="61"/>
      <c r="D82" s="61"/>
      <c r="E82" s="63"/>
      <c r="F82" s="67"/>
      <c r="G82" s="69"/>
      <c r="H82" s="100"/>
      <c r="I82" s="67"/>
      <c r="J82" s="69"/>
      <c r="Q82" s="39"/>
    </row>
    <row r="83" spans="2:17" s="52" customFormat="1" x14ac:dyDescent="0.25">
      <c r="C83" s="61" t="s">
        <v>53</v>
      </c>
      <c r="D83" s="61"/>
      <c r="E83" s="63"/>
      <c r="F83" s="67"/>
      <c r="G83" s="69"/>
      <c r="H83" s="100"/>
      <c r="I83" s="67"/>
      <c r="J83" s="69"/>
      <c r="Q83" s="34"/>
    </row>
    <row r="84" spans="2:17" s="52" customFormat="1" x14ac:dyDescent="0.25">
      <c r="C84" s="61" t="s">
        <v>62</v>
      </c>
      <c r="D84" s="61" t="s">
        <v>40</v>
      </c>
      <c r="E84" s="176">
        <f>'[61](R) Restated Norm Revenue'!$R$435+'[61](R) Restated Norm Revenue'!$R$472</f>
        <v>28192306.539999999</v>
      </c>
      <c r="F84" s="67">
        <f>F72</f>
        <v>9.9360000000000004E-2</v>
      </c>
      <c r="G84" s="56">
        <f t="shared" ref="G84:G86" si="37">ROUND($E84*F84,2)</f>
        <v>2801187.58</v>
      </c>
      <c r="H84" s="100"/>
      <c r="I84" s="67">
        <f>I72</f>
        <v>0.10381</v>
      </c>
      <c r="J84" s="56">
        <f t="shared" ref="J84:J86" si="38">ROUND($E84*I84,2)</f>
        <v>2926643.34</v>
      </c>
      <c r="L84" s="117">
        <f t="shared" ref="L84:L86" si="39">J84-G84</f>
        <v>125455.75999999978</v>
      </c>
      <c r="M84" s="118">
        <f>IF(G84&lt;&gt;0,L84/G84,0)</f>
        <v>4.4786632960867184E-2</v>
      </c>
      <c r="N84" s="118"/>
      <c r="O84" s="145">
        <f t="shared" ref="O84:O86" si="40">I84-F84</f>
        <v>4.4499999999999956E-3</v>
      </c>
      <c r="Q84" s="128"/>
    </row>
    <row r="85" spans="2:17" s="52" customFormat="1" x14ac:dyDescent="0.25">
      <c r="C85" s="61" t="s">
        <v>63</v>
      </c>
      <c r="D85" s="61" t="s">
        <v>40</v>
      </c>
      <c r="E85" s="176">
        <f>'[61](R) Restated Norm Revenue'!$R$436+'[61](R) Restated Norm Revenue'!$R$473</f>
        <v>19024750.539999999</v>
      </c>
      <c r="F85" s="67">
        <f>F73</f>
        <v>4.9169999999999998E-2</v>
      </c>
      <c r="G85" s="56">
        <f t="shared" si="37"/>
        <v>935446.98</v>
      </c>
      <c r="H85" s="100"/>
      <c r="I85" s="67">
        <f>I73</f>
        <v>5.1369999999999999E-2</v>
      </c>
      <c r="J85" s="56">
        <f t="shared" si="38"/>
        <v>977301.44</v>
      </c>
      <c r="L85" s="117">
        <f t="shared" si="39"/>
        <v>41854.459999999963</v>
      </c>
      <c r="M85" s="118">
        <f>IF(G85&lt;&gt;0,L85/G85,0)</f>
        <v>4.474273892038217E-2</v>
      </c>
      <c r="N85" s="118"/>
      <c r="O85" s="145">
        <f t="shared" si="40"/>
        <v>2.2000000000000006E-3</v>
      </c>
      <c r="Q85" s="61"/>
    </row>
    <row r="86" spans="2:17" s="52" customFormat="1" x14ac:dyDescent="0.25">
      <c r="C86" s="61" t="s">
        <v>66</v>
      </c>
      <c r="D86" s="61" t="s">
        <v>40</v>
      </c>
      <c r="E86" s="176">
        <f>'[61](R) Restated Norm Revenue'!$R$437+'[61](R) Restated Norm Revenue'!$R$474</f>
        <v>29365530.039999999</v>
      </c>
      <c r="F86" s="67">
        <f>F74</f>
        <v>4.7039999999999998E-2</v>
      </c>
      <c r="G86" s="56">
        <f t="shared" si="37"/>
        <v>1381354.53</v>
      </c>
      <c r="H86" s="100"/>
      <c r="I86" s="67">
        <f>I74</f>
        <v>4.9149999999999999E-2</v>
      </c>
      <c r="J86" s="56">
        <f t="shared" si="38"/>
        <v>1443315.8</v>
      </c>
      <c r="L86" s="117">
        <f t="shared" si="39"/>
        <v>61961.270000000019</v>
      </c>
      <c r="M86" s="118">
        <f>IF(G86&lt;&gt;0,L86/G86,0)</f>
        <v>4.4855443446513342E-2</v>
      </c>
      <c r="N86" s="118"/>
      <c r="O86" s="145">
        <f t="shared" si="40"/>
        <v>2.1100000000000008E-3</v>
      </c>
    </row>
    <row r="87" spans="2:17" s="52" customFormat="1" x14ac:dyDescent="0.25">
      <c r="C87" s="57" t="s">
        <v>58</v>
      </c>
      <c r="D87" s="53"/>
      <c r="E87" s="75">
        <f>SUM(E84:E86)</f>
        <v>76582587.120000005</v>
      </c>
      <c r="F87" s="72"/>
      <c r="H87" s="100"/>
      <c r="I87" s="72"/>
      <c r="L87" s="153"/>
    </row>
    <row r="88" spans="2:17" s="52" customFormat="1" x14ac:dyDescent="0.25">
      <c r="C88" s="42" t="s">
        <v>41</v>
      </c>
      <c r="D88" s="53"/>
      <c r="E88" s="63"/>
      <c r="F88" s="72"/>
      <c r="G88" s="73">
        <f>SUM(G79:G86)</f>
        <v>7037315.1900000004</v>
      </c>
      <c r="H88" s="100"/>
      <c r="I88" s="72"/>
      <c r="J88" s="73">
        <f>SUM(J79:J86)</f>
        <v>7349158.0099999988</v>
      </c>
      <c r="L88" s="117">
        <f t="shared" ref="L88" si="41">J88-G88</f>
        <v>311842.81999999844</v>
      </c>
      <c r="M88" s="118">
        <f>IF(G88&lt;&gt;0,L88/G88,0)</f>
        <v>4.4312754449754639E-2</v>
      </c>
      <c r="N88" s="118"/>
    </row>
    <row r="89" spans="2:17" s="52" customFormat="1" x14ac:dyDescent="0.25">
      <c r="C89" s="53"/>
      <c r="D89" s="53"/>
      <c r="E89" s="63"/>
      <c r="F89" s="72"/>
      <c r="G89" s="69"/>
      <c r="H89" s="100"/>
      <c r="I89" s="72"/>
      <c r="J89" s="69"/>
    </row>
    <row r="90" spans="2:17" s="52" customFormat="1" x14ac:dyDescent="0.25">
      <c r="B90" s="51" t="s">
        <v>67</v>
      </c>
      <c r="D90" s="53"/>
      <c r="E90" s="63"/>
      <c r="F90" s="72"/>
      <c r="G90" s="69"/>
      <c r="H90" s="100"/>
      <c r="I90" s="72"/>
      <c r="J90" s="69"/>
    </row>
    <row r="91" spans="2:17" s="52" customFormat="1" x14ac:dyDescent="0.25">
      <c r="C91" s="53" t="s">
        <v>37</v>
      </c>
      <c r="D91" s="53" t="s">
        <v>38</v>
      </c>
      <c r="E91" s="176">
        <f>'[61](R) Restated Norm Revenue'!$R$896</f>
        <v>2677.7055539223543</v>
      </c>
      <c r="F91" s="70">
        <v>139.36000000000001</v>
      </c>
      <c r="G91" s="69">
        <f>ROUND($E91*F91,2)</f>
        <v>373165.05</v>
      </c>
      <c r="H91" s="100"/>
      <c r="I91" s="46">
        <f>ROUND(F91*(1+Q96),2)</f>
        <v>148.63</v>
      </c>
      <c r="J91" s="69">
        <f>ROUND($E91*I91,2)</f>
        <v>397987.38</v>
      </c>
      <c r="L91" s="117">
        <f t="shared" ref="L91:L94" si="42">J91-G91</f>
        <v>24822.330000000016</v>
      </c>
      <c r="M91" s="118">
        <f t="shared" ref="M91:M94" si="43">IF(G91&lt;&gt;0,L91/G91,0)</f>
        <v>6.6518367676715748E-2</v>
      </c>
      <c r="N91" s="118"/>
      <c r="O91" s="144">
        <f t="shared" ref="O91:O93" si="44">I91-F91</f>
        <v>9.2699999999999818</v>
      </c>
      <c r="Q91" s="119" t="s">
        <v>152</v>
      </c>
    </row>
    <row r="92" spans="2:17" s="52" customFormat="1" x14ac:dyDescent="0.25">
      <c r="C92" s="61" t="s">
        <v>52</v>
      </c>
      <c r="D92" s="61" t="s">
        <v>49</v>
      </c>
      <c r="E92" s="176">
        <f>'[61](R) Restated Norm Revenue'!$R$977</f>
        <v>82161.953000000009</v>
      </c>
      <c r="F92" s="70">
        <v>1.22</v>
      </c>
      <c r="G92" s="69">
        <f>ROUND($E92*F92,2)</f>
        <v>100237.58</v>
      </c>
      <c r="H92" s="100"/>
      <c r="I92" s="72">
        <f>ROUND(F92*(1+$Q$96),2)</f>
        <v>1.3</v>
      </c>
      <c r="J92" s="69">
        <f>ROUND($E92*I92,2)</f>
        <v>106810.54</v>
      </c>
      <c r="L92" s="117">
        <f t="shared" si="42"/>
        <v>6572.9599999999919</v>
      </c>
      <c r="M92" s="118">
        <f t="shared" si="43"/>
        <v>6.5573809742812947E-2</v>
      </c>
      <c r="N92" s="118"/>
      <c r="O92" s="144">
        <f>I92-F92</f>
        <v>8.0000000000000071E-2</v>
      </c>
      <c r="Q92" s="146">
        <f>'Exh. JAP-6 Page 1'!J16</f>
        <v>171768.15772675184</v>
      </c>
    </row>
    <row r="93" spans="2:17" s="52" customFormat="1" x14ac:dyDescent="0.25">
      <c r="C93" s="61" t="s">
        <v>47</v>
      </c>
      <c r="D93" s="61" t="s">
        <v>40</v>
      </c>
      <c r="E93" s="63">
        <f>E99</f>
        <v>9107268.5420000013</v>
      </c>
      <c r="F93" s="62">
        <v>9.0699999999999999E-3</v>
      </c>
      <c r="G93" s="69">
        <f>ROUND($E93*F93,2)</f>
        <v>82602.929999999993</v>
      </c>
      <c r="H93" s="100"/>
      <c r="I93" s="67">
        <f>ROUND(F93*(1+$Q$96),5)</f>
        <v>9.6699999999999998E-3</v>
      </c>
      <c r="J93" s="69">
        <f>ROUND($E93*I93,2)</f>
        <v>88067.29</v>
      </c>
      <c r="L93" s="117">
        <f t="shared" si="42"/>
        <v>5464.3600000000006</v>
      </c>
      <c r="M93" s="118">
        <f t="shared" si="43"/>
        <v>6.6152132860178223E-2</v>
      </c>
      <c r="N93" s="118"/>
      <c r="O93" s="145">
        <f t="shared" si="44"/>
        <v>5.9999999999999984E-4</v>
      </c>
      <c r="Q93" s="120" t="s">
        <v>151</v>
      </c>
    </row>
    <row r="94" spans="2:17" s="52" customFormat="1" x14ac:dyDescent="0.25">
      <c r="C94" s="61" t="s">
        <v>61</v>
      </c>
      <c r="D94" s="61"/>
      <c r="E94" s="63"/>
      <c r="F94" s="67"/>
      <c r="G94" s="179">
        <f>'[61](R) Data'!$O$63+'[61](R) Data'!$O$64</f>
        <v>28713.760000000002</v>
      </c>
      <c r="H94" s="100"/>
      <c r="I94" s="67"/>
      <c r="J94" s="179">
        <f>'[61](R) Data'!$O$63+'[61](R) Data'!$O$64</f>
        <v>28713.760000000002</v>
      </c>
      <c r="L94" s="117">
        <f t="shared" si="42"/>
        <v>0</v>
      </c>
      <c r="M94" s="118">
        <f t="shared" si="43"/>
        <v>0</v>
      </c>
      <c r="N94" s="118"/>
      <c r="Q94" s="123">
        <f>L100+L111-Q92</f>
        <v>-39496.537726751965</v>
      </c>
    </row>
    <row r="95" spans="2:17" s="52" customFormat="1" x14ac:dyDescent="0.25">
      <c r="C95" s="61"/>
      <c r="D95" s="61"/>
      <c r="E95" s="63"/>
      <c r="F95" s="67"/>
      <c r="G95" s="69"/>
      <c r="H95" s="100"/>
      <c r="I95" s="67"/>
      <c r="J95" s="69"/>
      <c r="Q95" s="120" t="s">
        <v>153</v>
      </c>
    </row>
    <row r="96" spans="2:17" s="52" customFormat="1" x14ac:dyDescent="0.25">
      <c r="C96" s="61" t="s">
        <v>53</v>
      </c>
      <c r="D96" s="61"/>
      <c r="E96" s="63"/>
      <c r="F96" s="67"/>
      <c r="G96" s="69"/>
      <c r="H96" s="100"/>
      <c r="I96" s="67"/>
      <c r="J96" s="69"/>
      <c r="Q96" s="126">
        <v>6.6486168731577394E-2</v>
      </c>
    </row>
    <row r="97" spans="2:17" s="52" customFormat="1" x14ac:dyDescent="0.25">
      <c r="C97" s="54" t="s">
        <v>68</v>
      </c>
      <c r="D97" s="54" t="s">
        <v>40</v>
      </c>
      <c r="E97" s="176">
        <f>'[61](R) Restated Norm Revenue'!$R$513+'[61](R) Restated Norm Revenue'!$R$557</f>
        <v>2060386.0149999999</v>
      </c>
      <c r="F97" s="62">
        <v>0.19273999999999999</v>
      </c>
      <c r="G97" s="69">
        <f>ROUND($E97*F97,2)</f>
        <v>397118.8</v>
      </c>
      <c r="H97" s="100"/>
      <c r="I97" s="67">
        <f>ROUND(F97*(1+$Q$96),5)</f>
        <v>0.20555000000000001</v>
      </c>
      <c r="J97" s="69">
        <f>ROUND($E97*I97,2)</f>
        <v>423512.35</v>
      </c>
      <c r="L97" s="117">
        <f t="shared" ref="L97:L98" si="45">J97-G97</f>
        <v>26393.549999999988</v>
      </c>
      <c r="M97" s="118">
        <f t="shared" ref="M97:M98" si="46">IF(G97&lt;&gt;0,L97/G97,0)</f>
        <v>6.6462605144858383E-2</v>
      </c>
      <c r="N97" s="118"/>
      <c r="O97" s="145">
        <f t="shared" ref="O97:O98" si="47">I97-F97</f>
        <v>1.2810000000000016E-2</v>
      </c>
    </row>
    <row r="98" spans="2:17" s="52" customFormat="1" x14ac:dyDescent="0.25">
      <c r="C98" s="54" t="s">
        <v>69</v>
      </c>
      <c r="D98" s="54" t="s">
        <v>40</v>
      </c>
      <c r="E98" s="176">
        <f>'[61](R) Restated Norm Revenue'!$R$514+'[61](R) Restated Norm Revenue'!$R$558</f>
        <v>7046882.5270000007</v>
      </c>
      <c r="F98" s="62">
        <v>0.13664000000000001</v>
      </c>
      <c r="G98" s="69">
        <f>ROUND($E98*F98,2)</f>
        <v>962886.03</v>
      </c>
      <c r="H98" s="100"/>
      <c r="I98" s="67">
        <f>ROUND(F98*(1+$Q$96),5)</f>
        <v>0.14571999999999999</v>
      </c>
      <c r="J98" s="69">
        <f>ROUND($E98*I98,2)</f>
        <v>1026871.72</v>
      </c>
      <c r="L98" s="117">
        <f t="shared" si="45"/>
        <v>63985.689999999944</v>
      </c>
      <c r="M98" s="118">
        <f t="shared" si="46"/>
        <v>6.6451987053961034E-2</v>
      </c>
      <c r="N98" s="118"/>
      <c r="O98" s="145">
        <f t="shared" si="47"/>
        <v>9.079999999999977E-3</v>
      </c>
    </row>
    <row r="99" spans="2:17" s="52" customFormat="1" x14ac:dyDescent="0.25">
      <c r="C99" s="57" t="s">
        <v>58</v>
      </c>
      <c r="D99" s="61" t="s">
        <v>40</v>
      </c>
      <c r="E99" s="152">
        <f>SUM(E97:E98)</f>
        <v>9107268.5420000013</v>
      </c>
      <c r="F99" s="72"/>
      <c r="H99" s="100"/>
      <c r="I99" s="72"/>
      <c r="L99" s="153"/>
    </row>
    <row r="100" spans="2:17" s="52" customFormat="1" x14ac:dyDescent="0.25">
      <c r="C100" s="42" t="s">
        <v>41</v>
      </c>
      <c r="D100" s="61"/>
      <c r="E100" s="63"/>
      <c r="F100" s="72"/>
      <c r="G100" s="73">
        <f>SUM(G91:G98)</f>
        <v>1944724.1500000001</v>
      </c>
      <c r="H100" s="100"/>
      <c r="I100" s="72"/>
      <c r="J100" s="73">
        <f>SUM(J91:J98)</f>
        <v>2071963.04</v>
      </c>
      <c r="L100" s="117">
        <f t="shared" ref="L100" si="48">J100-G100</f>
        <v>127238.8899999999</v>
      </c>
      <c r="M100" s="118">
        <f>IF(G100&lt;&gt;0,L100/G100,0)</f>
        <v>6.5427731742828357E-2</v>
      </c>
      <c r="N100" s="118"/>
      <c r="Q100" s="61"/>
    </row>
    <row r="101" spans="2:17" s="52" customFormat="1" x14ac:dyDescent="0.25">
      <c r="C101" s="53"/>
      <c r="D101" s="53"/>
      <c r="E101" s="63"/>
      <c r="F101" s="72"/>
      <c r="G101" s="69"/>
      <c r="H101" s="100"/>
      <c r="I101" s="72"/>
      <c r="J101" s="69"/>
      <c r="Q101" s="61"/>
    </row>
    <row r="102" spans="2:17" s="52" customFormat="1" x14ac:dyDescent="0.25">
      <c r="B102" s="51" t="s">
        <v>70</v>
      </c>
      <c r="D102" s="53"/>
      <c r="E102" s="63"/>
      <c r="F102" s="72"/>
      <c r="G102" s="69"/>
      <c r="H102" s="100"/>
      <c r="I102" s="72"/>
      <c r="J102" s="69"/>
      <c r="Q102" s="61"/>
    </row>
    <row r="103" spans="2:17" s="52" customFormat="1" x14ac:dyDescent="0.25">
      <c r="B103" s="61"/>
      <c r="C103" s="53" t="s">
        <v>37</v>
      </c>
      <c r="D103" s="53" t="s">
        <v>38</v>
      </c>
      <c r="E103" s="176">
        <f>'[61](R) Restated Norm Revenue'!$R$900</f>
        <v>31.999971930109631</v>
      </c>
      <c r="F103" s="70">
        <v>443.44</v>
      </c>
      <c r="G103" s="69">
        <f>ROUND($E103*F103,2)</f>
        <v>14190.07</v>
      </c>
      <c r="H103" s="100"/>
      <c r="I103" s="46">
        <f>ROUND(F103*(1+Q96),2)</f>
        <v>472.92</v>
      </c>
      <c r="J103" s="69">
        <f>ROUND($E103*I103,2)</f>
        <v>15133.43</v>
      </c>
      <c r="L103" s="117">
        <f t="shared" ref="L103:L105" si="49">J103-G103</f>
        <v>943.36000000000058</v>
      </c>
      <c r="M103" s="118">
        <f t="shared" ref="M103:M105" si="50">IF(G103&lt;&gt;0,L103/G103,0)</f>
        <v>6.6480292204337307E-2</v>
      </c>
      <c r="N103" s="118"/>
      <c r="O103" s="144">
        <f t="shared" ref="O103:O104" si="51">I103-F103</f>
        <v>29.480000000000018</v>
      </c>
      <c r="Q103" s="34"/>
    </row>
    <row r="104" spans="2:17" s="52" customFormat="1" x14ac:dyDescent="0.25">
      <c r="B104" s="61"/>
      <c r="C104" s="61" t="s">
        <v>52</v>
      </c>
      <c r="D104" s="61" t="s">
        <v>49</v>
      </c>
      <c r="E104" s="176">
        <f>'[61](R) Restated Norm Revenue'!$R$981</f>
        <v>9750</v>
      </c>
      <c r="F104" s="70">
        <v>1.22</v>
      </c>
      <c r="G104" s="69">
        <f>ROUND($E104*F104,2)</f>
        <v>11895</v>
      </c>
      <c r="H104" s="100"/>
      <c r="I104" s="72">
        <f>I92</f>
        <v>1.3</v>
      </c>
      <c r="J104" s="69">
        <f>ROUND($E104*I104,2)</f>
        <v>12675</v>
      </c>
      <c r="L104" s="117">
        <f t="shared" si="49"/>
        <v>780</v>
      </c>
      <c r="M104" s="118">
        <f t="shared" si="50"/>
        <v>6.5573770491803282E-2</v>
      </c>
      <c r="N104" s="118"/>
      <c r="O104" s="144">
        <f t="shared" si="51"/>
        <v>8.0000000000000071E-2</v>
      </c>
      <c r="Q104" s="127"/>
    </row>
    <row r="105" spans="2:17" s="52" customFormat="1" x14ac:dyDescent="0.25">
      <c r="B105" s="61"/>
      <c r="C105" s="61" t="s">
        <v>61</v>
      </c>
      <c r="D105" s="61"/>
      <c r="E105" s="63"/>
      <c r="F105" s="67"/>
      <c r="G105" s="179">
        <f>'[61](R) Data'!$O$65</f>
        <v>8523.59</v>
      </c>
      <c r="H105" s="100"/>
      <c r="I105" s="67"/>
      <c r="J105" s="179">
        <f>'[61](R) Data'!$O$65</f>
        <v>8523.59</v>
      </c>
      <c r="L105" s="117">
        <f t="shared" si="49"/>
        <v>0</v>
      </c>
      <c r="M105" s="118">
        <f t="shared" si="50"/>
        <v>0</v>
      </c>
      <c r="N105" s="118"/>
      <c r="Q105" s="34"/>
    </row>
    <row r="106" spans="2:17" s="52" customFormat="1" x14ac:dyDescent="0.25">
      <c r="B106" s="61"/>
      <c r="C106" s="61"/>
      <c r="D106" s="61"/>
      <c r="E106" s="63"/>
      <c r="F106" s="67"/>
      <c r="G106" s="69"/>
      <c r="H106" s="100"/>
      <c r="I106" s="67"/>
      <c r="J106" s="69"/>
      <c r="Q106" s="39"/>
    </row>
    <row r="107" spans="2:17" s="52" customFormat="1" x14ac:dyDescent="0.25">
      <c r="B107" s="61"/>
      <c r="C107" s="61" t="s">
        <v>53</v>
      </c>
      <c r="D107" s="61"/>
      <c r="E107" s="63"/>
      <c r="F107" s="67"/>
      <c r="G107" s="69"/>
      <c r="H107" s="100"/>
      <c r="I107" s="67"/>
      <c r="J107" s="69"/>
      <c r="Q107" s="34"/>
    </row>
    <row r="108" spans="2:17" s="52" customFormat="1" x14ac:dyDescent="0.25">
      <c r="B108" s="61"/>
      <c r="C108" s="54" t="s">
        <v>68</v>
      </c>
      <c r="D108" s="54" t="s">
        <v>40</v>
      </c>
      <c r="E108" s="176">
        <f>'[61](R) Restated Norm Revenue'!$R$596</f>
        <v>23930.91</v>
      </c>
      <c r="F108" s="67">
        <f>F97</f>
        <v>0.19273999999999999</v>
      </c>
      <c r="G108" s="69">
        <f>ROUND($E108*F108,2)</f>
        <v>4612.4399999999996</v>
      </c>
      <c r="H108" s="100"/>
      <c r="I108" s="67">
        <f>I97</f>
        <v>0.20555000000000001</v>
      </c>
      <c r="J108" s="69">
        <f>ROUND($E108*I108,2)</f>
        <v>4919</v>
      </c>
      <c r="L108" s="117">
        <f t="shared" ref="L108:L109" si="52">J108-G108</f>
        <v>306.5600000000004</v>
      </c>
      <c r="M108" s="118">
        <f t="shared" ref="M108:M109" si="53">IF(G108&lt;&gt;0,L108/G108,0)</f>
        <v>6.6463737197665532E-2</v>
      </c>
      <c r="N108" s="118"/>
      <c r="O108" s="145">
        <f>I108-F108</f>
        <v>1.2810000000000016E-2</v>
      </c>
      <c r="Q108" s="128"/>
    </row>
    <row r="109" spans="2:17" s="52" customFormat="1" x14ac:dyDescent="0.25">
      <c r="B109" s="61"/>
      <c r="C109" s="54" t="s">
        <v>69</v>
      </c>
      <c r="D109" s="54" t="s">
        <v>40</v>
      </c>
      <c r="E109" s="176">
        <f>'[61](R) Restated Norm Revenue'!$R$597</f>
        <v>330705.78999999998</v>
      </c>
      <c r="F109" s="67">
        <f>F98</f>
        <v>0.13664000000000001</v>
      </c>
      <c r="G109" s="69">
        <f>ROUND($E109*F109,2)</f>
        <v>45187.64</v>
      </c>
      <c r="H109" s="100"/>
      <c r="I109" s="67">
        <f>I98</f>
        <v>0.14571999999999999</v>
      </c>
      <c r="J109" s="69">
        <f>ROUND($E109*I109,2)</f>
        <v>48190.45</v>
      </c>
      <c r="L109" s="117">
        <f t="shared" si="52"/>
        <v>3002.8099999999977</v>
      </c>
      <c r="M109" s="118">
        <f t="shared" si="53"/>
        <v>6.6452020950861737E-2</v>
      </c>
      <c r="N109" s="118"/>
      <c r="O109" s="145">
        <f t="shared" ref="O109" si="54">I109-F109</f>
        <v>9.079999999999977E-3</v>
      </c>
      <c r="Q109" s="61"/>
    </row>
    <row r="110" spans="2:17" s="52" customFormat="1" x14ac:dyDescent="0.25">
      <c r="C110" s="57" t="s">
        <v>58</v>
      </c>
      <c r="D110" s="61" t="s">
        <v>40</v>
      </c>
      <c r="E110" s="75">
        <f>SUM(E108:E109)</f>
        <v>354636.69999999995</v>
      </c>
      <c r="F110" s="72"/>
      <c r="H110" s="100"/>
      <c r="I110" s="72"/>
      <c r="L110" s="153"/>
    </row>
    <row r="111" spans="2:17" s="52" customFormat="1" x14ac:dyDescent="0.25">
      <c r="C111" s="42" t="s">
        <v>41</v>
      </c>
      <c r="D111" s="61"/>
      <c r="E111" s="63"/>
      <c r="F111" s="72"/>
      <c r="G111" s="73">
        <f>SUM(G103:G109)</f>
        <v>84408.74</v>
      </c>
      <c r="H111" s="100"/>
      <c r="I111" s="72"/>
      <c r="J111" s="73">
        <f>SUM(J103:J109)</f>
        <v>89441.47</v>
      </c>
      <c r="L111" s="117">
        <f t="shared" ref="L111" si="55">J111-G111</f>
        <v>5032.7299999999959</v>
      </c>
      <c r="M111" s="118">
        <f>IF(G111&lt;&gt;0,L111/G111,0)</f>
        <v>5.9623328105596597E-2</v>
      </c>
      <c r="N111" s="118"/>
    </row>
    <row r="112" spans="2:17" s="52" customFormat="1" x14ac:dyDescent="0.25">
      <c r="B112" s="61"/>
      <c r="C112" s="53"/>
      <c r="D112" s="53"/>
      <c r="E112" s="63"/>
      <c r="F112" s="72"/>
      <c r="G112" s="69"/>
      <c r="H112" s="100"/>
      <c r="I112" s="72"/>
      <c r="J112" s="69"/>
    </row>
    <row r="113" spans="2:17" s="52" customFormat="1" x14ac:dyDescent="0.25">
      <c r="B113" s="51" t="s">
        <v>71</v>
      </c>
      <c r="D113" s="53"/>
      <c r="E113" s="63"/>
      <c r="F113" s="72"/>
      <c r="G113" s="69"/>
      <c r="H113" s="100"/>
      <c r="I113" s="72"/>
      <c r="J113" s="69"/>
    </row>
    <row r="114" spans="2:17" s="52" customFormat="1" x14ac:dyDescent="0.25">
      <c r="C114" s="53" t="s">
        <v>37</v>
      </c>
      <c r="D114" s="53" t="s">
        <v>38</v>
      </c>
      <c r="E114" s="176">
        <f>'[61](R) Restated Norm Revenue'!$R$897</f>
        <v>60.132496118726415</v>
      </c>
      <c r="F114" s="70">
        <v>557.39</v>
      </c>
      <c r="G114" s="69">
        <f>ROUND($E114*F114,2)</f>
        <v>33517.25</v>
      </c>
      <c r="H114" s="100"/>
      <c r="I114" s="46">
        <f>ROUND(F114*(1+Q119),2)</f>
        <v>595.86</v>
      </c>
      <c r="J114" s="69">
        <f>ROUND($E114*I114,2)</f>
        <v>35830.550000000003</v>
      </c>
      <c r="L114" s="117">
        <f>J114-G114</f>
        <v>2313.3000000000029</v>
      </c>
      <c r="M114" s="118">
        <f>IF(G114&lt;&gt;0,L114/G114,0)</f>
        <v>6.9018192124950667E-2</v>
      </c>
      <c r="N114" s="118"/>
      <c r="O114" s="144">
        <f t="shared" ref="O114:O116" si="56">I114-F114</f>
        <v>38.470000000000027</v>
      </c>
      <c r="Q114" s="119" t="s">
        <v>152</v>
      </c>
    </row>
    <row r="115" spans="2:17" s="52" customFormat="1" x14ac:dyDescent="0.25">
      <c r="C115" s="61" t="s">
        <v>52</v>
      </c>
      <c r="D115" s="61" t="s">
        <v>49</v>
      </c>
      <c r="E115" s="176">
        <f>'[61](R) Restated Norm Revenue'!$R$978</f>
        <v>0</v>
      </c>
      <c r="F115" s="70">
        <v>1.38</v>
      </c>
      <c r="G115" s="69">
        <f>ROUND($E115*F115,2)</f>
        <v>0</v>
      </c>
      <c r="H115" s="100"/>
      <c r="I115" s="72">
        <f>ROUND(F115*(1+$Q$119),2)</f>
        <v>1.48</v>
      </c>
      <c r="J115" s="69">
        <f>ROUND($E115*I115,2)</f>
        <v>0</v>
      </c>
      <c r="L115" s="117">
        <f t="shared" ref="L115:L117" si="57">J115-G115</f>
        <v>0</v>
      </c>
      <c r="M115" s="118">
        <f t="shared" ref="M115:M117" si="58">IF(G115&lt;&gt;0,L115/G115,0)</f>
        <v>0</v>
      </c>
      <c r="N115" s="118"/>
      <c r="O115" s="144">
        <f t="shared" si="56"/>
        <v>0.10000000000000009</v>
      </c>
      <c r="Q115" s="146">
        <f>'Exh. JAP-6 Page 1'!J17</f>
        <v>394292.15799353702</v>
      </c>
    </row>
    <row r="116" spans="2:17" s="52" customFormat="1" x14ac:dyDescent="0.25">
      <c r="C116" s="61" t="s">
        <v>47</v>
      </c>
      <c r="D116" s="61"/>
      <c r="E116" s="63">
        <f>E126</f>
        <v>23273158.627999999</v>
      </c>
      <c r="F116" s="62">
        <v>5.94E-3</v>
      </c>
      <c r="G116" s="69">
        <f>ROUND($E116*F116,2)</f>
        <v>138242.56</v>
      </c>
      <c r="H116" s="100"/>
      <c r="I116" s="67">
        <f>ROUND(F116*(1+$Q$119),5)</f>
        <v>6.3499999999999997E-3</v>
      </c>
      <c r="J116" s="69">
        <f>ROUND($E116*I116,2)</f>
        <v>147784.56</v>
      </c>
      <c r="L116" s="117">
        <f t="shared" si="57"/>
        <v>9542</v>
      </c>
      <c r="M116" s="118">
        <f t="shared" si="58"/>
        <v>6.9023606044332511E-2</v>
      </c>
      <c r="N116" s="118"/>
      <c r="O116" s="145">
        <f t="shared" si="56"/>
        <v>4.0999999999999977E-4</v>
      </c>
      <c r="Q116" s="120" t="s">
        <v>151</v>
      </c>
    </row>
    <row r="117" spans="2:17" s="52" customFormat="1" x14ac:dyDescent="0.25">
      <c r="C117" s="54" t="s">
        <v>61</v>
      </c>
      <c r="D117" s="54"/>
      <c r="E117" s="63"/>
      <c r="F117" s="67" t="s">
        <v>29</v>
      </c>
      <c r="G117" s="179">
        <f>'[61](R) Data'!$O$66</f>
        <v>42191.22</v>
      </c>
      <c r="H117" s="100"/>
      <c r="I117" s="67" t="s">
        <v>29</v>
      </c>
      <c r="J117" s="179">
        <f>'[61](R) Data'!$O$66</f>
        <v>42191.22</v>
      </c>
      <c r="L117" s="117">
        <f t="shared" si="57"/>
        <v>0</v>
      </c>
      <c r="M117" s="118">
        <f t="shared" si="58"/>
        <v>0</v>
      </c>
      <c r="N117" s="118"/>
      <c r="Q117" s="123">
        <f>L127+L142-Q115</f>
        <v>-74665.377993537229</v>
      </c>
    </row>
    <row r="118" spans="2:17" s="52" customFormat="1" x14ac:dyDescent="0.25">
      <c r="C118" s="61"/>
      <c r="D118" s="61"/>
      <c r="E118" s="63"/>
      <c r="F118" s="67"/>
      <c r="G118" s="69"/>
      <c r="H118" s="100"/>
      <c r="I118" s="67"/>
      <c r="J118" s="69"/>
      <c r="Q118" s="120" t="s">
        <v>153</v>
      </c>
    </row>
    <row r="119" spans="2:17" s="52" customFormat="1" x14ac:dyDescent="0.25">
      <c r="C119" s="61" t="s">
        <v>53</v>
      </c>
      <c r="D119" s="61"/>
      <c r="E119" s="63"/>
      <c r="F119" s="67"/>
      <c r="G119" s="69"/>
      <c r="H119" s="100"/>
      <c r="I119" s="67"/>
      <c r="J119" s="69"/>
      <c r="Q119" s="126">
        <v>6.9024354682643493E-2</v>
      </c>
    </row>
    <row r="120" spans="2:17" s="52" customFormat="1" x14ac:dyDescent="0.25">
      <c r="C120" s="61" t="s">
        <v>62</v>
      </c>
      <c r="D120" s="61" t="s">
        <v>40</v>
      </c>
      <c r="E120" s="176">
        <f>'[61](R) Restated Norm Revenue'!$R$639+'[61](R) Restated Norm Revenue'!$R$695</f>
        <v>1503311.6719999998</v>
      </c>
      <c r="F120" s="62">
        <v>0.1391</v>
      </c>
      <c r="G120" s="69">
        <f>ROUND($E120*F120,2)</f>
        <v>209110.65</v>
      </c>
      <c r="H120" s="100"/>
      <c r="I120" s="67">
        <f t="shared" ref="I120:I125" si="59">ROUND(F120*(1+$Q$119),5)</f>
        <v>0.1487</v>
      </c>
      <c r="J120" s="69">
        <f>ROUND($E120*I120,2)</f>
        <v>223542.45</v>
      </c>
      <c r="L120" s="117">
        <f t="shared" ref="L120:L125" si="60">J120-G120</f>
        <v>14431.800000000017</v>
      </c>
      <c r="M120" s="118">
        <f t="shared" ref="M120:M125" si="61">IF(G120&lt;&gt;0,L120/G120,0)</f>
        <v>6.9015136244854183E-2</v>
      </c>
      <c r="N120" s="118"/>
      <c r="O120" s="145">
        <f t="shared" ref="O120:O125" si="62">I120-F120</f>
        <v>9.5999999999999974E-3</v>
      </c>
    </row>
    <row r="121" spans="2:17" s="52" customFormat="1" x14ac:dyDescent="0.25">
      <c r="C121" s="61" t="s">
        <v>63</v>
      </c>
      <c r="D121" s="61" t="s">
        <v>40</v>
      </c>
      <c r="E121" s="176">
        <f>'[61](R) Restated Norm Revenue'!$R$640+'[61](R) Restated Norm Revenue'!$R$696</f>
        <v>1455588.43</v>
      </c>
      <c r="F121" s="62">
        <v>8.4059999999999996E-2</v>
      </c>
      <c r="G121" s="69">
        <f t="shared" ref="G121:G125" si="63">ROUND($E121*F121,2)</f>
        <v>122356.76</v>
      </c>
      <c r="H121" s="100"/>
      <c r="I121" s="67">
        <f t="shared" si="59"/>
        <v>8.9859999999999995E-2</v>
      </c>
      <c r="J121" s="69">
        <f t="shared" ref="J121:J125" si="64">ROUND($E121*I121,2)</f>
        <v>130799.18</v>
      </c>
      <c r="L121" s="117">
        <f t="shared" si="60"/>
        <v>8442.4199999999983</v>
      </c>
      <c r="M121" s="118">
        <f t="shared" si="61"/>
        <v>6.8998394530878387E-2</v>
      </c>
      <c r="N121" s="118"/>
      <c r="O121" s="145">
        <f t="shared" si="62"/>
        <v>5.7999999999999996E-3</v>
      </c>
    </row>
    <row r="122" spans="2:17" s="52" customFormat="1" x14ac:dyDescent="0.25">
      <c r="C122" s="61" t="s">
        <v>66</v>
      </c>
      <c r="D122" s="61" t="s">
        <v>40</v>
      </c>
      <c r="E122" s="176">
        <f>'[61](R) Restated Norm Revenue'!$R$641+'[61](R) Restated Norm Revenue'!$R$697</f>
        <v>2640466.9439999997</v>
      </c>
      <c r="F122" s="62">
        <v>5.3490000000000003E-2</v>
      </c>
      <c r="G122" s="69">
        <f t="shared" si="63"/>
        <v>141238.57999999999</v>
      </c>
      <c r="H122" s="100"/>
      <c r="I122" s="67">
        <f t="shared" si="59"/>
        <v>5.7180000000000002E-2</v>
      </c>
      <c r="J122" s="69">
        <f t="shared" si="64"/>
        <v>150981.9</v>
      </c>
      <c r="L122" s="117">
        <f t="shared" si="60"/>
        <v>9743.320000000007</v>
      </c>
      <c r="M122" s="118">
        <f t="shared" si="61"/>
        <v>6.8984834030475298E-2</v>
      </c>
      <c r="N122" s="118"/>
      <c r="O122" s="145">
        <f t="shared" si="62"/>
        <v>3.6899999999999988E-3</v>
      </c>
    </row>
    <row r="123" spans="2:17" s="52" customFormat="1" x14ac:dyDescent="0.25">
      <c r="C123" s="61" t="s">
        <v>72</v>
      </c>
      <c r="D123" s="61" t="s">
        <v>40</v>
      </c>
      <c r="E123" s="176">
        <f>'[61](R) Restated Norm Revenue'!$R$642+'[61](R) Restated Norm Revenue'!$R$698</f>
        <v>3226287.8670000001</v>
      </c>
      <c r="F123" s="62">
        <v>3.4299999999999997E-2</v>
      </c>
      <c r="G123" s="69">
        <f t="shared" si="63"/>
        <v>110661.67</v>
      </c>
      <c r="H123" s="100"/>
      <c r="I123" s="67">
        <f t="shared" si="59"/>
        <v>3.6670000000000001E-2</v>
      </c>
      <c r="J123" s="69">
        <f t="shared" si="64"/>
        <v>118307.98</v>
      </c>
      <c r="L123" s="117">
        <f t="shared" si="60"/>
        <v>7646.3099999999977</v>
      </c>
      <c r="M123" s="118">
        <f t="shared" si="61"/>
        <v>6.909628238937654E-2</v>
      </c>
      <c r="N123" s="118"/>
      <c r="O123" s="145">
        <f t="shared" si="62"/>
        <v>2.370000000000004E-3</v>
      </c>
    </row>
    <row r="124" spans="2:17" s="52" customFormat="1" x14ac:dyDescent="0.25">
      <c r="C124" s="61" t="s">
        <v>73</v>
      </c>
      <c r="D124" s="61" t="s">
        <v>40</v>
      </c>
      <c r="E124" s="176">
        <f>'[61](R) Restated Norm Revenue'!$R$643+'[61](R) Restated Norm Revenue'!$R$699</f>
        <v>3759593.1549999998</v>
      </c>
      <c r="F124" s="62">
        <v>2.4680000000000001E-2</v>
      </c>
      <c r="G124" s="69">
        <f t="shared" si="63"/>
        <v>92786.76</v>
      </c>
      <c r="H124" s="100"/>
      <c r="I124" s="67">
        <f t="shared" si="59"/>
        <v>2.6380000000000001E-2</v>
      </c>
      <c r="J124" s="69">
        <f t="shared" si="64"/>
        <v>99178.07</v>
      </c>
      <c r="L124" s="117">
        <f t="shared" si="60"/>
        <v>6391.3100000000122</v>
      </c>
      <c r="M124" s="118">
        <f t="shared" si="61"/>
        <v>6.8881702518764673E-2</v>
      </c>
      <c r="N124" s="118"/>
      <c r="O124" s="145">
        <f t="shared" si="62"/>
        <v>1.7000000000000001E-3</v>
      </c>
    </row>
    <row r="125" spans="2:17" s="52" customFormat="1" x14ac:dyDescent="0.25">
      <c r="C125" s="61" t="s">
        <v>74</v>
      </c>
      <c r="D125" s="61" t="s">
        <v>40</v>
      </c>
      <c r="E125" s="176">
        <f>'[61](R) Restated Norm Revenue'!$R$644+'[61](R) Restated Norm Revenue'!$R$700</f>
        <v>10687910.560000001</v>
      </c>
      <c r="F125" s="62">
        <v>1.9029999999999998E-2</v>
      </c>
      <c r="G125" s="69">
        <f t="shared" si="63"/>
        <v>203390.94</v>
      </c>
      <c r="H125" s="100"/>
      <c r="I125" s="67">
        <f t="shared" si="59"/>
        <v>2.034E-2</v>
      </c>
      <c r="J125" s="69">
        <f t="shared" si="64"/>
        <v>217392.1</v>
      </c>
      <c r="L125" s="117">
        <f t="shared" si="60"/>
        <v>14001.160000000003</v>
      </c>
      <c r="M125" s="118">
        <f t="shared" si="61"/>
        <v>6.8838661151770106E-2</v>
      </c>
      <c r="N125" s="118"/>
      <c r="O125" s="145">
        <f t="shared" si="62"/>
        <v>1.3100000000000021E-3</v>
      </c>
    </row>
    <row r="126" spans="2:17" s="52" customFormat="1" x14ac:dyDescent="0.25">
      <c r="C126" s="57" t="s">
        <v>58</v>
      </c>
      <c r="D126" s="61" t="s">
        <v>40</v>
      </c>
      <c r="E126" s="152">
        <f>SUM(E120:E125)</f>
        <v>23273158.627999999</v>
      </c>
      <c r="F126" s="72"/>
      <c r="H126" s="100"/>
      <c r="I126" s="72"/>
      <c r="L126" s="153"/>
    </row>
    <row r="127" spans="2:17" s="52" customFormat="1" x14ac:dyDescent="0.25">
      <c r="C127" s="42" t="s">
        <v>41</v>
      </c>
      <c r="D127" s="61"/>
      <c r="E127" s="63"/>
      <c r="F127" s="72"/>
      <c r="G127" s="73">
        <f>SUM(G114:G125)</f>
        <v>1093496.3899999999</v>
      </c>
      <c r="H127" s="100"/>
      <c r="I127" s="72"/>
      <c r="J127" s="73">
        <f>SUM(J114:J125)</f>
        <v>1166008.01</v>
      </c>
      <c r="L127" s="117">
        <f>J127-G127</f>
        <v>72511.620000000112</v>
      </c>
      <c r="M127" s="118">
        <f>IF(G127&lt;&gt;0,L127/G127,0)</f>
        <v>6.6311714115489778E-2</v>
      </c>
      <c r="N127" s="118"/>
    </row>
    <row r="128" spans="2:17" s="52" customFormat="1" x14ac:dyDescent="0.25">
      <c r="C128" s="53"/>
      <c r="D128" s="53"/>
      <c r="E128" s="63"/>
      <c r="F128" s="72"/>
      <c r="G128" s="69"/>
      <c r="H128" s="100"/>
      <c r="I128" s="72"/>
      <c r="J128" s="69"/>
    </row>
    <row r="129" spans="2:17" s="52" customFormat="1" x14ac:dyDescent="0.25">
      <c r="B129" s="51" t="s">
        <v>75</v>
      </c>
      <c r="D129" s="53"/>
      <c r="E129" s="63"/>
      <c r="F129" s="72"/>
      <c r="G129" s="69"/>
      <c r="H129" s="100"/>
      <c r="I129" s="72"/>
      <c r="J129" s="69"/>
      <c r="Q129" s="61"/>
    </row>
    <row r="130" spans="2:17" s="52" customFormat="1" x14ac:dyDescent="0.25">
      <c r="B130" s="61"/>
      <c r="C130" s="53" t="s">
        <v>37</v>
      </c>
      <c r="D130" s="53" t="s">
        <v>38</v>
      </c>
      <c r="E130" s="176">
        <f>'[61](R) Restated Norm Revenue'!$R$901</f>
        <v>112.76670855311828</v>
      </c>
      <c r="F130" s="70">
        <v>891.83</v>
      </c>
      <c r="G130" s="69">
        <f>ROUND($E130*F130,2)</f>
        <v>100568.73</v>
      </c>
      <c r="H130" s="100"/>
      <c r="I130" s="46">
        <f>ROUND(F130*(1+Q119),2)</f>
        <v>953.39</v>
      </c>
      <c r="J130" s="69">
        <f>ROUND($E130*I130,2)</f>
        <v>107510.65</v>
      </c>
      <c r="L130" s="117">
        <f t="shared" ref="L130:L132" si="65">J130-G130</f>
        <v>6941.9199999999983</v>
      </c>
      <c r="M130" s="118">
        <f>IF(G130&lt;&gt;0,L130/G130,0)</f>
        <v>6.9026624876340772E-2</v>
      </c>
      <c r="N130" s="118"/>
      <c r="O130" s="144">
        <f t="shared" ref="O130:O131" si="66">I130-F130</f>
        <v>61.559999999999945</v>
      </c>
      <c r="Q130" s="34"/>
    </row>
    <row r="131" spans="2:17" s="52" customFormat="1" x14ac:dyDescent="0.25">
      <c r="B131" s="61"/>
      <c r="C131" s="61" t="s">
        <v>52</v>
      </c>
      <c r="D131" s="61" t="s">
        <v>49</v>
      </c>
      <c r="E131" s="176">
        <f>'[61](R) Restated Norm Revenue'!$R$982</f>
        <v>287412</v>
      </c>
      <c r="F131" s="70">
        <v>1.38</v>
      </c>
      <c r="G131" s="69">
        <f>ROUND($E131*F131,2)</f>
        <v>396628.56</v>
      </c>
      <c r="H131" s="100"/>
      <c r="I131" s="72">
        <f>I115</f>
        <v>1.48</v>
      </c>
      <c r="J131" s="69">
        <f>ROUND($E131*I131,2)</f>
        <v>425369.76</v>
      </c>
      <c r="L131" s="117">
        <f t="shared" si="65"/>
        <v>28741.200000000012</v>
      </c>
      <c r="M131" s="118">
        <f>IF(G131&lt;&gt;0,L131/G131,0)</f>
        <v>7.2463768115942059E-2</v>
      </c>
      <c r="N131" s="118"/>
      <c r="O131" s="144">
        <f t="shared" si="66"/>
        <v>0.10000000000000009</v>
      </c>
      <c r="Q131" s="127"/>
    </row>
    <row r="132" spans="2:17" s="52" customFormat="1" x14ac:dyDescent="0.25">
      <c r="B132" s="61"/>
      <c r="C132" s="61" t="s">
        <v>61</v>
      </c>
      <c r="D132" s="61"/>
      <c r="E132" s="58"/>
      <c r="F132" s="72"/>
      <c r="G132" s="179">
        <f>'[61](R) Data'!$O$67+'[61](R) Data'!$O$68</f>
        <v>0</v>
      </c>
      <c r="H132" s="100"/>
      <c r="I132" s="72"/>
      <c r="J132" s="179">
        <f>'[61](R) Data'!$O$67+'[61](R) Data'!$O$68</f>
        <v>0</v>
      </c>
      <c r="L132" s="117">
        <f t="shared" si="65"/>
        <v>0</v>
      </c>
      <c r="M132" s="118">
        <f>IF(G132&lt;&gt;0,L132/G132,0)</f>
        <v>0</v>
      </c>
      <c r="N132" s="118"/>
      <c r="Q132" s="34"/>
    </row>
    <row r="133" spans="2:17" s="52" customFormat="1" x14ac:dyDescent="0.25">
      <c r="B133" s="61"/>
      <c r="C133" s="54"/>
      <c r="D133" s="61"/>
      <c r="E133" s="63"/>
      <c r="F133" s="77"/>
      <c r="G133" s="69"/>
      <c r="H133" s="100"/>
      <c r="I133" s="67"/>
      <c r="J133" s="69"/>
      <c r="Q133" s="39"/>
    </row>
    <row r="134" spans="2:17" s="52" customFormat="1" x14ac:dyDescent="0.25">
      <c r="B134" s="61"/>
      <c r="C134" s="61" t="s">
        <v>53</v>
      </c>
      <c r="D134" s="61"/>
      <c r="E134" s="63"/>
      <c r="F134" s="67"/>
      <c r="G134" s="131"/>
      <c r="H134" s="100"/>
      <c r="I134" s="67"/>
      <c r="J134" s="69"/>
      <c r="Q134" s="34"/>
    </row>
    <row r="135" spans="2:17" s="52" customFormat="1" x14ac:dyDescent="0.25">
      <c r="B135" s="61"/>
      <c r="C135" s="61" t="s">
        <v>62</v>
      </c>
      <c r="D135" s="61" t="s">
        <v>40</v>
      </c>
      <c r="E135" s="176">
        <f>'[61](R) Restated Norm Revenue'!$R$746+'[61](R) Restated Norm Revenue'!$R$792</f>
        <v>3000000</v>
      </c>
      <c r="F135" s="67">
        <f t="shared" ref="F135:F140" si="67">F120</f>
        <v>0.1391</v>
      </c>
      <c r="G135" s="131">
        <f t="shared" ref="G135:G140" si="68">ROUND($E135*F135,2)</f>
        <v>417300</v>
      </c>
      <c r="H135" s="100"/>
      <c r="I135" s="67">
        <f t="shared" ref="I135:I140" si="69">I120</f>
        <v>0.1487</v>
      </c>
      <c r="J135" s="69">
        <f t="shared" ref="J135:J140" si="70">ROUND($E135*I135,2)</f>
        <v>446100</v>
      </c>
      <c r="L135" s="117">
        <f t="shared" ref="L135:L140" si="71">J135-G135</f>
        <v>28800</v>
      </c>
      <c r="M135" s="118">
        <f t="shared" ref="M135:M140" si="72">IF(G135&lt;&gt;0,L135/G135,0)</f>
        <v>6.9015097052480226E-2</v>
      </c>
      <c r="N135" s="118"/>
      <c r="O135" s="145">
        <f t="shared" ref="O135:O140" si="73">I135-F135</f>
        <v>9.5999999999999974E-3</v>
      </c>
      <c r="P135" s="101"/>
      <c r="Q135" s="67"/>
    </row>
    <row r="136" spans="2:17" s="52" customFormat="1" x14ac:dyDescent="0.25">
      <c r="B136" s="61"/>
      <c r="C136" s="61" t="s">
        <v>63</v>
      </c>
      <c r="D136" s="61" t="s">
        <v>40</v>
      </c>
      <c r="E136" s="176">
        <f>'[61](R) Restated Norm Revenue'!$R$747+'[61](R) Restated Norm Revenue'!$R$793</f>
        <v>3000000</v>
      </c>
      <c r="F136" s="67">
        <f t="shared" si="67"/>
        <v>8.4059999999999996E-2</v>
      </c>
      <c r="G136" s="131">
        <f t="shared" si="68"/>
        <v>252180</v>
      </c>
      <c r="H136" s="100"/>
      <c r="I136" s="67">
        <f t="shared" si="69"/>
        <v>8.9859999999999995E-2</v>
      </c>
      <c r="J136" s="69">
        <f t="shared" si="70"/>
        <v>269580</v>
      </c>
      <c r="L136" s="117">
        <f t="shared" si="71"/>
        <v>17400</v>
      </c>
      <c r="M136" s="118">
        <f t="shared" si="72"/>
        <v>6.8998334522959795E-2</v>
      </c>
      <c r="N136" s="118"/>
      <c r="O136" s="145">
        <f t="shared" si="73"/>
        <v>5.7999999999999996E-3</v>
      </c>
      <c r="P136" s="101"/>
      <c r="Q136" s="67"/>
    </row>
    <row r="137" spans="2:17" s="52" customFormat="1" x14ac:dyDescent="0.25">
      <c r="B137" s="61"/>
      <c r="C137" s="61" t="s">
        <v>66</v>
      </c>
      <c r="D137" s="61" t="s">
        <v>40</v>
      </c>
      <c r="E137" s="176">
        <f>'[61](R) Restated Norm Revenue'!$R$748+'[61](R) Restated Norm Revenue'!$R$794</f>
        <v>6000000</v>
      </c>
      <c r="F137" s="67">
        <f t="shared" si="67"/>
        <v>5.3490000000000003E-2</v>
      </c>
      <c r="G137" s="131">
        <f t="shared" si="68"/>
        <v>320940</v>
      </c>
      <c r="H137" s="100"/>
      <c r="I137" s="67">
        <f t="shared" si="69"/>
        <v>5.7180000000000002E-2</v>
      </c>
      <c r="J137" s="69">
        <f t="shared" si="70"/>
        <v>343080</v>
      </c>
      <c r="L137" s="117">
        <f t="shared" si="71"/>
        <v>22140</v>
      </c>
      <c r="M137" s="118">
        <f t="shared" si="72"/>
        <v>6.8984856982613571E-2</v>
      </c>
      <c r="N137" s="118"/>
      <c r="O137" s="145">
        <f t="shared" si="73"/>
        <v>3.6899999999999988E-3</v>
      </c>
      <c r="P137" s="101"/>
      <c r="Q137" s="67"/>
    </row>
    <row r="138" spans="2:17" s="52" customFormat="1" x14ac:dyDescent="0.25">
      <c r="B138" s="61"/>
      <c r="C138" s="61" t="s">
        <v>72</v>
      </c>
      <c r="D138" s="61" t="s">
        <v>40</v>
      </c>
      <c r="E138" s="176">
        <f>'[61](R) Restated Norm Revenue'!$R$749+'[61](R) Restated Norm Revenue'!$R$795</f>
        <v>11777991.880000001</v>
      </c>
      <c r="F138" s="67">
        <f t="shared" si="67"/>
        <v>3.4299999999999997E-2</v>
      </c>
      <c r="G138" s="131">
        <f t="shared" si="68"/>
        <v>403985.12</v>
      </c>
      <c r="H138" s="100"/>
      <c r="I138" s="67">
        <f t="shared" si="69"/>
        <v>3.6670000000000001E-2</v>
      </c>
      <c r="J138" s="69">
        <f t="shared" si="70"/>
        <v>431898.96</v>
      </c>
      <c r="L138" s="117">
        <f t="shared" si="71"/>
        <v>27913.840000000026</v>
      </c>
      <c r="M138" s="118">
        <f t="shared" si="72"/>
        <v>6.9096208295988781E-2</v>
      </c>
      <c r="N138" s="118"/>
      <c r="O138" s="145">
        <f t="shared" si="73"/>
        <v>2.370000000000004E-3</v>
      </c>
      <c r="P138" s="101"/>
      <c r="Q138" s="67"/>
    </row>
    <row r="139" spans="2:17" s="52" customFormat="1" x14ac:dyDescent="0.25">
      <c r="B139" s="61"/>
      <c r="C139" s="61" t="s">
        <v>73</v>
      </c>
      <c r="D139" s="61" t="s">
        <v>40</v>
      </c>
      <c r="E139" s="176">
        <f>'[61](R) Restated Norm Revenue'!$R$750+'[61](R) Restated Norm Revenue'!$R$796</f>
        <v>26253593.52</v>
      </c>
      <c r="F139" s="67">
        <f t="shared" si="67"/>
        <v>2.4680000000000001E-2</v>
      </c>
      <c r="G139" s="131">
        <f t="shared" si="68"/>
        <v>647938.68999999994</v>
      </c>
      <c r="H139" s="100"/>
      <c r="I139" s="67">
        <f t="shared" si="69"/>
        <v>2.6380000000000001E-2</v>
      </c>
      <c r="J139" s="69">
        <f t="shared" si="70"/>
        <v>692569.8</v>
      </c>
      <c r="L139" s="117">
        <f t="shared" si="71"/>
        <v>44631.110000000102</v>
      </c>
      <c r="M139" s="118">
        <f t="shared" si="72"/>
        <v>6.8881686938620859E-2</v>
      </c>
      <c r="N139" s="118"/>
      <c r="O139" s="145">
        <f t="shared" si="73"/>
        <v>1.7000000000000001E-3</v>
      </c>
      <c r="P139" s="101"/>
      <c r="Q139" s="67"/>
    </row>
    <row r="140" spans="2:17" s="52" customFormat="1" x14ac:dyDescent="0.25">
      <c r="B140" s="61"/>
      <c r="C140" s="61" t="s">
        <v>74</v>
      </c>
      <c r="D140" s="61" t="s">
        <v>40</v>
      </c>
      <c r="E140" s="176">
        <f>'[61](R) Restated Norm Revenue'!$R$751+'[61](R) Restated Norm Revenue'!$R$797</f>
        <v>53852735.850000009</v>
      </c>
      <c r="F140" s="67">
        <f t="shared" si="67"/>
        <v>1.9029999999999998E-2</v>
      </c>
      <c r="G140" s="131">
        <f t="shared" si="68"/>
        <v>1024817.56</v>
      </c>
      <c r="H140" s="100"/>
      <c r="I140" s="67">
        <f t="shared" si="69"/>
        <v>2.034E-2</v>
      </c>
      <c r="J140" s="69">
        <f t="shared" si="70"/>
        <v>1095364.6499999999</v>
      </c>
      <c r="L140" s="117">
        <f t="shared" si="71"/>
        <v>70547.089999999851</v>
      </c>
      <c r="M140" s="118">
        <f t="shared" si="72"/>
        <v>6.8838681882070651E-2</v>
      </c>
      <c r="N140" s="118"/>
      <c r="O140" s="145">
        <f t="shared" si="73"/>
        <v>1.3100000000000021E-3</v>
      </c>
      <c r="P140" s="101"/>
      <c r="Q140" s="67"/>
    </row>
    <row r="141" spans="2:17" s="52" customFormat="1" x14ac:dyDescent="0.25">
      <c r="C141" s="57" t="s">
        <v>58</v>
      </c>
      <c r="D141" s="61"/>
      <c r="E141" s="152">
        <f>SUM(E135:E140)</f>
        <v>103884321.25000001</v>
      </c>
      <c r="F141" s="67"/>
      <c r="G141" s="74"/>
      <c r="H141" s="100"/>
      <c r="I141" s="67"/>
      <c r="L141" s="153"/>
      <c r="O141" s="101"/>
      <c r="P141" s="101"/>
    </row>
    <row r="142" spans="2:17" s="52" customFormat="1" x14ac:dyDescent="0.25">
      <c r="C142" s="42" t="s">
        <v>41</v>
      </c>
      <c r="D142" s="61"/>
      <c r="E142" s="63"/>
      <c r="F142" s="67"/>
      <c r="G142" s="78">
        <f>SUM(G130:G140)</f>
        <v>3564358.66</v>
      </c>
      <c r="H142" s="100"/>
      <c r="I142" s="67"/>
      <c r="J142" s="78">
        <f>SUM(J130:J140)</f>
        <v>3811473.82</v>
      </c>
      <c r="L142" s="117">
        <f t="shared" ref="L142" si="74">J142-G142</f>
        <v>247115.15999999968</v>
      </c>
      <c r="M142" s="118">
        <f>IF(G142&lt;&gt;0,L142/G142,0)</f>
        <v>6.9329487734547918E-2</v>
      </c>
      <c r="N142" s="118"/>
      <c r="O142" s="101"/>
      <c r="P142" s="101"/>
    </row>
    <row r="143" spans="2:17" s="52" customFormat="1" x14ac:dyDescent="0.25">
      <c r="B143" s="61"/>
      <c r="C143" s="61"/>
      <c r="D143" s="53"/>
      <c r="E143" s="63"/>
      <c r="F143" s="72"/>
      <c r="G143" s="69"/>
      <c r="H143" s="100"/>
      <c r="I143" s="72"/>
      <c r="J143" s="69"/>
    </row>
    <row r="144" spans="2:17" x14ac:dyDescent="0.25">
      <c r="B144" s="51" t="s">
        <v>76</v>
      </c>
      <c r="E144" s="103"/>
      <c r="I144" s="38"/>
      <c r="J144" s="102"/>
    </row>
    <row r="145" spans="2:17" x14ac:dyDescent="0.25">
      <c r="B145" s="74" t="s">
        <v>77</v>
      </c>
      <c r="C145" s="74" t="s">
        <v>78</v>
      </c>
      <c r="D145" s="1"/>
      <c r="E145" s="147">
        <f>'[61]Restated Rental Revenue'!$R$17</f>
        <v>12480.465045003857</v>
      </c>
      <c r="F145" s="80">
        <v>7.37</v>
      </c>
      <c r="G145" s="69">
        <f t="shared" ref="G145:G150" si="75">ROUND($E145*F145,2)</f>
        <v>91981.03</v>
      </c>
      <c r="I145" s="129">
        <f>ROUND(F145*(1+$Q$150),2)</f>
        <v>7.58</v>
      </c>
      <c r="J145" s="69">
        <f t="shared" ref="J145:J150" si="76">ROUND($E145*I145,2)</f>
        <v>94601.93</v>
      </c>
      <c r="L145" s="117">
        <f t="shared" ref="L145:L150" si="77">J145-G145</f>
        <v>2620.8999999999942</v>
      </c>
      <c r="M145" s="118">
        <f t="shared" ref="M145:M151" si="78">IF(G145&lt;&gt;0,L145/G145,0)</f>
        <v>2.8493918800430854E-2</v>
      </c>
      <c r="N145" s="118"/>
      <c r="O145" s="144">
        <f t="shared" ref="O145:O150" si="79">I145-F145</f>
        <v>0.20999999999999996</v>
      </c>
      <c r="Q145" s="119" t="s">
        <v>152</v>
      </c>
    </row>
    <row r="146" spans="2:17" x14ac:dyDescent="0.25">
      <c r="B146" s="74" t="s">
        <v>79</v>
      </c>
      <c r="C146" s="74" t="s">
        <v>80</v>
      </c>
      <c r="E146" s="147">
        <f>'[61]Restated Rental Revenue'!$R$18</f>
        <v>193906.38286551557</v>
      </c>
      <c r="F146" s="80">
        <v>12.09</v>
      </c>
      <c r="G146" s="69">
        <f t="shared" si="75"/>
        <v>2344328.17</v>
      </c>
      <c r="I146" s="129">
        <f t="shared" ref="I146:I150" si="80">ROUND(F146*(1+$Q$150),2)</f>
        <v>12.44</v>
      </c>
      <c r="J146" s="69">
        <f t="shared" si="76"/>
        <v>2412195.4</v>
      </c>
      <c r="L146" s="117">
        <f t="shared" si="77"/>
        <v>67867.229999999981</v>
      </c>
      <c r="M146" s="118">
        <f t="shared" si="78"/>
        <v>2.8949543356807415E-2</v>
      </c>
      <c r="N146" s="118"/>
      <c r="O146" s="144">
        <f t="shared" si="79"/>
        <v>0.34999999999999964</v>
      </c>
      <c r="Q146" s="146">
        <f>'Exh. JAP-6 Page 1'!J18</f>
        <v>454099.0019864167</v>
      </c>
    </row>
    <row r="147" spans="2:17" x14ac:dyDescent="0.25">
      <c r="B147" s="74" t="s">
        <v>81</v>
      </c>
      <c r="C147" s="74" t="s">
        <v>82</v>
      </c>
      <c r="E147" s="147">
        <f>'[61]Restated Rental Revenue'!$R$19</f>
        <v>36640.184380349841</v>
      </c>
      <c r="F147" s="80">
        <v>17.149999999999999</v>
      </c>
      <c r="G147" s="69">
        <f t="shared" si="75"/>
        <v>628379.16</v>
      </c>
      <c r="I147" s="129">
        <f t="shared" si="80"/>
        <v>17.649999999999999</v>
      </c>
      <c r="J147" s="69">
        <f t="shared" si="76"/>
        <v>646699.25</v>
      </c>
      <c r="L147" s="117">
        <f t="shared" si="77"/>
        <v>18320.089999999967</v>
      </c>
      <c r="M147" s="118">
        <f t="shared" si="78"/>
        <v>2.9154515563501449E-2</v>
      </c>
      <c r="N147" s="118"/>
      <c r="O147" s="144">
        <f t="shared" si="79"/>
        <v>0.5</v>
      </c>
      <c r="Q147" s="120" t="s">
        <v>151</v>
      </c>
    </row>
    <row r="148" spans="2:17" x14ac:dyDescent="0.25">
      <c r="B148" s="74" t="s">
        <v>83</v>
      </c>
      <c r="C148" s="74" t="s">
        <v>84</v>
      </c>
      <c r="E148" s="147">
        <f>'[61]Restated Rental Revenue'!$R$20</f>
        <v>8166.0570112435507</v>
      </c>
      <c r="F148" s="80">
        <v>16.78</v>
      </c>
      <c r="G148" s="69">
        <f t="shared" si="75"/>
        <v>137026.44</v>
      </c>
      <c r="I148" s="129">
        <f t="shared" si="80"/>
        <v>17.27</v>
      </c>
      <c r="J148" s="69">
        <f t="shared" si="76"/>
        <v>141027.79999999999</v>
      </c>
      <c r="L148" s="117">
        <f t="shared" si="77"/>
        <v>4001.359999999986</v>
      </c>
      <c r="M148" s="118">
        <f t="shared" si="78"/>
        <v>2.9201371647690665E-2</v>
      </c>
      <c r="N148" s="118"/>
      <c r="O148" s="144">
        <f t="shared" si="79"/>
        <v>0.48999999999999844</v>
      </c>
      <c r="Q148" s="123">
        <f>L151+L161+L168-Q146</f>
        <v>-298388.01198641676</v>
      </c>
    </row>
    <row r="149" spans="2:17" x14ac:dyDescent="0.25">
      <c r="B149" s="74" t="s">
        <v>85</v>
      </c>
      <c r="C149" s="74" t="s">
        <v>86</v>
      </c>
      <c r="E149" s="147">
        <f>'[61]Restated Rental Revenue'!$R$21</f>
        <v>40969.207236776536</v>
      </c>
      <c r="F149" s="80">
        <v>5.83</v>
      </c>
      <c r="G149" s="69">
        <f t="shared" si="75"/>
        <v>238850.48</v>
      </c>
      <c r="I149" s="129">
        <f t="shared" si="80"/>
        <v>6</v>
      </c>
      <c r="J149" s="69">
        <f t="shared" si="76"/>
        <v>245815.24</v>
      </c>
      <c r="L149" s="117">
        <f t="shared" si="77"/>
        <v>6964.7599999999802</v>
      </c>
      <c r="M149" s="118">
        <f t="shared" si="78"/>
        <v>2.9159497607038429E-2</v>
      </c>
      <c r="N149" s="118"/>
      <c r="O149" s="144">
        <f t="shared" si="79"/>
        <v>0.16999999999999993</v>
      </c>
      <c r="Q149" s="120" t="s">
        <v>153</v>
      </c>
    </row>
    <row r="150" spans="2:17" x14ac:dyDescent="0.25">
      <c r="B150" s="74" t="s">
        <v>87</v>
      </c>
      <c r="C150" s="74" t="s">
        <v>88</v>
      </c>
      <c r="E150" s="147">
        <f>'[61]Restated Rental Revenue'!$R$22</f>
        <v>2378.5021946803395</v>
      </c>
      <c r="F150" s="80">
        <v>10.57</v>
      </c>
      <c r="G150" s="69">
        <f t="shared" si="75"/>
        <v>25140.77</v>
      </c>
      <c r="I150" s="129">
        <f t="shared" si="80"/>
        <v>10.88</v>
      </c>
      <c r="J150" s="69">
        <f t="shared" si="76"/>
        <v>25878.1</v>
      </c>
      <c r="L150" s="117">
        <f t="shared" si="77"/>
        <v>737.32999999999811</v>
      </c>
      <c r="M150" s="118">
        <f t="shared" si="78"/>
        <v>2.9328059562216992E-2</v>
      </c>
      <c r="N150" s="118"/>
      <c r="O150" s="144">
        <f t="shared" si="79"/>
        <v>0.3100000000000005</v>
      </c>
      <c r="Q150" s="126">
        <v>2.9047396867454601E-2</v>
      </c>
    </row>
    <row r="151" spans="2:17" x14ac:dyDescent="0.25">
      <c r="C151" s="42" t="s">
        <v>41</v>
      </c>
      <c r="E151" s="79"/>
      <c r="F151" s="80"/>
      <c r="G151" s="73">
        <f>SUM(G145:G150)</f>
        <v>3465706.05</v>
      </c>
      <c r="I151" s="129"/>
      <c r="J151" s="73">
        <f>SUM(J145:J150)</f>
        <v>3566217.72</v>
      </c>
      <c r="L151" s="73">
        <f>SUM(L145:L150)</f>
        <v>100511.66999999991</v>
      </c>
      <c r="M151" s="118">
        <f t="shared" si="78"/>
        <v>2.9001787384709075E-2</v>
      </c>
      <c r="N151" s="118"/>
    </row>
    <row r="152" spans="2:17" x14ac:dyDescent="0.25">
      <c r="C152" s="74"/>
      <c r="E152" s="103"/>
      <c r="F152" s="80"/>
      <c r="G152" s="69"/>
      <c r="I152" s="129"/>
      <c r="J152" s="69"/>
    </row>
    <row r="153" spans="2:17" x14ac:dyDescent="0.25">
      <c r="B153" s="51" t="s">
        <v>89</v>
      </c>
      <c r="C153" s="74"/>
      <c r="E153" s="103"/>
      <c r="F153" s="80"/>
      <c r="G153" s="69"/>
      <c r="I153" s="129"/>
      <c r="J153" s="69"/>
    </row>
    <row r="154" spans="2:17" x14ac:dyDescent="0.25">
      <c r="B154" s="74" t="s">
        <v>90</v>
      </c>
      <c r="C154" s="74" t="s">
        <v>91</v>
      </c>
      <c r="E154" s="147">
        <f>'[61]Restated Rental Revenue'!$R$45</f>
        <v>1385.380082485219</v>
      </c>
      <c r="F154" s="80">
        <v>14.9</v>
      </c>
      <c r="G154" s="69">
        <f t="shared" ref="G154:G160" si="81">ROUND($E154*F154,2)</f>
        <v>20642.16</v>
      </c>
      <c r="I154" s="129">
        <f t="shared" ref="I154:I160" si="82">ROUND(F154*(1+$Q$150),2)</f>
        <v>15.33</v>
      </c>
      <c r="J154" s="69">
        <f t="shared" ref="J154:J160" si="83">ROUND($E154*I154,2)</f>
        <v>21237.88</v>
      </c>
      <c r="L154" s="117">
        <f t="shared" ref="L154:L160" si="84">J154-G154</f>
        <v>595.72000000000116</v>
      </c>
      <c r="M154" s="118">
        <f t="shared" ref="M154:M161" si="85">IF(G154&lt;&gt;0,L154/G154,0)</f>
        <v>2.8859382932793911E-2</v>
      </c>
      <c r="N154" s="118"/>
      <c r="O154" s="144">
        <f t="shared" ref="O154:O160" si="86">I154-F154</f>
        <v>0.42999999999999972</v>
      </c>
    </row>
    <row r="155" spans="2:17" x14ac:dyDescent="0.25">
      <c r="B155" s="74" t="s">
        <v>92</v>
      </c>
      <c r="C155" s="74" t="s">
        <v>93</v>
      </c>
      <c r="E155" s="147">
        <f>'[61]Restated Rental Revenue'!$R$46</f>
        <v>1037.5582075779919</v>
      </c>
      <c r="F155" s="80">
        <v>19.600000000000001</v>
      </c>
      <c r="G155" s="69">
        <f t="shared" si="81"/>
        <v>20336.14</v>
      </c>
      <c r="I155" s="129">
        <f t="shared" si="82"/>
        <v>20.170000000000002</v>
      </c>
      <c r="J155" s="69">
        <f t="shared" si="83"/>
        <v>20927.55</v>
      </c>
      <c r="L155" s="117">
        <f t="shared" si="84"/>
        <v>591.40999999999985</v>
      </c>
      <c r="M155" s="118">
        <f t="shared" si="85"/>
        <v>2.9081723473579544E-2</v>
      </c>
      <c r="N155" s="118"/>
      <c r="O155" s="144">
        <f t="shared" si="86"/>
        <v>0.57000000000000028</v>
      </c>
    </row>
    <row r="156" spans="2:17" x14ac:dyDescent="0.25">
      <c r="B156" s="74" t="s">
        <v>94</v>
      </c>
      <c r="C156" s="74" t="s">
        <v>95</v>
      </c>
      <c r="E156" s="147">
        <f>'[61]Restated Rental Revenue'!$R$47</f>
        <v>2771.9403299097144</v>
      </c>
      <c r="F156" s="80">
        <v>19.600000000000001</v>
      </c>
      <c r="G156" s="69">
        <f t="shared" si="81"/>
        <v>54330.03</v>
      </c>
      <c r="I156" s="129">
        <f t="shared" si="82"/>
        <v>20.170000000000002</v>
      </c>
      <c r="J156" s="69">
        <f t="shared" si="83"/>
        <v>55910.04</v>
      </c>
      <c r="L156" s="117">
        <f t="shared" si="84"/>
        <v>1580.010000000002</v>
      </c>
      <c r="M156" s="118">
        <f t="shared" si="85"/>
        <v>2.9081706746710834E-2</v>
      </c>
      <c r="N156" s="118"/>
      <c r="O156" s="144">
        <f t="shared" si="86"/>
        <v>0.57000000000000028</v>
      </c>
    </row>
    <row r="157" spans="2:17" x14ac:dyDescent="0.25">
      <c r="B157" s="74" t="s">
        <v>96</v>
      </c>
      <c r="C157" s="74" t="s">
        <v>97</v>
      </c>
      <c r="E157" s="147">
        <f>'[61]Restated Rental Revenue'!$R$48</f>
        <v>156.42359935012365</v>
      </c>
      <c r="F157" s="80">
        <v>30.95</v>
      </c>
      <c r="G157" s="69">
        <f t="shared" si="81"/>
        <v>4841.3100000000004</v>
      </c>
      <c r="I157" s="129">
        <f t="shared" si="82"/>
        <v>31.85</v>
      </c>
      <c r="J157" s="69">
        <f t="shared" si="83"/>
        <v>4982.09</v>
      </c>
      <c r="L157" s="117">
        <f t="shared" si="84"/>
        <v>140.77999999999975</v>
      </c>
      <c r="M157" s="118">
        <f t="shared" si="85"/>
        <v>2.9078906329072035E-2</v>
      </c>
      <c r="N157" s="118"/>
      <c r="O157" s="144">
        <f t="shared" si="86"/>
        <v>0.90000000000000213</v>
      </c>
    </row>
    <row r="158" spans="2:17" x14ac:dyDescent="0.25">
      <c r="B158" s="74" t="s">
        <v>98</v>
      </c>
      <c r="C158" s="74" t="s">
        <v>99</v>
      </c>
      <c r="E158" s="147">
        <f>'[61]Restated Rental Revenue'!$R$49</f>
        <v>6653.0909836922901</v>
      </c>
      <c r="F158" s="80">
        <v>40.51</v>
      </c>
      <c r="G158" s="69">
        <f t="shared" si="81"/>
        <v>269516.71999999997</v>
      </c>
      <c r="I158" s="129">
        <f t="shared" si="82"/>
        <v>41.69</v>
      </c>
      <c r="J158" s="69">
        <f t="shared" si="83"/>
        <v>277367.36</v>
      </c>
      <c r="L158" s="117">
        <f t="shared" si="84"/>
        <v>7850.640000000014</v>
      </c>
      <c r="M158" s="118">
        <f t="shared" si="85"/>
        <v>2.9128582449356073E-2</v>
      </c>
      <c r="N158" s="118"/>
      <c r="O158" s="144">
        <f t="shared" si="86"/>
        <v>1.1799999999999997</v>
      </c>
    </row>
    <row r="159" spans="2:17" x14ac:dyDescent="0.25">
      <c r="B159" s="74" t="s">
        <v>100</v>
      </c>
      <c r="C159" s="74" t="s">
        <v>101</v>
      </c>
      <c r="E159" s="147">
        <f>'[61]Restated Rental Revenue'!$R$50</f>
        <v>4493.0155629840601</v>
      </c>
      <c r="F159" s="80">
        <v>54.25</v>
      </c>
      <c r="G159" s="69">
        <f t="shared" si="81"/>
        <v>243746.09</v>
      </c>
      <c r="I159" s="129">
        <f t="shared" si="82"/>
        <v>55.83</v>
      </c>
      <c r="J159" s="69">
        <f t="shared" si="83"/>
        <v>250845.06</v>
      </c>
      <c r="L159" s="117">
        <f t="shared" si="84"/>
        <v>7098.9700000000012</v>
      </c>
      <c r="M159" s="118">
        <f t="shared" si="85"/>
        <v>2.9124446673175357E-2</v>
      </c>
      <c r="N159" s="118"/>
      <c r="O159" s="144">
        <f t="shared" si="86"/>
        <v>1.5799999999999983</v>
      </c>
    </row>
    <row r="160" spans="2:17" x14ac:dyDescent="0.25">
      <c r="B160" s="74" t="s">
        <v>102</v>
      </c>
      <c r="C160" s="74" t="s">
        <v>103</v>
      </c>
      <c r="E160" s="147">
        <f>'[61]Restated Rental Revenue'!$R$51</f>
        <v>12979.72487632374</v>
      </c>
      <c r="F160" s="80">
        <v>63.09</v>
      </c>
      <c r="G160" s="69">
        <f t="shared" si="81"/>
        <v>818890.84</v>
      </c>
      <c r="I160" s="129">
        <f t="shared" si="82"/>
        <v>64.92</v>
      </c>
      <c r="J160" s="69">
        <f t="shared" si="83"/>
        <v>842643.74</v>
      </c>
      <c r="L160" s="117">
        <f t="shared" si="84"/>
        <v>23752.900000000023</v>
      </c>
      <c r="M160" s="118">
        <f t="shared" si="85"/>
        <v>2.9006185977120007E-2</v>
      </c>
      <c r="N160" s="118"/>
      <c r="O160" s="144">
        <f t="shared" si="86"/>
        <v>1.8299999999999983</v>
      </c>
    </row>
    <row r="161" spans="2:17" x14ac:dyDescent="0.25">
      <c r="C161" s="42" t="s">
        <v>41</v>
      </c>
      <c r="E161" s="103"/>
      <c r="F161" s="80"/>
      <c r="G161" s="73">
        <f>SUM(G154:G160)</f>
        <v>1432303.29</v>
      </c>
      <c r="I161" s="129"/>
      <c r="J161" s="73">
        <f>SUM(J154:J160)</f>
        <v>1473913.72</v>
      </c>
      <c r="L161" s="73">
        <f>SUM(L154:L160)</f>
        <v>41610.430000000037</v>
      </c>
      <c r="M161" s="118">
        <f t="shared" si="85"/>
        <v>2.9051409914725556E-2</v>
      </c>
      <c r="N161" s="118"/>
    </row>
    <row r="162" spans="2:17" x14ac:dyDescent="0.25">
      <c r="B162" s="42"/>
      <c r="E162" s="103"/>
      <c r="F162" s="80"/>
      <c r="G162" s="69"/>
      <c r="I162" s="129"/>
      <c r="J162" s="69"/>
    </row>
    <row r="163" spans="2:17" x14ac:dyDescent="0.25">
      <c r="B163" s="51" t="s">
        <v>104</v>
      </c>
      <c r="E163" s="103"/>
      <c r="F163" s="80"/>
      <c r="G163" s="69"/>
      <c r="I163" s="129"/>
      <c r="J163" s="69"/>
    </row>
    <row r="164" spans="2:17" x14ac:dyDescent="0.25">
      <c r="B164" s="74" t="s">
        <v>105</v>
      </c>
      <c r="C164" s="74" t="s">
        <v>106</v>
      </c>
      <c r="E164" s="147">
        <f>'[61]Restated Rental Revenue'!$R$72</f>
        <v>11826.912573528694</v>
      </c>
      <c r="F164" s="80">
        <v>10.16</v>
      </c>
      <c r="G164" s="69">
        <f t="shared" ref="G164:G167" si="87">ROUND($E164*F164,2)</f>
        <v>120161.43</v>
      </c>
      <c r="I164" s="129">
        <f t="shared" ref="I164:I167" si="88">ROUND(F164*(1+$Q$150),2)</f>
        <v>10.46</v>
      </c>
      <c r="J164" s="69">
        <f t="shared" ref="J164:J167" si="89">ROUND($E164*I164,2)</f>
        <v>123709.51</v>
      </c>
      <c r="L164" s="117">
        <f t="shared" ref="L164:L167" si="90">J164-G164</f>
        <v>3548.0800000000017</v>
      </c>
      <c r="M164" s="118">
        <f t="shared" ref="M164:M168" si="91">IF(G164&lt;&gt;0,L164/G164,0)</f>
        <v>2.9527611314212904E-2</v>
      </c>
      <c r="N164" s="118"/>
      <c r="O164" s="144">
        <f t="shared" ref="O164:O167" si="92">I164-F164</f>
        <v>0.30000000000000071</v>
      </c>
      <c r="Q164" s="177"/>
    </row>
    <row r="165" spans="2:17" x14ac:dyDescent="0.25">
      <c r="B165" s="74" t="s">
        <v>107</v>
      </c>
      <c r="C165" s="74" t="s">
        <v>108</v>
      </c>
      <c r="E165" s="147">
        <f>'[61]Restated Rental Revenue'!$R$73</f>
        <v>845.66294824016904</v>
      </c>
      <c r="F165" s="80">
        <v>27.71</v>
      </c>
      <c r="G165" s="69">
        <f t="shared" si="87"/>
        <v>23433.32</v>
      </c>
      <c r="I165" s="129">
        <f t="shared" si="88"/>
        <v>28.51</v>
      </c>
      <c r="J165" s="69">
        <f t="shared" si="89"/>
        <v>24109.85</v>
      </c>
      <c r="L165" s="117">
        <f t="shared" si="90"/>
        <v>676.52999999999884</v>
      </c>
      <c r="M165" s="118">
        <f t="shared" si="91"/>
        <v>2.8870428944767487E-2</v>
      </c>
      <c r="N165" s="118"/>
      <c r="O165" s="144">
        <f t="shared" si="92"/>
        <v>0.80000000000000071</v>
      </c>
      <c r="Q165" s="177"/>
    </row>
    <row r="166" spans="2:17" x14ac:dyDescent="0.25">
      <c r="B166" s="74" t="s">
        <v>109</v>
      </c>
      <c r="C166" s="74" t="s">
        <v>110</v>
      </c>
      <c r="E166" s="147">
        <f>'[61]Restated Rental Revenue'!$R$74</f>
        <v>535.50948516824371</v>
      </c>
      <c r="F166" s="80">
        <v>37.58</v>
      </c>
      <c r="G166" s="69">
        <f t="shared" si="87"/>
        <v>20124.45</v>
      </c>
      <c r="I166" s="129">
        <f t="shared" si="88"/>
        <v>38.67</v>
      </c>
      <c r="J166" s="69">
        <f t="shared" si="89"/>
        <v>20708.150000000001</v>
      </c>
      <c r="L166" s="117">
        <f t="shared" si="90"/>
        <v>583.70000000000073</v>
      </c>
      <c r="M166" s="118">
        <f t="shared" si="91"/>
        <v>2.9004519378169377E-2</v>
      </c>
      <c r="N166" s="118"/>
      <c r="O166" s="144">
        <f t="shared" si="92"/>
        <v>1.0900000000000034</v>
      </c>
      <c r="Q166" s="177"/>
    </row>
    <row r="167" spans="2:17" x14ac:dyDescent="0.25">
      <c r="B167" s="74" t="s">
        <v>111</v>
      </c>
      <c r="C167" s="74" t="s">
        <v>112</v>
      </c>
      <c r="E167" s="147">
        <f>'[61]Restated Rental Revenue'!$R$75</f>
        <v>19512.390986324594</v>
      </c>
      <c r="F167" s="80">
        <v>15.51</v>
      </c>
      <c r="G167" s="69">
        <f t="shared" si="87"/>
        <v>302637.18</v>
      </c>
      <c r="I167" s="129">
        <f t="shared" si="88"/>
        <v>15.96</v>
      </c>
      <c r="J167" s="69">
        <f t="shared" si="89"/>
        <v>311417.76</v>
      </c>
      <c r="L167" s="117">
        <f t="shared" si="90"/>
        <v>8780.5800000000163</v>
      </c>
      <c r="M167" s="118">
        <f t="shared" si="91"/>
        <v>2.9013553456981117E-2</v>
      </c>
      <c r="N167" s="118"/>
      <c r="O167" s="144">
        <f t="shared" si="92"/>
        <v>0.45000000000000107</v>
      </c>
      <c r="Q167" s="177"/>
    </row>
    <row r="168" spans="2:17" x14ac:dyDescent="0.25">
      <c r="C168" s="42" t="s">
        <v>41</v>
      </c>
      <c r="E168" s="103"/>
      <c r="G168" s="109">
        <f>SUM(G164:G167)</f>
        <v>466356.38</v>
      </c>
      <c r="I168" s="38"/>
      <c r="J168" s="109">
        <f>SUM(J164:J167)</f>
        <v>479945.27</v>
      </c>
      <c r="L168" s="109">
        <f>SUM(L164:L167)</f>
        <v>13588.890000000018</v>
      </c>
      <c r="M168" s="118">
        <f t="shared" si="91"/>
        <v>2.9138424138209534E-2</v>
      </c>
      <c r="N168" s="118"/>
    </row>
    <row r="169" spans="2:17" x14ac:dyDescent="0.25">
      <c r="E169" s="103"/>
      <c r="I169" s="26"/>
      <c r="J169" s="102"/>
    </row>
    <row r="170" spans="2:17" x14ac:dyDescent="0.25">
      <c r="B170" s="81" t="s">
        <v>25</v>
      </c>
      <c r="D170" s="61" t="s">
        <v>40</v>
      </c>
      <c r="E170" s="147">
        <f>'Exh. JAP-6 Page 1'!C19</f>
        <v>37275691.68</v>
      </c>
      <c r="G170" s="148">
        <f>'Exh. JAP-6 Page 1'!F19</f>
        <v>1726553.2512827553</v>
      </c>
      <c r="H170" s="105"/>
      <c r="I170" s="26"/>
      <c r="J170" s="148">
        <f>'Exh. JAP-6 Page 1'!K19</f>
        <v>1776637.0074217154</v>
      </c>
      <c r="L170" s="117">
        <f t="shared" ref="L170" si="93">J170-G170</f>
        <v>50083.756138960132</v>
      </c>
      <c r="M170" s="118">
        <f>IF(G170&lt;&gt;0,L170/G170,0)</f>
        <v>2.9007941748538622E-2</v>
      </c>
      <c r="N170" s="118"/>
    </row>
    <row r="171" spans="2:17" x14ac:dyDescent="0.25">
      <c r="I171" s="26"/>
      <c r="J171" s="102"/>
    </row>
    <row r="172" spans="2:17" x14ac:dyDescent="0.25">
      <c r="B172" s="81" t="s">
        <v>113</v>
      </c>
      <c r="E172" s="106"/>
      <c r="I172" s="26"/>
      <c r="J172" s="102"/>
    </row>
    <row r="173" spans="2:17" x14ac:dyDescent="0.25">
      <c r="B173" s="12" t="s">
        <v>18</v>
      </c>
      <c r="C173" s="1"/>
      <c r="E173" s="106">
        <f>E10+E15+E19*19</f>
        <v>603115440.25499988</v>
      </c>
      <c r="G173" s="104">
        <f>SUM(G11,G16,G19)</f>
        <v>311324127.59367347</v>
      </c>
      <c r="I173" s="26"/>
      <c r="J173" s="104">
        <f>SUM(J11,J16,J19)</f>
        <v>326090855.42058766</v>
      </c>
      <c r="L173" s="117">
        <f t="shared" ref="L173:L182" si="94">J173-G173</f>
        <v>14766727.826914191</v>
      </c>
      <c r="M173" s="118">
        <f t="shared" ref="M173:M182" si="95">IF(G173&lt;&gt;0,L173/G173,0)</f>
        <v>4.7432005803890259E-2</v>
      </c>
      <c r="N173" s="118"/>
    </row>
    <row r="174" spans="2:17" x14ac:dyDescent="0.25">
      <c r="B174" s="14" t="s">
        <v>19</v>
      </c>
      <c r="C174" s="1"/>
      <c r="E174" s="106">
        <f>E24+E30</f>
        <v>228648146.23999998</v>
      </c>
      <c r="G174" s="104">
        <f>SUM(G26,G32,G36)</f>
        <v>91604142.639999986</v>
      </c>
      <c r="I174" s="26"/>
      <c r="J174" s="104">
        <f>SUM(J26,J32,J36)</f>
        <v>96380712.859999999</v>
      </c>
      <c r="L174" s="117">
        <f t="shared" si="94"/>
        <v>4776570.2200000137</v>
      </c>
      <c r="M174" s="118">
        <f t="shared" si="95"/>
        <v>5.2143604888828139E-2</v>
      </c>
      <c r="N174" s="118"/>
    </row>
    <row r="175" spans="2:17" x14ac:dyDescent="0.25">
      <c r="B175" s="16" t="s">
        <v>20</v>
      </c>
      <c r="C175" s="1"/>
      <c r="E175" s="106">
        <f>E47+E61</f>
        <v>83221117.535999998</v>
      </c>
      <c r="G175" s="104">
        <f>SUM(G50,G63)</f>
        <v>18451801.050000004</v>
      </c>
      <c r="I175" s="26"/>
      <c r="J175" s="104">
        <f>SUM(J50,J63)</f>
        <v>19529169.310000002</v>
      </c>
      <c r="L175" s="117">
        <f t="shared" si="94"/>
        <v>1077368.2599999979</v>
      </c>
      <c r="M175" s="118">
        <f t="shared" si="95"/>
        <v>5.838824389448951E-2</v>
      </c>
      <c r="N175" s="118"/>
    </row>
    <row r="176" spans="2:17" x14ac:dyDescent="0.25">
      <c r="B176" s="12" t="s">
        <v>21</v>
      </c>
      <c r="C176" s="1"/>
      <c r="E176" s="106">
        <f>E75+E87</f>
        <v>92890376.546000004</v>
      </c>
      <c r="G176" s="104">
        <f>SUM(G76,G88)</f>
        <v>8627271.4500000011</v>
      </c>
      <c r="I176" s="26"/>
      <c r="J176" s="104">
        <f>SUM(J76,J88)</f>
        <v>9009906.5199999996</v>
      </c>
      <c r="L176" s="117">
        <f t="shared" si="94"/>
        <v>382635.06999999844</v>
      </c>
      <c r="M176" s="118">
        <f t="shared" si="95"/>
        <v>4.4351806039440014E-2</v>
      </c>
      <c r="N176" s="118"/>
    </row>
    <row r="177" spans="2:14" x14ac:dyDescent="0.25">
      <c r="B177" s="16" t="s">
        <v>22</v>
      </c>
      <c r="C177" s="1"/>
      <c r="E177" s="106">
        <f>E99+E110</f>
        <v>9461905.2420000006</v>
      </c>
      <c r="G177" s="104">
        <f>SUM(G100,G111)</f>
        <v>2029132.8900000001</v>
      </c>
      <c r="I177" s="26"/>
      <c r="J177" s="104">
        <f>SUM(J100,J111)</f>
        <v>2161404.5100000002</v>
      </c>
      <c r="L177" s="117">
        <f t="shared" si="94"/>
        <v>132271.62000000011</v>
      </c>
      <c r="M177" s="118">
        <f t="shared" si="95"/>
        <v>6.5186277671542794E-2</v>
      </c>
      <c r="N177" s="118"/>
    </row>
    <row r="178" spans="2:14" x14ac:dyDescent="0.25">
      <c r="B178" s="16" t="s">
        <v>23</v>
      </c>
      <c r="C178" s="1"/>
      <c r="E178" s="106">
        <f>E126+E141</f>
        <v>127157479.87800002</v>
      </c>
      <c r="G178" s="104">
        <f>SUM(G127,G142)</f>
        <v>4657855.05</v>
      </c>
      <c r="I178" s="26"/>
      <c r="J178" s="104">
        <f>SUM(J127,J142)</f>
        <v>4977481.83</v>
      </c>
      <c r="L178" s="117">
        <f t="shared" si="94"/>
        <v>319626.78000000026</v>
      </c>
      <c r="M178" s="118">
        <f t="shared" si="95"/>
        <v>6.8621023318447896E-2</v>
      </c>
      <c r="N178" s="118"/>
    </row>
    <row r="179" spans="2:14" x14ac:dyDescent="0.25">
      <c r="B179" s="12" t="s">
        <v>114</v>
      </c>
      <c r="C179" s="1"/>
      <c r="E179" s="106"/>
      <c r="G179" s="104">
        <f>SUM(G151,G161,G168)</f>
        <v>5364365.72</v>
      </c>
      <c r="I179" s="26"/>
      <c r="J179" s="104">
        <f>SUM(J151,J161,J168)</f>
        <v>5520076.7100000009</v>
      </c>
      <c r="L179" s="117">
        <f t="shared" si="94"/>
        <v>155710.99000000115</v>
      </c>
      <c r="M179" s="118">
        <f t="shared" si="95"/>
        <v>2.9026915413217048E-2</v>
      </c>
      <c r="N179" s="118"/>
    </row>
    <row r="180" spans="2:14" x14ac:dyDescent="0.25">
      <c r="B180" s="16" t="s">
        <v>25</v>
      </c>
      <c r="C180" s="1"/>
      <c r="E180" s="106">
        <f>E170</f>
        <v>37275691.68</v>
      </c>
      <c r="G180" s="39">
        <f>G170</f>
        <v>1726553.2512827553</v>
      </c>
      <c r="I180" s="26"/>
      <c r="J180" s="39">
        <f>J170</f>
        <v>1776637.0074217154</v>
      </c>
      <c r="L180" s="117">
        <f t="shared" si="94"/>
        <v>50083.756138960132</v>
      </c>
      <c r="M180" s="118">
        <f t="shared" si="95"/>
        <v>2.9007941748538622E-2</v>
      </c>
      <c r="N180" s="118"/>
    </row>
    <row r="181" spans="2:14" x14ac:dyDescent="0.25">
      <c r="B181" s="12" t="s">
        <v>27</v>
      </c>
      <c r="C181" s="1"/>
      <c r="E181" s="106"/>
      <c r="G181" s="148">
        <f>'Exh. JAP-6 Page 1'!F22</f>
        <v>5090448.3099999996</v>
      </c>
      <c r="I181" s="26"/>
      <c r="J181" s="39">
        <f>G181</f>
        <v>5090448.3099999996</v>
      </c>
      <c r="L181" s="149">
        <f t="shared" si="94"/>
        <v>0</v>
      </c>
      <c r="M181" s="118">
        <f t="shared" si="95"/>
        <v>0</v>
      </c>
      <c r="N181" s="118"/>
    </row>
    <row r="182" spans="2:14" x14ac:dyDescent="0.25">
      <c r="B182" s="107" t="s">
        <v>115</v>
      </c>
      <c r="C182" s="107"/>
      <c r="D182" s="107"/>
      <c r="E182" s="108">
        <f>SUM(E173:E181)</f>
        <v>1181770157.3770001</v>
      </c>
      <c r="F182" s="107"/>
      <c r="G182" s="109">
        <f>SUM(G173:G181)</f>
        <v>448875697.95495623</v>
      </c>
      <c r="I182" s="116"/>
      <c r="J182" s="109">
        <f>SUM(J173:J181)</f>
        <v>470536692.47800934</v>
      </c>
      <c r="L182" s="117">
        <f t="shared" si="94"/>
        <v>21660994.52305311</v>
      </c>
      <c r="M182" s="118">
        <f t="shared" si="95"/>
        <v>4.8256108810833295E-2</v>
      </c>
      <c r="N182" s="118"/>
    </row>
    <row r="183" spans="2:14" x14ac:dyDescent="0.25">
      <c r="B183" s="42"/>
      <c r="I183" s="26"/>
      <c r="J183" s="104"/>
    </row>
    <row r="184" spans="2:14" x14ac:dyDescent="0.25">
      <c r="B184" s="82" t="s">
        <v>116</v>
      </c>
      <c r="I184" s="26"/>
      <c r="J184" s="102"/>
    </row>
    <row r="185" spans="2:14" x14ac:dyDescent="0.25">
      <c r="B185" s="102" t="s">
        <v>117</v>
      </c>
      <c r="G185" s="104"/>
      <c r="I185" s="26"/>
      <c r="J185" s="104"/>
      <c r="K185" s="102"/>
    </row>
    <row r="186" spans="2:14" x14ac:dyDescent="0.25">
      <c r="B186" s="102"/>
      <c r="C186" s="110" t="s">
        <v>118</v>
      </c>
      <c r="D186" s="102">
        <v>23</v>
      </c>
      <c r="E186" s="106">
        <f>E9</f>
        <v>9329676.0139058214</v>
      </c>
      <c r="I186" s="26"/>
      <c r="J186" s="102"/>
      <c r="K186" s="102"/>
    </row>
    <row r="187" spans="2:14" x14ac:dyDescent="0.25">
      <c r="B187" s="102"/>
      <c r="C187" s="110" t="s">
        <v>119</v>
      </c>
      <c r="D187" s="102">
        <v>53</v>
      </c>
      <c r="E187" s="106">
        <f>E14</f>
        <v>7.5321521335807056</v>
      </c>
      <c r="I187" s="26"/>
      <c r="J187" s="102"/>
      <c r="K187" s="102"/>
    </row>
    <row r="188" spans="2:14" x14ac:dyDescent="0.25">
      <c r="B188" s="102"/>
      <c r="C188" s="110" t="s">
        <v>120</v>
      </c>
      <c r="D188" s="102">
        <v>31</v>
      </c>
      <c r="E188" s="106">
        <f>E23</f>
        <v>689698.95172727259</v>
      </c>
      <c r="I188" s="26"/>
      <c r="J188" s="102"/>
      <c r="K188" s="102"/>
    </row>
    <row r="189" spans="2:14" x14ac:dyDescent="0.25">
      <c r="B189" s="102"/>
      <c r="C189" s="110" t="s">
        <v>121</v>
      </c>
      <c r="D189" s="102">
        <v>41</v>
      </c>
      <c r="E189" s="106">
        <f>E39</f>
        <v>15757.12870224839</v>
      </c>
      <c r="I189" s="26"/>
      <c r="J189" s="102"/>
      <c r="K189" s="102"/>
    </row>
    <row r="190" spans="2:14" x14ac:dyDescent="0.25">
      <c r="B190" s="102"/>
      <c r="C190" s="110" t="s">
        <v>122</v>
      </c>
      <c r="D190" s="102">
        <v>85</v>
      </c>
      <c r="E190" s="106">
        <f>E66</f>
        <v>331.51750649225198</v>
      </c>
      <c r="I190" s="26"/>
      <c r="J190" s="102"/>
      <c r="K190" s="102"/>
    </row>
    <row r="191" spans="2:14" x14ac:dyDescent="0.25">
      <c r="B191" s="102"/>
      <c r="C191" s="110" t="s">
        <v>123</v>
      </c>
      <c r="D191" s="102">
        <v>86</v>
      </c>
      <c r="E191" s="106">
        <f>E91</f>
        <v>2677.7055539223543</v>
      </c>
      <c r="I191" s="26"/>
      <c r="J191" s="102"/>
      <c r="K191" s="102"/>
    </row>
    <row r="192" spans="2:14" x14ac:dyDescent="0.25">
      <c r="B192" s="102"/>
      <c r="C192" s="110" t="s">
        <v>124</v>
      </c>
      <c r="D192" s="102">
        <v>87</v>
      </c>
      <c r="E192" s="106">
        <f>E114</f>
        <v>60.132496118726415</v>
      </c>
      <c r="I192" s="26"/>
      <c r="J192" s="102"/>
      <c r="K192" s="102"/>
    </row>
    <row r="193" spans="2:11" x14ac:dyDescent="0.25">
      <c r="B193" s="102"/>
      <c r="C193" s="102" t="s">
        <v>182</v>
      </c>
      <c r="D193" s="111" t="s">
        <v>183</v>
      </c>
      <c r="E193" s="106">
        <f>E29</f>
        <v>37.000031241542246</v>
      </c>
      <c r="I193" s="26"/>
      <c r="J193" s="102"/>
      <c r="K193" s="102"/>
    </row>
    <row r="194" spans="2:11" x14ac:dyDescent="0.25">
      <c r="B194" s="102"/>
      <c r="C194" s="102" t="s">
        <v>125</v>
      </c>
      <c r="D194" s="111" t="s">
        <v>126</v>
      </c>
      <c r="E194" s="106">
        <f>E53</f>
        <v>1217.0689113856104</v>
      </c>
      <c r="I194" s="26"/>
      <c r="J194" s="102"/>
      <c r="K194" s="102"/>
    </row>
    <row r="195" spans="2:11" x14ac:dyDescent="0.25">
      <c r="B195" s="102"/>
      <c r="C195" s="102" t="s">
        <v>127</v>
      </c>
      <c r="D195" s="111" t="s">
        <v>128</v>
      </c>
      <c r="E195" s="106">
        <f>E79</f>
        <v>1226.3663564440635</v>
      </c>
      <c r="I195" s="26"/>
      <c r="J195" s="102"/>
      <c r="K195" s="102"/>
    </row>
    <row r="196" spans="2:11" x14ac:dyDescent="0.25">
      <c r="B196" s="102"/>
      <c r="C196" s="102" t="s">
        <v>129</v>
      </c>
      <c r="D196" s="111" t="s">
        <v>130</v>
      </c>
      <c r="E196" s="106">
        <f>E103</f>
        <v>31.999971930109631</v>
      </c>
      <c r="I196" s="26"/>
      <c r="J196" s="102"/>
      <c r="K196" s="102"/>
    </row>
    <row r="197" spans="2:11" x14ac:dyDescent="0.25">
      <c r="B197" s="102"/>
      <c r="C197" s="102" t="s">
        <v>131</v>
      </c>
      <c r="D197" s="111" t="s">
        <v>132</v>
      </c>
      <c r="E197" s="106">
        <f>E130</f>
        <v>112.76670855311828</v>
      </c>
      <c r="I197" s="26"/>
      <c r="J197" s="102"/>
      <c r="K197" s="102"/>
    </row>
    <row r="198" spans="2:11" x14ac:dyDescent="0.25">
      <c r="B198" s="102"/>
      <c r="C198" s="102" t="s">
        <v>133</v>
      </c>
      <c r="E198" s="108">
        <f>SUM(E186:E197)</f>
        <v>10040834.184023561</v>
      </c>
      <c r="I198" s="26"/>
      <c r="J198" s="106"/>
      <c r="K198" s="102"/>
    </row>
    <row r="199" spans="2:11" x14ac:dyDescent="0.25">
      <c r="B199" s="102"/>
      <c r="I199" s="26"/>
      <c r="J199" s="102"/>
      <c r="K199" s="102"/>
    </row>
    <row r="200" spans="2:11" x14ac:dyDescent="0.25">
      <c r="B200" s="102" t="s">
        <v>134</v>
      </c>
      <c r="I200" s="26"/>
      <c r="J200" s="102"/>
      <c r="K200" s="102"/>
    </row>
    <row r="201" spans="2:11" x14ac:dyDescent="0.25">
      <c r="B201" s="102"/>
      <c r="C201" s="110" t="s">
        <v>135</v>
      </c>
      <c r="D201" s="102">
        <v>16</v>
      </c>
      <c r="E201" s="112">
        <f>E20</f>
        <v>9592.0450000000001</v>
      </c>
      <c r="I201" s="26"/>
      <c r="J201" s="112"/>
      <c r="K201" s="102"/>
    </row>
    <row r="202" spans="2:11" x14ac:dyDescent="0.25">
      <c r="B202" s="102"/>
      <c r="C202" s="110" t="s">
        <v>118</v>
      </c>
      <c r="D202" s="102">
        <v>23</v>
      </c>
      <c r="E202" s="112">
        <f>E10</f>
        <v>603105552.93699992</v>
      </c>
      <c r="I202" s="26"/>
      <c r="J202" s="112"/>
      <c r="K202" s="102"/>
    </row>
    <row r="203" spans="2:11" x14ac:dyDescent="0.25">
      <c r="B203" s="102"/>
      <c r="C203" s="110" t="s">
        <v>119</v>
      </c>
      <c r="D203" s="102">
        <v>53</v>
      </c>
      <c r="E203" s="112">
        <f>E15</f>
        <v>295.27300000000002</v>
      </c>
      <c r="I203" s="26"/>
      <c r="J203" s="112"/>
      <c r="K203" s="102"/>
    </row>
    <row r="204" spans="2:11" x14ac:dyDescent="0.25">
      <c r="B204" s="102"/>
      <c r="C204" s="113" t="s">
        <v>120</v>
      </c>
      <c r="D204" s="102">
        <v>31</v>
      </c>
      <c r="E204" s="112">
        <f>E24</f>
        <v>228604732.46999997</v>
      </c>
      <c r="I204" s="26"/>
      <c r="J204" s="112"/>
      <c r="K204" s="102"/>
    </row>
    <row r="205" spans="2:11" x14ac:dyDescent="0.25">
      <c r="B205" s="102"/>
      <c r="C205" s="110" t="s">
        <v>121</v>
      </c>
      <c r="D205" s="102">
        <v>41</v>
      </c>
      <c r="E205" s="106">
        <f>E47</f>
        <v>63966868.017000005</v>
      </c>
      <c r="I205" s="26"/>
      <c r="J205" s="112"/>
      <c r="K205" s="102"/>
    </row>
    <row r="206" spans="2:11" x14ac:dyDescent="0.25">
      <c r="B206" s="102"/>
      <c r="C206" s="110" t="s">
        <v>122</v>
      </c>
      <c r="D206" s="102">
        <v>85</v>
      </c>
      <c r="E206" s="106">
        <f>E75</f>
        <v>16307789.426000001</v>
      </c>
      <c r="I206" s="26"/>
      <c r="J206" s="106"/>
      <c r="K206" s="102"/>
    </row>
    <row r="207" spans="2:11" x14ac:dyDescent="0.25">
      <c r="B207" s="102"/>
      <c r="C207" s="110" t="s">
        <v>123</v>
      </c>
      <c r="D207" s="102">
        <v>86</v>
      </c>
      <c r="E207" s="106">
        <f>E99</f>
        <v>9107268.5420000013</v>
      </c>
      <c r="I207" s="26"/>
      <c r="J207" s="106"/>
      <c r="K207" s="102"/>
    </row>
    <row r="208" spans="2:11" x14ac:dyDescent="0.25">
      <c r="B208" s="102"/>
      <c r="C208" s="110" t="s">
        <v>124</v>
      </c>
      <c r="D208" s="102">
        <v>87</v>
      </c>
      <c r="E208" s="106">
        <f>E126</f>
        <v>23273158.627999999</v>
      </c>
      <c r="I208" s="26"/>
      <c r="J208" s="106"/>
      <c r="K208" s="102"/>
    </row>
    <row r="209" spans="2:11" x14ac:dyDescent="0.25">
      <c r="B209" s="102"/>
      <c r="C209" s="102" t="s">
        <v>182</v>
      </c>
      <c r="D209" s="111" t="s">
        <v>183</v>
      </c>
      <c r="E209" s="106">
        <f>E30</f>
        <v>43413.770000000004</v>
      </c>
      <c r="I209" s="26"/>
      <c r="J209" s="106"/>
      <c r="K209" s="102"/>
    </row>
    <row r="210" spans="2:11" x14ac:dyDescent="0.25">
      <c r="B210" s="102"/>
      <c r="C210" s="102" t="s">
        <v>125</v>
      </c>
      <c r="D210" s="111" t="s">
        <v>126</v>
      </c>
      <c r="E210" s="106">
        <f>E61</f>
        <v>19254249.518999998</v>
      </c>
      <c r="I210" s="26"/>
      <c r="J210" s="106"/>
      <c r="K210" s="102"/>
    </row>
    <row r="211" spans="2:11" x14ac:dyDescent="0.25">
      <c r="B211" s="102"/>
      <c r="C211" s="102" t="s">
        <v>127</v>
      </c>
      <c r="D211" s="111" t="s">
        <v>128</v>
      </c>
      <c r="E211" s="106">
        <f>E87</f>
        <v>76582587.120000005</v>
      </c>
      <c r="I211" s="26"/>
      <c r="J211" s="106"/>
      <c r="K211" s="102"/>
    </row>
    <row r="212" spans="2:11" x14ac:dyDescent="0.25">
      <c r="B212" s="102"/>
      <c r="C212" s="102" t="s">
        <v>129</v>
      </c>
      <c r="D212" s="111" t="s">
        <v>130</v>
      </c>
      <c r="E212" s="106">
        <f>E110</f>
        <v>354636.69999999995</v>
      </c>
      <c r="I212" s="26"/>
      <c r="J212" s="106"/>
      <c r="K212" s="102"/>
    </row>
    <row r="213" spans="2:11" x14ac:dyDescent="0.25">
      <c r="B213" s="102"/>
      <c r="C213" s="102" t="s">
        <v>131</v>
      </c>
      <c r="D213" s="111" t="s">
        <v>132</v>
      </c>
      <c r="E213" s="106">
        <f>E141</f>
        <v>103884321.25000001</v>
      </c>
      <c r="I213" s="26"/>
      <c r="J213" s="106"/>
      <c r="K213" s="102"/>
    </row>
    <row r="214" spans="2:11" x14ac:dyDescent="0.25">
      <c r="B214" s="102"/>
      <c r="C214" s="103" t="s">
        <v>25</v>
      </c>
      <c r="D214" s="111"/>
      <c r="E214" s="106">
        <f>E170</f>
        <v>37275691.68</v>
      </c>
      <c r="I214" s="26"/>
      <c r="J214" s="106"/>
      <c r="K214" s="102"/>
    </row>
    <row r="215" spans="2:11" x14ac:dyDescent="0.25">
      <c r="B215" s="102"/>
      <c r="C215" s="102" t="s">
        <v>136</v>
      </c>
      <c r="E215" s="108">
        <f>SUM(E201:E214)</f>
        <v>1181770157.3770001</v>
      </c>
      <c r="I215" s="26"/>
      <c r="J215" s="106"/>
      <c r="K215" s="102"/>
    </row>
    <row r="216" spans="2:11" x14ac:dyDescent="0.25">
      <c r="B216" s="102"/>
      <c r="E216" s="106"/>
      <c r="I216" s="26"/>
      <c r="J216" s="106"/>
      <c r="K216" s="102"/>
    </row>
    <row r="217" spans="2:11" x14ac:dyDescent="0.25">
      <c r="B217" s="102" t="s">
        <v>137</v>
      </c>
      <c r="I217" s="26"/>
      <c r="J217" s="102"/>
      <c r="K217" s="102"/>
    </row>
    <row r="218" spans="2:11" x14ac:dyDescent="0.25">
      <c r="B218" s="102"/>
      <c r="C218" s="102" t="s">
        <v>138</v>
      </c>
      <c r="D218" s="102">
        <v>61</v>
      </c>
      <c r="E218" s="106">
        <f>E35</f>
        <v>0</v>
      </c>
      <c r="I218" s="26"/>
      <c r="J218" s="106"/>
      <c r="K218" s="102"/>
    </row>
    <row r="219" spans="2:11" x14ac:dyDescent="0.25">
      <c r="B219" s="102"/>
      <c r="C219" s="110" t="s">
        <v>121</v>
      </c>
      <c r="D219" s="102">
        <v>41</v>
      </c>
      <c r="E219" s="106">
        <f>E41</f>
        <v>3902427.7730000005</v>
      </c>
      <c r="I219" s="26"/>
      <c r="J219" s="106"/>
      <c r="K219" s="102"/>
    </row>
    <row r="220" spans="2:11" x14ac:dyDescent="0.25">
      <c r="B220" s="102"/>
      <c r="C220" s="110" t="s">
        <v>122</v>
      </c>
      <c r="D220" s="102">
        <v>85</v>
      </c>
      <c r="E220" s="106">
        <f>E67</f>
        <v>84395.974999999991</v>
      </c>
      <c r="I220" s="26"/>
      <c r="J220" s="106"/>
      <c r="K220" s="102"/>
    </row>
    <row r="221" spans="2:11" x14ac:dyDescent="0.25">
      <c r="B221" s="102"/>
      <c r="C221" s="110" t="s">
        <v>123</v>
      </c>
      <c r="D221" s="102">
        <v>86</v>
      </c>
      <c r="E221" s="106">
        <f>E92</f>
        <v>82161.953000000009</v>
      </c>
      <c r="I221" s="26"/>
      <c r="J221" s="106"/>
      <c r="K221" s="102"/>
    </row>
    <row r="222" spans="2:11" x14ac:dyDescent="0.25">
      <c r="B222" s="102"/>
      <c r="C222" s="110" t="s">
        <v>124</v>
      </c>
      <c r="D222" s="102">
        <v>87</v>
      </c>
      <c r="E222" s="106">
        <f>E115</f>
        <v>0</v>
      </c>
      <c r="I222" s="26"/>
      <c r="J222" s="106"/>
      <c r="K222" s="102"/>
    </row>
    <row r="223" spans="2:11" x14ac:dyDescent="0.25">
      <c r="B223" s="102"/>
      <c r="C223" s="102" t="s">
        <v>125</v>
      </c>
      <c r="D223" s="111" t="s">
        <v>126</v>
      </c>
      <c r="E223" s="106">
        <f>E55</f>
        <v>1169396.5019999999</v>
      </c>
      <c r="I223" s="26"/>
      <c r="J223" s="106"/>
      <c r="K223" s="102"/>
    </row>
    <row r="224" spans="2:11" x14ac:dyDescent="0.25">
      <c r="B224" s="102"/>
      <c r="C224" s="102" t="s">
        <v>127</v>
      </c>
      <c r="D224" s="111" t="s">
        <v>128</v>
      </c>
      <c r="E224" s="106">
        <f>E80</f>
        <v>686276.33400000003</v>
      </c>
      <c r="I224" s="26"/>
      <c r="J224" s="106"/>
      <c r="K224" s="102"/>
    </row>
    <row r="225" spans="2:25" x14ac:dyDescent="0.25">
      <c r="B225" s="102"/>
      <c r="C225" s="102" t="s">
        <v>139</v>
      </c>
      <c r="D225" s="111" t="s">
        <v>130</v>
      </c>
      <c r="E225" s="106">
        <f>E104</f>
        <v>9750</v>
      </c>
      <c r="I225" s="26"/>
      <c r="J225" s="106"/>
      <c r="K225" s="102"/>
    </row>
    <row r="226" spans="2:25" x14ac:dyDescent="0.25">
      <c r="B226" s="102"/>
      <c r="C226" s="102" t="s">
        <v>131</v>
      </c>
      <c r="D226" s="111" t="s">
        <v>132</v>
      </c>
      <c r="E226" s="106">
        <f>E131</f>
        <v>287412</v>
      </c>
      <c r="I226" s="26"/>
      <c r="J226" s="106"/>
      <c r="K226" s="102"/>
    </row>
    <row r="227" spans="2:25" x14ac:dyDescent="0.25">
      <c r="B227" s="102"/>
      <c r="C227" s="102" t="s">
        <v>28</v>
      </c>
      <c r="E227" s="108">
        <f>SUM(E218:E226)</f>
        <v>6221820.5370000005</v>
      </c>
      <c r="I227" s="26"/>
      <c r="J227" s="106"/>
      <c r="K227" s="102"/>
    </row>
    <row r="228" spans="2:25" x14ac:dyDescent="0.25">
      <c r="J228" s="102"/>
      <c r="K228" s="102"/>
    </row>
    <row r="229" spans="2:25" x14ac:dyDescent="0.25">
      <c r="B229" s="1" t="s">
        <v>140</v>
      </c>
      <c r="J229" s="102"/>
      <c r="K229" s="102"/>
    </row>
    <row r="230" spans="2:25" x14ac:dyDescent="0.25">
      <c r="J230" s="102"/>
      <c r="K230" s="102"/>
    </row>
    <row r="233" spans="2:25" ht="15.75" thickBot="1" x14ac:dyDescent="0.3"/>
    <row r="234" spans="2:25" ht="15.75" thickBot="1" x14ac:dyDescent="0.3">
      <c r="B234" s="133" t="s">
        <v>162</v>
      </c>
      <c r="C234" s="134"/>
      <c r="D234" s="134"/>
      <c r="E234" s="135">
        <f>E215-'Exh. JAP-6 Page 1'!C23</f>
        <v>0</v>
      </c>
      <c r="F234" s="136"/>
      <c r="G234" s="136">
        <f>G182-'Exh. JAP-6 Page 1'!F23</f>
        <v>-1.3857781887054443E-2</v>
      </c>
      <c r="H234" s="136"/>
      <c r="I234" s="136"/>
      <c r="J234" s="136">
        <f>J182-'Exh. JAP-6 Page 1'!K23</f>
        <v>0</v>
      </c>
      <c r="K234" s="136"/>
      <c r="L234" s="136"/>
      <c r="M234" s="136"/>
      <c r="N234" s="136"/>
      <c r="O234" s="136"/>
      <c r="P234" s="136"/>
      <c r="Q234" s="137"/>
      <c r="R234" s="132"/>
      <c r="S234" s="132"/>
      <c r="T234" s="132"/>
      <c r="U234" s="132"/>
      <c r="V234" s="132"/>
      <c r="W234" s="132"/>
      <c r="X234" s="132"/>
      <c r="Y234" s="132"/>
    </row>
    <row r="235" spans="2:25" x14ac:dyDescent="0.25"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  <c r="U235" s="132"/>
      <c r="V235" s="132"/>
      <c r="W235" s="132"/>
      <c r="X235" s="132"/>
      <c r="Y235" s="132"/>
    </row>
    <row r="236" spans="2:25" x14ac:dyDescent="0.25"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  <c r="U236" s="132"/>
      <c r="V236" s="132"/>
      <c r="W236" s="132"/>
      <c r="X236" s="132"/>
      <c r="Y236" s="132"/>
    </row>
    <row r="237" spans="2:25" x14ac:dyDescent="0.25"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  <c r="U237" s="132"/>
      <c r="V237" s="132"/>
      <c r="W237" s="132"/>
      <c r="X237" s="132"/>
      <c r="Y237" s="132"/>
    </row>
    <row r="238" spans="2:25" x14ac:dyDescent="0.25"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  <c r="U238" s="132"/>
      <c r="V238" s="132"/>
      <c r="W238" s="132"/>
      <c r="X238" s="132"/>
      <c r="Y238" s="132"/>
    </row>
    <row r="239" spans="2:25" x14ac:dyDescent="0.25"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  <c r="U239" s="132"/>
      <c r="V239" s="132"/>
      <c r="W239" s="132"/>
      <c r="X239" s="132"/>
      <c r="Y239" s="132"/>
    </row>
  </sheetData>
  <mergeCells count="4">
    <mergeCell ref="B1:Q1"/>
    <mergeCell ref="B2:Q2"/>
    <mergeCell ref="B3:Q3"/>
    <mergeCell ref="B4:Q4"/>
  </mergeCells>
  <printOptions horizontalCentered="1"/>
  <pageMargins left="0.54" right="0.46" top="0.75" bottom="0.75" header="0.3" footer="0.3"/>
  <pageSetup scale="65" fitToHeight="5" orientation="landscape" blackAndWhite="1" horizontalDpi="300" verticalDpi="300" r:id="rId1"/>
  <headerFooter>
    <oddFooter>&amp;R&amp;A</oddFooter>
  </headerFooter>
  <rowBreaks count="5" manualBreakCount="5">
    <brk id="50" min="1" max="14" man="1"/>
    <brk id="89" min="1" max="14" man="1"/>
    <brk id="128" min="1" max="14" man="1"/>
    <brk id="170" min="1" max="14" man="1"/>
    <brk id="199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0"/>
  <sheetViews>
    <sheetView zoomScaleNormal="100" workbookViewId="0">
      <selection activeCell="D101" sqref="D101"/>
    </sheetView>
  </sheetViews>
  <sheetFormatPr defaultColWidth="9.140625" defaultRowHeight="15" x14ac:dyDescent="0.25"/>
  <cols>
    <col min="1" max="1" width="3.28515625" style="5" customWidth="1"/>
    <col min="2" max="2" width="43.7109375" style="5" bestFit="1" customWidth="1"/>
    <col min="3" max="3" width="10.5703125" style="5" customWidth="1"/>
    <col min="4" max="4" width="15.42578125" style="5" customWidth="1"/>
    <col min="5" max="16384" width="9.140625" style="5"/>
  </cols>
  <sheetData>
    <row r="1" spans="1:4" x14ac:dyDescent="0.25">
      <c r="A1" s="187" t="s">
        <v>0</v>
      </c>
      <c r="B1" s="187"/>
      <c r="C1" s="187"/>
      <c r="D1" s="187"/>
    </row>
    <row r="2" spans="1:4" x14ac:dyDescent="0.25">
      <c r="A2" s="187" t="s">
        <v>184</v>
      </c>
      <c r="B2" s="187"/>
      <c r="C2" s="187"/>
      <c r="D2" s="187"/>
    </row>
    <row r="3" spans="1:4" x14ac:dyDescent="0.25">
      <c r="A3" s="187" t="s">
        <v>190</v>
      </c>
      <c r="B3" s="187"/>
      <c r="C3" s="187"/>
      <c r="D3" s="187"/>
    </row>
    <row r="4" spans="1:4" x14ac:dyDescent="0.25">
      <c r="A4" s="187" t="s">
        <v>186</v>
      </c>
      <c r="B4" s="187"/>
      <c r="C4" s="187"/>
      <c r="D4" s="187"/>
    </row>
    <row r="5" spans="1:4" x14ac:dyDescent="0.25">
      <c r="A5" s="4"/>
      <c r="B5" s="4"/>
      <c r="C5" s="4"/>
      <c r="D5" s="4"/>
    </row>
    <row r="6" spans="1:4" x14ac:dyDescent="0.25">
      <c r="A6" s="180"/>
      <c r="B6" s="180"/>
      <c r="C6" s="180"/>
      <c r="D6" s="34" t="s">
        <v>144</v>
      </c>
    </row>
    <row r="7" spans="1:4" x14ac:dyDescent="0.25">
      <c r="B7" s="34"/>
      <c r="C7" s="34"/>
      <c r="D7" s="34" t="s">
        <v>189</v>
      </c>
    </row>
    <row r="8" spans="1:4" x14ac:dyDescent="0.25">
      <c r="A8" s="35"/>
      <c r="B8" s="10" t="s">
        <v>31</v>
      </c>
      <c r="C8" s="10" t="s">
        <v>32</v>
      </c>
      <c r="D8" s="10" t="s">
        <v>34</v>
      </c>
    </row>
    <row r="9" spans="1:4" x14ac:dyDescent="0.25">
      <c r="A9" s="37" t="s">
        <v>36</v>
      </c>
      <c r="C9" s="37"/>
    </row>
    <row r="10" spans="1:4" x14ac:dyDescent="0.25">
      <c r="B10" s="40" t="s">
        <v>37</v>
      </c>
      <c r="C10" s="40" t="s">
        <v>38</v>
      </c>
      <c r="D10" s="182">
        <f>'Exh. JAP-6 Pages 2-6'!O9</f>
        <v>0.51999999999999957</v>
      </c>
    </row>
    <row r="11" spans="1:4" x14ac:dyDescent="0.25">
      <c r="B11" s="26" t="s">
        <v>39</v>
      </c>
      <c r="C11" s="26" t="s">
        <v>40</v>
      </c>
      <c r="D11" s="183">
        <f>'Exh. JAP-6 Pages 2-6'!O10</f>
        <v>1.644000000000001E-2</v>
      </c>
    </row>
    <row r="12" spans="1:4" x14ac:dyDescent="0.25">
      <c r="B12" s="42"/>
      <c r="C12" s="42"/>
      <c r="D12" s="184"/>
    </row>
    <row r="13" spans="1:4" x14ac:dyDescent="0.25">
      <c r="A13" s="45" t="s">
        <v>42</v>
      </c>
      <c r="C13" s="45"/>
      <c r="D13" s="184"/>
    </row>
    <row r="14" spans="1:4" x14ac:dyDescent="0.25">
      <c r="A14" s="6"/>
      <c r="B14" s="40" t="s">
        <v>37</v>
      </c>
      <c r="C14" s="40" t="s">
        <v>38</v>
      </c>
      <c r="D14" s="182">
        <f>'Exh. JAP-6 Pages 2-6'!O14</f>
        <v>0.51999999999999957</v>
      </c>
    </row>
    <row r="15" spans="1:4" x14ac:dyDescent="0.25">
      <c r="A15" s="6"/>
      <c r="B15" s="26" t="s">
        <v>39</v>
      </c>
      <c r="C15" s="26" t="s">
        <v>40</v>
      </c>
      <c r="D15" s="183">
        <f>'Exh. JAP-6 Pages 2-6'!O15</f>
        <v>1.644000000000001E-2</v>
      </c>
    </row>
    <row r="16" spans="1:4" x14ac:dyDescent="0.25">
      <c r="A16" s="6"/>
      <c r="B16" s="49"/>
      <c r="C16" s="49"/>
      <c r="D16" s="184"/>
    </row>
    <row r="17" spans="1:4" x14ac:dyDescent="0.25">
      <c r="A17" s="45" t="s">
        <v>43</v>
      </c>
      <c r="C17" s="37"/>
      <c r="D17" s="184"/>
    </row>
    <row r="18" spans="1:4" x14ac:dyDescent="0.25">
      <c r="B18" s="26" t="s">
        <v>39</v>
      </c>
      <c r="C18" s="138" t="s">
        <v>44</v>
      </c>
      <c r="D18" s="182">
        <f>'Exh. JAP-6 Pages 2-6'!O19</f>
        <v>0.46000000000000085</v>
      </c>
    </row>
    <row r="19" spans="1:4" x14ac:dyDescent="0.25">
      <c r="B19" s="26"/>
      <c r="C19" s="26"/>
      <c r="D19" s="185"/>
    </row>
    <row r="20" spans="1:4" x14ac:dyDescent="0.25">
      <c r="A20" s="37" t="s">
        <v>45</v>
      </c>
      <c r="C20" s="42"/>
      <c r="D20" s="185"/>
    </row>
    <row r="21" spans="1:4" x14ac:dyDescent="0.25">
      <c r="B21" s="40" t="s">
        <v>37</v>
      </c>
      <c r="C21" s="40" t="s">
        <v>38</v>
      </c>
      <c r="D21" s="182">
        <f>'Exh. JAP-6 Pages 2-6'!O23</f>
        <v>1.6800000000000068</v>
      </c>
    </row>
    <row r="22" spans="1:4" x14ac:dyDescent="0.25">
      <c r="B22" s="26" t="s">
        <v>39</v>
      </c>
      <c r="C22" s="26" t="s">
        <v>40</v>
      </c>
      <c r="D22" s="183">
        <f>'Exh. JAP-6 Pages 2-6'!O24</f>
        <v>1.5359999999999985E-2</v>
      </c>
    </row>
    <row r="23" spans="1:4" x14ac:dyDescent="0.25">
      <c r="B23" s="40" t="s">
        <v>47</v>
      </c>
      <c r="C23" s="26" t="s">
        <v>40</v>
      </c>
      <c r="D23" s="183">
        <f>'Exh. JAP-6 Pages 2-6'!O25</f>
        <v>4.6000000000000034E-4</v>
      </c>
    </row>
    <row r="24" spans="1:4" x14ac:dyDescent="0.25">
      <c r="B24" s="26"/>
      <c r="C24" s="26"/>
      <c r="D24" s="185"/>
    </row>
    <row r="25" spans="1:4" x14ac:dyDescent="0.25">
      <c r="A25" s="45" t="s">
        <v>46</v>
      </c>
      <c r="C25" s="42"/>
      <c r="D25" s="185"/>
    </row>
    <row r="26" spans="1:4" x14ac:dyDescent="0.25">
      <c r="A26" s="26"/>
      <c r="B26" s="40" t="s">
        <v>37</v>
      </c>
      <c r="C26" s="40" t="s">
        <v>38</v>
      </c>
      <c r="D26" s="182">
        <f>'Exh. JAP-6 Pages 2-6'!O29</f>
        <v>18.439999999999998</v>
      </c>
    </row>
    <row r="27" spans="1:4" x14ac:dyDescent="0.25">
      <c r="A27" s="26"/>
      <c r="B27" s="26" t="s">
        <v>39</v>
      </c>
      <c r="C27" s="26" t="s">
        <v>40</v>
      </c>
      <c r="D27" s="183">
        <f>'Exh. JAP-6 Pages 2-6'!O30</f>
        <v>1.5359999999999985E-2</v>
      </c>
    </row>
    <row r="28" spans="1:4" x14ac:dyDescent="0.25">
      <c r="A28" s="26"/>
      <c r="B28" s="26"/>
      <c r="C28" s="26"/>
      <c r="D28" s="185"/>
    </row>
    <row r="29" spans="1:4" x14ac:dyDescent="0.25">
      <c r="A29" s="45" t="s">
        <v>48</v>
      </c>
      <c r="C29" s="42"/>
      <c r="D29" s="185"/>
    </row>
    <row r="30" spans="1:4" x14ac:dyDescent="0.25">
      <c r="B30" s="26" t="s">
        <v>49</v>
      </c>
      <c r="C30" s="26" t="s">
        <v>49</v>
      </c>
      <c r="D30" s="182">
        <f>'Exh. JAP-6 Pages 2-6'!O35</f>
        <v>9.999999999999995E-3</v>
      </c>
    </row>
    <row r="31" spans="1:4" x14ac:dyDescent="0.25">
      <c r="B31" s="38"/>
      <c r="C31" s="26"/>
      <c r="D31" s="185"/>
    </row>
    <row r="32" spans="1:4" x14ac:dyDescent="0.25">
      <c r="A32" s="45" t="s">
        <v>50</v>
      </c>
      <c r="C32" s="42"/>
      <c r="D32" s="185"/>
    </row>
    <row r="33" spans="1:4" x14ac:dyDescent="0.25">
      <c r="B33" s="40" t="s">
        <v>37</v>
      </c>
      <c r="C33" s="40" t="s">
        <v>38</v>
      </c>
      <c r="D33" s="182">
        <f>'Exh. JAP-6 Pages 2-6'!O39</f>
        <v>5.9099999999999966</v>
      </c>
    </row>
    <row r="34" spans="1:4" x14ac:dyDescent="0.25">
      <c r="B34" s="38" t="s">
        <v>51</v>
      </c>
      <c r="C34" s="40" t="s">
        <v>38</v>
      </c>
      <c r="D34" s="182">
        <f>'Exh. JAP-6 Pages 2-6'!O40</f>
        <v>6.4399999999999977</v>
      </c>
    </row>
    <row r="35" spans="1:4" x14ac:dyDescent="0.25">
      <c r="B35" s="38" t="s">
        <v>52</v>
      </c>
      <c r="C35" s="26" t="s">
        <v>49</v>
      </c>
      <c r="D35" s="182">
        <f>'Exh. JAP-6 Pages 2-6'!O41</f>
        <v>8.0000000000000071E-2</v>
      </c>
    </row>
    <row r="36" spans="1:4" x14ac:dyDescent="0.25">
      <c r="B36" s="38"/>
      <c r="C36" s="26"/>
      <c r="D36" s="185"/>
    </row>
    <row r="37" spans="1:4" x14ac:dyDescent="0.25">
      <c r="B37" s="38" t="s">
        <v>53</v>
      </c>
      <c r="C37" s="26"/>
      <c r="D37" s="185"/>
    </row>
    <row r="38" spans="1:4" x14ac:dyDescent="0.25">
      <c r="B38" s="38" t="s">
        <v>54</v>
      </c>
      <c r="C38" s="26" t="s">
        <v>40</v>
      </c>
      <c r="D38" s="183">
        <f>'Exh. JAP-6 Pages 2-6'!O44</f>
        <v>7.1499999999999897E-3</v>
      </c>
    </row>
    <row r="39" spans="1:4" x14ac:dyDescent="0.25">
      <c r="B39" s="38" t="s">
        <v>56</v>
      </c>
      <c r="C39" s="26" t="s">
        <v>40</v>
      </c>
      <c r="D39" s="183">
        <f>'Exh. JAP-6 Pages 2-6'!O45</f>
        <v>7.1499999999999897E-3</v>
      </c>
    </row>
    <row r="40" spans="1:4" x14ac:dyDescent="0.25">
      <c r="B40" s="38" t="s">
        <v>57</v>
      </c>
      <c r="C40" s="26" t="s">
        <v>40</v>
      </c>
      <c r="D40" s="183">
        <f>'Exh. JAP-6 Pages 2-6'!O46</f>
        <v>5.0899999999999973E-3</v>
      </c>
    </row>
    <row r="41" spans="1:4" x14ac:dyDescent="0.25">
      <c r="B41" s="38"/>
      <c r="C41" s="26"/>
      <c r="D41" s="183"/>
    </row>
    <row r="42" spans="1:4" x14ac:dyDescent="0.25">
      <c r="B42" s="38" t="s">
        <v>47</v>
      </c>
      <c r="C42" s="26" t="s">
        <v>40</v>
      </c>
      <c r="D42" s="183">
        <f>'Exh. JAP-6 Pages 2-6'!O49</f>
        <v>3.4000000000000002E-4</v>
      </c>
    </row>
    <row r="43" spans="1:4" x14ac:dyDescent="0.25">
      <c r="B43" s="40"/>
      <c r="C43" s="42"/>
      <c r="D43" s="185"/>
    </row>
    <row r="44" spans="1:4" x14ac:dyDescent="0.25">
      <c r="A44" s="45" t="s">
        <v>59</v>
      </c>
      <c r="B44" s="6"/>
      <c r="C44" s="42"/>
      <c r="D44" s="185"/>
    </row>
    <row r="45" spans="1:4" x14ac:dyDescent="0.25">
      <c r="A45" s="38"/>
      <c r="B45" s="40" t="s">
        <v>37</v>
      </c>
      <c r="C45" s="40" t="s">
        <v>38</v>
      </c>
      <c r="D45" s="182">
        <f>'Exh. JAP-6 Pages 2-6'!O53</f>
        <v>22.810000000000002</v>
      </c>
    </row>
    <row r="46" spans="1:4" x14ac:dyDescent="0.25">
      <c r="A46" s="38"/>
      <c r="B46" s="38" t="s">
        <v>51</v>
      </c>
      <c r="C46" s="40" t="s">
        <v>38</v>
      </c>
      <c r="D46" s="182">
        <f>'Exh. JAP-6 Pages 2-6'!O54</f>
        <v>6.4399999999999977</v>
      </c>
    </row>
    <row r="47" spans="1:4" x14ac:dyDescent="0.25">
      <c r="A47" s="38"/>
      <c r="B47" s="38" t="s">
        <v>52</v>
      </c>
      <c r="C47" s="26" t="s">
        <v>49</v>
      </c>
      <c r="D47" s="182">
        <f>'Exh. JAP-6 Pages 2-6'!O55</f>
        <v>8.0000000000000071E-2</v>
      </c>
    </row>
    <row r="48" spans="1:4" x14ac:dyDescent="0.25">
      <c r="A48" s="38"/>
      <c r="B48" s="38"/>
      <c r="C48" s="26"/>
      <c r="D48" s="185"/>
    </row>
    <row r="49" spans="1:4" x14ac:dyDescent="0.25">
      <c r="A49" s="38"/>
      <c r="B49" s="38" t="s">
        <v>53</v>
      </c>
      <c r="C49" s="26"/>
      <c r="D49" s="185"/>
    </row>
    <row r="50" spans="1:4" x14ac:dyDescent="0.25">
      <c r="A50" s="38"/>
      <c r="B50" s="38" t="s">
        <v>54</v>
      </c>
      <c r="C50" s="26" t="s">
        <v>40</v>
      </c>
      <c r="D50" s="183">
        <f>'Exh. JAP-6 Pages 2-6'!O58</f>
        <v>7.1499999999999897E-3</v>
      </c>
    </row>
    <row r="51" spans="1:4" x14ac:dyDescent="0.25">
      <c r="A51" s="38"/>
      <c r="B51" s="38" t="s">
        <v>56</v>
      </c>
      <c r="C51" s="26" t="s">
        <v>40</v>
      </c>
      <c r="D51" s="183">
        <f>'Exh. JAP-6 Pages 2-6'!O59</f>
        <v>7.1499999999999897E-3</v>
      </c>
    </row>
    <row r="52" spans="1:4" x14ac:dyDescent="0.25">
      <c r="A52" s="38"/>
      <c r="B52" s="38" t="s">
        <v>57</v>
      </c>
      <c r="C52" s="26" t="s">
        <v>40</v>
      </c>
      <c r="D52" s="183">
        <f>'Exh. JAP-6 Pages 2-6'!O60</f>
        <v>5.0899999999999973E-3</v>
      </c>
    </row>
    <row r="53" spans="1:4" x14ac:dyDescent="0.25">
      <c r="A53" s="38"/>
      <c r="B53" s="40"/>
      <c r="C53" s="42"/>
      <c r="D53" s="185"/>
    </row>
    <row r="54" spans="1:4" x14ac:dyDescent="0.25">
      <c r="A54" s="37" t="s">
        <v>60</v>
      </c>
      <c r="C54" s="42"/>
      <c r="D54" s="185"/>
    </row>
    <row r="55" spans="1:4" x14ac:dyDescent="0.25">
      <c r="B55" s="42" t="s">
        <v>37</v>
      </c>
      <c r="C55" s="42" t="s">
        <v>38</v>
      </c>
      <c r="D55" s="182">
        <f>'Exh. JAP-6 Pages 2-6'!O66</f>
        <v>24.589999999999918</v>
      </c>
    </row>
    <row r="56" spans="1:4" x14ac:dyDescent="0.25">
      <c r="B56" s="26" t="s">
        <v>52</v>
      </c>
      <c r="C56" s="26" t="s">
        <v>49</v>
      </c>
      <c r="D56" s="182">
        <f>'Exh. JAP-6 Pages 2-6'!O67</f>
        <v>5.0000000000000044E-2</v>
      </c>
    </row>
    <row r="57" spans="1:4" x14ac:dyDescent="0.25">
      <c r="B57" s="26"/>
      <c r="C57" s="26"/>
      <c r="D57" s="185"/>
    </row>
    <row r="58" spans="1:4" x14ac:dyDescent="0.25">
      <c r="B58" s="26" t="s">
        <v>53</v>
      </c>
      <c r="C58" s="26"/>
      <c r="D58" s="185"/>
    </row>
    <row r="59" spans="1:4" x14ac:dyDescent="0.25">
      <c r="B59" s="26" t="s">
        <v>62</v>
      </c>
      <c r="C59" s="26" t="s">
        <v>40</v>
      </c>
      <c r="D59" s="183">
        <f>'Exh. JAP-6 Pages 2-6'!O72</f>
        <v>4.4499999999999956E-3</v>
      </c>
    </row>
    <row r="60" spans="1:4" x14ac:dyDescent="0.25">
      <c r="B60" s="26" t="s">
        <v>63</v>
      </c>
      <c r="C60" s="26" t="s">
        <v>40</v>
      </c>
      <c r="D60" s="183">
        <f>'Exh. JAP-6 Pages 2-6'!O73</f>
        <v>2.2000000000000006E-3</v>
      </c>
    </row>
    <row r="61" spans="1:4" x14ac:dyDescent="0.25">
      <c r="B61" s="26" t="s">
        <v>64</v>
      </c>
      <c r="C61" s="26" t="s">
        <v>40</v>
      </c>
      <c r="D61" s="183">
        <f>'Exh. JAP-6 Pages 2-6'!O74</f>
        <v>2.1100000000000008E-3</v>
      </c>
    </row>
    <row r="62" spans="1:4" x14ac:dyDescent="0.25">
      <c r="B62" s="26"/>
      <c r="C62" s="26"/>
      <c r="D62" s="185"/>
    </row>
    <row r="63" spans="1:4" x14ac:dyDescent="0.25">
      <c r="B63" s="26" t="s">
        <v>47</v>
      </c>
      <c r="C63" s="26" t="s">
        <v>40</v>
      </c>
      <c r="D63" s="183">
        <f>'Exh. JAP-6 Pages 2-6'!O68</f>
        <v>3.2999999999999956E-4</v>
      </c>
    </row>
    <row r="64" spans="1:4" x14ac:dyDescent="0.25">
      <c r="B64" s="42"/>
      <c r="C64" s="42"/>
      <c r="D64" s="185"/>
    </row>
    <row r="65" spans="1:4" x14ac:dyDescent="0.25">
      <c r="A65" s="37" t="s">
        <v>65</v>
      </c>
      <c r="C65" s="42"/>
      <c r="D65" s="185"/>
    </row>
    <row r="66" spans="1:4" x14ac:dyDescent="0.25">
      <c r="B66" s="42" t="s">
        <v>37</v>
      </c>
      <c r="C66" s="42" t="s">
        <v>38</v>
      </c>
      <c r="D66" s="182">
        <f>'Exh. JAP-6 Pages 2-6'!O79</f>
        <v>39.349999999999909</v>
      </c>
    </row>
    <row r="67" spans="1:4" x14ac:dyDescent="0.25">
      <c r="B67" s="26" t="s">
        <v>52</v>
      </c>
      <c r="C67" s="26" t="s">
        <v>49</v>
      </c>
      <c r="D67" s="182">
        <f>'Exh. JAP-6 Pages 2-6'!O80</f>
        <v>5.0000000000000044E-2</v>
      </c>
    </row>
    <row r="68" spans="1:4" x14ac:dyDescent="0.25">
      <c r="B68" s="26"/>
      <c r="C68" s="26"/>
      <c r="D68" s="185"/>
    </row>
    <row r="69" spans="1:4" x14ac:dyDescent="0.25">
      <c r="B69" s="26" t="s">
        <v>53</v>
      </c>
      <c r="C69" s="26"/>
      <c r="D69" s="185"/>
    </row>
    <row r="70" spans="1:4" x14ac:dyDescent="0.25">
      <c r="B70" s="26" t="s">
        <v>62</v>
      </c>
      <c r="C70" s="26" t="s">
        <v>40</v>
      </c>
      <c r="D70" s="183">
        <f>'Exh. JAP-6 Pages 2-6'!O84</f>
        <v>4.4499999999999956E-3</v>
      </c>
    </row>
    <row r="71" spans="1:4" x14ac:dyDescent="0.25">
      <c r="B71" s="26" t="s">
        <v>63</v>
      </c>
      <c r="C71" s="26" t="s">
        <v>40</v>
      </c>
      <c r="D71" s="183">
        <f>'Exh. JAP-6 Pages 2-6'!O85</f>
        <v>2.2000000000000006E-3</v>
      </c>
    </row>
    <row r="72" spans="1:4" x14ac:dyDescent="0.25">
      <c r="B72" s="26" t="s">
        <v>66</v>
      </c>
      <c r="C72" s="26" t="s">
        <v>40</v>
      </c>
      <c r="D72" s="183">
        <f>'Exh. JAP-6 Pages 2-6'!O86</f>
        <v>2.1100000000000008E-3</v>
      </c>
    </row>
    <row r="73" spans="1:4" x14ac:dyDescent="0.25">
      <c r="B73" s="42"/>
      <c r="C73" s="42"/>
      <c r="D73" s="185"/>
    </row>
    <row r="74" spans="1:4" x14ac:dyDescent="0.25">
      <c r="A74" s="37" t="s">
        <v>67</v>
      </c>
      <c r="C74" s="42"/>
      <c r="D74" s="185"/>
    </row>
    <row r="75" spans="1:4" x14ac:dyDescent="0.25">
      <c r="B75" s="42" t="s">
        <v>37</v>
      </c>
      <c r="C75" s="42" t="s">
        <v>38</v>
      </c>
      <c r="D75" s="182">
        <f>'Exh. JAP-6 Pages 2-6'!O91</f>
        <v>9.2699999999999818</v>
      </c>
    </row>
    <row r="76" spans="1:4" x14ac:dyDescent="0.25">
      <c r="B76" s="26" t="s">
        <v>52</v>
      </c>
      <c r="C76" s="26" t="s">
        <v>49</v>
      </c>
      <c r="D76" s="182">
        <f>'Exh. JAP-6 Pages 2-6'!O92</f>
        <v>8.0000000000000071E-2</v>
      </c>
    </row>
    <row r="77" spans="1:4" x14ac:dyDescent="0.25">
      <c r="B77" s="26"/>
      <c r="C77" s="26"/>
      <c r="D77" s="185"/>
    </row>
    <row r="78" spans="1:4" x14ac:dyDescent="0.25">
      <c r="B78" s="26" t="s">
        <v>53</v>
      </c>
      <c r="C78" s="26"/>
      <c r="D78" s="185"/>
    </row>
    <row r="79" spans="1:4" x14ac:dyDescent="0.25">
      <c r="B79" s="38" t="s">
        <v>68</v>
      </c>
      <c r="C79" s="38" t="s">
        <v>40</v>
      </c>
      <c r="D79" s="183">
        <f>'Exh. JAP-6 Pages 2-6'!O97</f>
        <v>1.2810000000000016E-2</v>
      </c>
    </row>
    <row r="80" spans="1:4" x14ac:dyDescent="0.25">
      <c r="B80" s="38" t="s">
        <v>69</v>
      </c>
      <c r="C80" s="38" t="s">
        <v>40</v>
      </c>
      <c r="D80" s="183">
        <f>'Exh. JAP-6 Pages 2-6'!O98</f>
        <v>9.079999999999977E-3</v>
      </c>
    </row>
    <row r="81" spans="1:4" x14ac:dyDescent="0.25">
      <c r="B81" s="38"/>
      <c r="C81" s="38"/>
      <c r="D81" s="185"/>
    </row>
    <row r="82" spans="1:4" x14ac:dyDescent="0.25">
      <c r="B82" s="26" t="s">
        <v>47</v>
      </c>
      <c r="C82" s="26" t="s">
        <v>40</v>
      </c>
      <c r="D82" s="183">
        <f>'Exh. JAP-6 Pages 2-6'!O93</f>
        <v>5.9999999999999984E-4</v>
      </c>
    </row>
    <row r="83" spans="1:4" x14ac:dyDescent="0.25">
      <c r="B83" s="42"/>
      <c r="C83" s="42"/>
      <c r="D83" s="185"/>
    </row>
    <row r="84" spans="1:4" x14ac:dyDescent="0.25">
      <c r="A84" s="37" t="s">
        <v>70</v>
      </c>
      <c r="C84" s="42"/>
      <c r="D84" s="185"/>
    </row>
    <row r="85" spans="1:4" x14ac:dyDescent="0.25">
      <c r="A85" s="26"/>
      <c r="B85" s="42" t="s">
        <v>37</v>
      </c>
      <c r="C85" s="42" t="s">
        <v>38</v>
      </c>
      <c r="D85" s="182">
        <f>'Exh. JAP-6 Pages 2-6'!O103</f>
        <v>29.480000000000018</v>
      </c>
    </row>
    <row r="86" spans="1:4" x14ac:dyDescent="0.25">
      <c r="A86" s="26"/>
      <c r="B86" s="26" t="s">
        <v>52</v>
      </c>
      <c r="C86" s="26" t="s">
        <v>49</v>
      </c>
      <c r="D86" s="182">
        <f>'Exh. JAP-6 Pages 2-6'!O104</f>
        <v>8.0000000000000071E-2</v>
      </c>
    </row>
    <row r="87" spans="1:4" x14ac:dyDescent="0.25">
      <c r="A87" s="26"/>
      <c r="B87" s="26"/>
      <c r="C87" s="26"/>
      <c r="D87" s="185"/>
    </row>
    <row r="88" spans="1:4" x14ac:dyDescent="0.25">
      <c r="A88" s="26"/>
      <c r="B88" s="26" t="s">
        <v>53</v>
      </c>
      <c r="C88" s="26"/>
      <c r="D88" s="185"/>
    </row>
    <row r="89" spans="1:4" x14ac:dyDescent="0.25">
      <c r="A89" s="26"/>
      <c r="B89" s="38" t="s">
        <v>68</v>
      </c>
      <c r="C89" s="38" t="s">
        <v>40</v>
      </c>
      <c r="D89" s="183">
        <f>'Exh. JAP-6 Pages 2-6'!O108</f>
        <v>1.2810000000000016E-2</v>
      </c>
    </row>
    <row r="90" spans="1:4" x14ac:dyDescent="0.25">
      <c r="A90" s="26"/>
      <c r="B90" s="38" t="s">
        <v>69</v>
      </c>
      <c r="C90" s="38" t="s">
        <v>40</v>
      </c>
      <c r="D90" s="183">
        <f>'Exh. JAP-6 Pages 2-6'!O109</f>
        <v>9.079999999999977E-3</v>
      </c>
    </row>
    <row r="91" spans="1:4" x14ac:dyDescent="0.25">
      <c r="A91" s="26"/>
      <c r="B91" s="42"/>
      <c r="C91" s="42"/>
      <c r="D91" s="185"/>
    </row>
    <row r="92" spans="1:4" x14ac:dyDescent="0.25">
      <c r="A92" s="37" t="s">
        <v>71</v>
      </c>
      <c r="C92" s="42"/>
      <c r="D92" s="185"/>
    </row>
    <row r="93" spans="1:4" x14ac:dyDescent="0.25">
      <c r="B93" s="42" t="s">
        <v>37</v>
      </c>
      <c r="C93" s="42" t="s">
        <v>38</v>
      </c>
      <c r="D93" s="182">
        <f>'Exh. JAP-6 Pages 2-6'!O114</f>
        <v>38.470000000000027</v>
      </c>
    </row>
    <row r="94" spans="1:4" x14ac:dyDescent="0.25">
      <c r="B94" s="26" t="s">
        <v>52</v>
      </c>
      <c r="C94" s="26" t="s">
        <v>49</v>
      </c>
      <c r="D94" s="182">
        <f>'Exh. JAP-6 Pages 2-6'!O115</f>
        <v>0.10000000000000009</v>
      </c>
    </row>
    <row r="95" spans="1:4" x14ac:dyDescent="0.25">
      <c r="D95" s="184"/>
    </row>
    <row r="96" spans="1:4" x14ac:dyDescent="0.25">
      <c r="B96" s="26" t="s">
        <v>53</v>
      </c>
      <c r="C96" s="26"/>
      <c r="D96" s="185"/>
    </row>
    <row r="97" spans="1:4" x14ac:dyDescent="0.25">
      <c r="B97" s="26" t="s">
        <v>62</v>
      </c>
      <c r="C97" s="26" t="s">
        <v>40</v>
      </c>
      <c r="D97" s="183">
        <f>'Exh. JAP-6 Pages 2-6'!O120</f>
        <v>9.5999999999999974E-3</v>
      </c>
    </row>
    <row r="98" spans="1:4" x14ac:dyDescent="0.25">
      <c r="B98" s="26" t="s">
        <v>63</v>
      </c>
      <c r="C98" s="26" t="s">
        <v>40</v>
      </c>
      <c r="D98" s="183">
        <f>'Exh. JAP-6 Pages 2-6'!O121</f>
        <v>5.7999999999999996E-3</v>
      </c>
    </row>
    <row r="99" spans="1:4" x14ac:dyDescent="0.25">
      <c r="B99" s="26" t="s">
        <v>66</v>
      </c>
      <c r="C99" s="26" t="s">
        <v>40</v>
      </c>
      <c r="D99" s="183">
        <f>'Exh. JAP-6 Pages 2-6'!O122</f>
        <v>3.6899999999999988E-3</v>
      </c>
    </row>
    <row r="100" spans="1:4" x14ac:dyDescent="0.25">
      <c r="B100" s="26" t="s">
        <v>72</v>
      </c>
      <c r="C100" s="26" t="s">
        <v>40</v>
      </c>
      <c r="D100" s="183">
        <f>'Exh. JAP-6 Pages 2-6'!O123</f>
        <v>2.370000000000004E-3</v>
      </c>
    </row>
    <row r="101" spans="1:4" x14ac:dyDescent="0.25">
      <c r="B101" s="26" t="s">
        <v>73</v>
      </c>
      <c r="C101" s="26" t="s">
        <v>40</v>
      </c>
      <c r="D101" s="183">
        <f>'Exh. JAP-6 Pages 2-6'!O124</f>
        <v>1.7000000000000001E-3</v>
      </c>
    </row>
    <row r="102" spans="1:4" x14ac:dyDescent="0.25">
      <c r="B102" s="26" t="s">
        <v>74</v>
      </c>
      <c r="C102" s="26" t="s">
        <v>40</v>
      </c>
      <c r="D102" s="183">
        <f>'Exh. JAP-6 Pages 2-6'!O125</f>
        <v>1.3100000000000021E-3</v>
      </c>
    </row>
    <row r="103" spans="1:4" x14ac:dyDescent="0.25">
      <c r="B103" s="26"/>
      <c r="C103" s="26"/>
      <c r="D103" s="185"/>
    </row>
    <row r="104" spans="1:4" x14ac:dyDescent="0.25">
      <c r="B104" s="26" t="s">
        <v>47</v>
      </c>
      <c r="C104" s="26" t="s">
        <v>40</v>
      </c>
      <c r="D104" s="183">
        <f>'Exh. JAP-6 Pages 2-6'!O116</f>
        <v>4.0999999999999977E-4</v>
      </c>
    </row>
    <row r="105" spans="1:4" x14ac:dyDescent="0.25">
      <c r="B105" s="42"/>
      <c r="C105" s="42"/>
      <c r="D105" s="185"/>
    </row>
    <row r="106" spans="1:4" x14ac:dyDescent="0.25">
      <c r="A106" s="37" t="s">
        <v>75</v>
      </c>
      <c r="C106" s="42"/>
      <c r="D106" s="185"/>
    </row>
    <row r="107" spans="1:4" x14ac:dyDescent="0.25">
      <c r="A107" s="26"/>
      <c r="B107" s="42" t="s">
        <v>37</v>
      </c>
      <c r="C107" s="42" t="s">
        <v>38</v>
      </c>
      <c r="D107" s="182">
        <f>'Exh. JAP-6 Pages 2-6'!O130</f>
        <v>61.559999999999945</v>
      </c>
    </row>
    <row r="108" spans="1:4" x14ac:dyDescent="0.25">
      <c r="A108" s="26"/>
      <c r="B108" s="26" t="s">
        <v>52</v>
      </c>
      <c r="C108" s="26" t="s">
        <v>49</v>
      </c>
      <c r="D108" s="182">
        <f>'Exh. JAP-6 Pages 2-6'!O131</f>
        <v>0.10000000000000009</v>
      </c>
    </row>
    <row r="109" spans="1:4" x14ac:dyDescent="0.25">
      <c r="A109" s="26"/>
      <c r="B109" s="38"/>
      <c r="C109" s="26"/>
      <c r="D109" s="185"/>
    </row>
    <row r="110" spans="1:4" x14ac:dyDescent="0.25">
      <c r="A110" s="26"/>
      <c r="B110" s="26" t="s">
        <v>53</v>
      </c>
      <c r="C110" s="26"/>
      <c r="D110" s="185"/>
    </row>
    <row r="111" spans="1:4" x14ac:dyDescent="0.25">
      <c r="A111" s="26"/>
      <c r="B111" s="26" t="s">
        <v>62</v>
      </c>
      <c r="C111" s="26" t="s">
        <v>40</v>
      </c>
      <c r="D111" s="183">
        <f>'Exh. JAP-6 Pages 2-6'!O135</f>
        <v>9.5999999999999974E-3</v>
      </c>
    </row>
    <row r="112" spans="1:4" x14ac:dyDescent="0.25">
      <c r="A112" s="26"/>
      <c r="B112" s="26" t="s">
        <v>63</v>
      </c>
      <c r="C112" s="26" t="s">
        <v>40</v>
      </c>
      <c r="D112" s="183">
        <f>'Exh. JAP-6 Pages 2-6'!O136</f>
        <v>5.7999999999999996E-3</v>
      </c>
    </row>
    <row r="113" spans="1:4" x14ac:dyDescent="0.25">
      <c r="A113" s="26"/>
      <c r="B113" s="26" t="s">
        <v>66</v>
      </c>
      <c r="C113" s="26" t="s">
        <v>40</v>
      </c>
      <c r="D113" s="183">
        <f>'Exh. JAP-6 Pages 2-6'!O137</f>
        <v>3.6899999999999988E-3</v>
      </c>
    </row>
    <row r="114" spans="1:4" x14ac:dyDescent="0.25">
      <c r="A114" s="26"/>
      <c r="B114" s="26" t="s">
        <v>72</v>
      </c>
      <c r="C114" s="26" t="s">
        <v>40</v>
      </c>
      <c r="D114" s="183">
        <f>'Exh. JAP-6 Pages 2-6'!O138</f>
        <v>2.370000000000004E-3</v>
      </c>
    </row>
    <row r="115" spans="1:4" x14ac:dyDescent="0.25">
      <c r="A115" s="26"/>
      <c r="B115" s="26" t="s">
        <v>73</v>
      </c>
      <c r="C115" s="26" t="s">
        <v>40</v>
      </c>
      <c r="D115" s="183">
        <f>'Exh. JAP-6 Pages 2-6'!O139</f>
        <v>1.7000000000000001E-3</v>
      </c>
    </row>
    <row r="116" spans="1:4" x14ac:dyDescent="0.25">
      <c r="A116" s="26"/>
      <c r="B116" s="26" t="s">
        <v>74</v>
      </c>
      <c r="C116" s="26" t="s">
        <v>40</v>
      </c>
      <c r="D116" s="183">
        <f>'Exh. JAP-6 Pages 2-6'!O140</f>
        <v>1.3100000000000021E-3</v>
      </c>
    </row>
    <row r="117" spans="1:4" x14ac:dyDescent="0.25">
      <c r="A117" s="26"/>
      <c r="B117" s="26"/>
      <c r="C117" s="42"/>
      <c r="D117" s="185"/>
    </row>
    <row r="118" spans="1:4" x14ac:dyDescent="0.25">
      <c r="A118" s="37" t="s">
        <v>76</v>
      </c>
      <c r="B118" s="26"/>
      <c r="C118" s="26"/>
      <c r="D118" s="185"/>
    </row>
    <row r="119" spans="1:4" x14ac:dyDescent="0.25">
      <c r="B119" s="6" t="s">
        <v>78</v>
      </c>
      <c r="C119" s="6" t="s">
        <v>77</v>
      </c>
      <c r="D119" s="182">
        <f>'Exh. JAP-6 Pages 2-6'!O145</f>
        <v>0.20999999999999996</v>
      </c>
    </row>
    <row r="120" spans="1:4" x14ac:dyDescent="0.25">
      <c r="B120" s="6" t="s">
        <v>80</v>
      </c>
      <c r="C120" s="6" t="s">
        <v>79</v>
      </c>
      <c r="D120" s="182">
        <f>'Exh. JAP-6 Pages 2-6'!O146</f>
        <v>0.34999999999999964</v>
      </c>
    </row>
    <row r="121" spans="1:4" x14ac:dyDescent="0.25">
      <c r="B121" s="6" t="s">
        <v>82</v>
      </c>
      <c r="C121" s="6" t="s">
        <v>81</v>
      </c>
      <c r="D121" s="182">
        <f>'Exh. JAP-6 Pages 2-6'!O147</f>
        <v>0.5</v>
      </c>
    </row>
    <row r="122" spans="1:4" x14ac:dyDescent="0.25">
      <c r="B122" s="6" t="s">
        <v>84</v>
      </c>
      <c r="C122" s="6" t="s">
        <v>83</v>
      </c>
      <c r="D122" s="182">
        <f>'Exh. JAP-6 Pages 2-6'!O148</f>
        <v>0.48999999999999844</v>
      </c>
    </row>
    <row r="123" spans="1:4" x14ac:dyDescent="0.25">
      <c r="B123" s="6" t="s">
        <v>86</v>
      </c>
      <c r="C123" s="6" t="s">
        <v>85</v>
      </c>
      <c r="D123" s="182">
        <f>'Exh. JAP-6 Pages 2-6'!O149</f>
        <v>0.16999999999999993</v>
      </c>
    </row>
    <row r="124" spans="1:4" x14ac:dyDescent="0.25">
      <c r="B124" s="6" t="s">
        <v>88</v>
      </c>
      <c r="C124" s="6" t="s">
        <v>87</v>
      </c>
      <c r="D124" s="182">
        <f>'Exh. JAP-6 Pages 2-6'!O150</f>
        <v>0.3100000000000005</v>
      </c>
    </row>
    <row r="125" spans="1:4" x14ac:dyDescent="0.25">
      <c r="B125" s="6"/>
      <c r="C125" s="26"/>
      <c r="D125" s="185"/>
    </row>
    <row r="126" spans="1:4" x14ac:dyDescent="0.25">
      <c r="A126" s="37" t="s">
        <v>89</v>
      </c>
      <c r="B126" s="6"/>
      <c r="C126" s="26"/>
      <c r="D126" s="185"/>
    </row>
    <row r="127" spans="1:4" x14ac:dyDescent="0.25">
      <c r="B127" s="6" t="s">
        <v>91</v>
      </c>
      <c r="C127" s="6" t="s">
        <v>90</v>
      </c>
      <c r="D127" s="182">
        <f>'Exh. JAP-6 Pages 2-6'!O154</f>
        <v>0.42999999999999972</v>
      </c>
    </row>
    <row r="128" spans="1:4" x14ac:dyDescent="0.25">
      <c r="B128" s="6" t="s">
        <v>93</v>
      </c>
      <c r="C128" s="6" t="s">
        <v>92</v>
      </c>
      <c r="D128" s="182">
        <f>'Exh. JAP-6 Pages 2-6'!O155</f>
        <v>0.57000000000000028</v>
      </c>
    </row>
    <row r="129" spans="1:4" x14ac:dyDescent="0.25">
      <c r="B129" s="6" t="s">
        <v>95</v>
      </c>
      <c r="C129" s="6" t="s">
        <v>94</v>
      </c>
      <c r="D129" s="182">
        <f>'Exh. JAP-6 Pages 2-6'!O156</f>
        <v>0.57000000000000028</v>
      </c>
    </row>
    <row r="130" spans="1:4" x14ac:dyDescent="0.25">
      <c r="B130" s="6" t="s">
        <v>97</v>
      </c>
      <c r="C130" s="6" t="s">
        <v>96</v>
      </c>
      <c r="D130" s="182">
        <f>'Exh. JAP-6 Pages 2-6'!O157</f>
        <v>0.90000000000000213</v>
      </c>
    </row>
    <row r="131" spans="1:4" x14ac:dyDescent="0.25">
      <c r="B131" s="6" t="s">
        <v>99</v>
      </c>
      <c r="C131" s="6" t="s">
        <v>98</v>
      </c>
      <c r="D131" s="182">
        <f>'Exh. JAP-6 Pages 2-6'!O158</f>
        <v>1.1799999999999997</v>
      </c>
    </row>
    <row r="132" spans="1:4" x14ac:dyDescent="0.25">
      <c r="B132" s="6" t="s">
        <v>101</v>
      </c>
      <c r="C132" s="6" t="s">
        <v>100</v>
      </c>
      <c r="D132" s="182">
        <f>'Exh. JAP-6 Pages 2-6'!O159</f>
        <v>1.5799999999999983</v>
      </c>
    </row>
    <row r="133" spans="1:4" x14ac:dyDescent="0.25">
      <c r="B133" s="6" t="s">
        <v>103</v>
      </c>
      <c r="C133" s="6" t="s">
        <v>102</v>
      </c>
      <c r="D133" s="182">
        <f>'Exh. JAP-6 Pages 2-6'!O160</f>
        <v>1.8299999999999983</v>
      </c>
    </row>
    <row r="134" spans="1:4" x14ac:dyDescent="0.25">
      <c r="A134" s="42"/>
      <c r="B134" s="26"/>
      <c r="C134" s="26"/>
      <c r="D134" s="185"/>
    </row>
    <row r="135" spans="1:4" x14ac:dyDescent="0.25">
      <c r="A135" s="37" t="s">
        <v>104</v>
      </c>
      <c r="B135" s="26"/>
      <c r="C135" s="26"/>
      <c r="D135" s="185"/>
    </row>
    <row r="136" spans="1:4" x14ac:dyDescent="0.25">
      <c r="B136" s="6" t="s">
        <v>106</v>
      </c>
      <c r="C136" s="6" t="s">
        <v>105</v>
      </c>
      <c r="D136" s="182">
        <f>'Exh. JAP-6 Pages 2-6'!O164</f>
        <v>0.30000000000000071</v>
      </c>
    </row>
    <row r="137" spans="1:4" x14ac:dyDescent="0.25">
      <c r="B137" s="6" t="s">
        <v>108</v>
      </c>
      <c r="C137" s="6" t="s">
        <v>107</v>
      </c>
      <c r="D137" s="182">
        <f>'Exh. JAP-6 Pages 2-6'!O165</f>
        <v>0.80000000000000071</v>
      </c>
    </row>
    <row r="138" spans="1:4" x14ac:dyDescent="0.25">
      <c r="B138" s="6" t="s">
        <v>110</v>
      </c>
      <c r="C138" s="6" t="s">
        <v>109</v>
      </c>
      <c r="D138" s="182">
        <f>'Exh. JAP-6 Pages 2-6'!O166</f>
        <v>1.0900000000000034</v>
      </c>
    </row>
    <row r="139" spans="1:4" x14ac:dyDescent="0.25">
      <c r="B139" s="6" t="s">
        <v>112</v>
      </c>
      <c r="C139" s="6" t="s">
        <v>111</v>
      </c>
      <c r="D139" s="182">
        <f>'Exh. JAP-6 Pages 2-6'!O167</f>
        <v>0.45000000000000107</v>
      </c>
    </row>
    <row r="140" spans="1:4" x14ac:dyDescent="0.25">
      <c r="B140" s="26"/>
      <c r="C140" s="26"/>
      <c r="D140" s="181"/>
    </row>
  </sheetData>
  <mergeCells count="4">
    <mergeCell ref="A1:D1"/>
    <mergeCell ref="A2:D2"/>
    <mergeCell ref="A3:D3"/>
    <mergeCell ref="A4:D4"/>
  </mergeCells>
  <printOptions horizontalCentered="1"/>
  <pageMargins left="0.7" right="0.7" top="0.75" bottom="0.75" header="0.3" footer="0.3"/>
  <pageSetup fitToHeight="4" orientation="portrait" blackAndWhite="1" horizontalDpi="300" verticalDpi="300" r:id="rId1"/>
  <headerFooter>
    <oddFooter>&amp;R&amp;A</oddFooter>
  </headerFooter>
  <rowBreaks count="4" manualBreakCount="4">
    <brk id="31" max="3" man="1"/>
    <brk id="64" max="3" man="1"/>
    <brk id="91" max="3" man="1"/>
    <brk id="125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B5FA7F1-03B2-4B8B-AEEB-05B47756BD27}"/>
</file>

<file path=customXml/itemProps2.xml><?xml version="1.0" encoding="utf-8"?>
<ds:datastoreItem xmlns:ds="http://schemas.openxmlformats.org/officeDocument/2006/customXml" ds:itemID="{7F52778E-30B5-40A1-BB1F-C9CBE46A9333}"/>
</file>

<file path=customXml/itemProps3.xml><?xml version="1.0" encoding="utf-8"?>
<ds:datastoreItem xmlns:ds="http://schemas.openxmlformats.org/officeDocument/2006/customXml" ds:itemID="{49A40B18-9F46-48D0-B5D4-46112D810047}"/>
</file>

<file path=customXml/itemProps4.xml><?xml version="1.0" encoding="utf-8"?>
<ds:datastoreItem xmlns:ds="http://schemas.openxmlformats.org/officeDocument/2006/customXml" ds:itemID="{6399D665-5991-4E70-A269-7D05F0D291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Exh. JAP-6 Page 1</vt:lpstr>
      <vt:lpstr>Exh. JAP-6 Pages 2-6</vt:lpstr>
      <vt:lpstr>Exh. JAP-6 Pages 7-10</vt:lpstr>
      <vt:lpstr>'Exh. JAP-6 Page 1'!Print_Area</vt:lpstr>
      <vt:lpstr>'Exh. JAP-6 Pages 2-6'!Print_Area</vt:lpstr>
      <vt:lpstr>'Exh. JAP-6 Pages 7-10'!Print_Area</vt:lpstr>
      <vt:lpstr>'Exh. JAP-6 Pages 2-6'!Print_Titles</vt:lpstr>
      <vt:lpstr>'Exh. JAP-6 Pages 7-10'!Print_Titles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jphelp</dc:creator>
  <cp:lastModifiedBy>Paul Schmidt</cp:lastModifiedBy>
  <cp:lastPrinted>2018-10-22T22:57:15Z</cp:lastPrinted>
  <dcterms:created xsi:type="dcterms:W3CDTF">2012-12-21T22:26:24Z</dcterms:created>
  <dcterms:modified xsi:type="dcterms:W3CDTF">2018-11-07T22:59:30Z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