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Settlement - PSE\"/>
    </mc:Choice>
  </mc:AlternateContent>
  <bookViews>
    <workbookView xWindow="3120" yWindow="3120" windowWidth="18000" windowHeight="9360" activeTab="1"/>
  </bookViews>
  <sheets>
    <sheet name="Exh H. p 1 Elect wp" sheetId="3" r:id="rId1"/>
    <sheet name="Exh H. p 2" sheetId="2" r:id="rId2"/>
  </sheets>
  <definedNames>
    <definedName name="_xlnm.Print_Area" localSheetId="0">'Exh H. p 1 Elect wp'!$A$1:$N$56</definedName>
    <definedName name="_xlnm.Print_Area" localSheetId="1">'Exh H. p 2'!$A$1:$K$59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4" i="3" l="1"/>
  <c r="K54" i="3"/>
  <c r="I54" i="3"/>
  <c r="K48" i="2" l="1"/>
  <c r="K50" i="2" l="1"/>
  <c r="K49" i="2"/>
  <c r="K56" i="2" l="1"/>
  <c r="K52" i="2" l="1"/>
  <c r="K53" i="2"/>
  <c r="K51" i="2"/>
  <c r="K54" i="2" l="1"/>
  <c r="K4" i="2" l="1"/>
  <c r="K45" i="2" l="1"/>
  <c r="K40" i="2"/>
  <c r="K42" i="2"/>
  <c r="K41" i="2"/>
  <c r="K39" i="2" l="1"/>
  <c r="K44" i="2" l="1"/>
  <c r="K43" i="2" l="1"/>
  <c r="K46" i="2" l="1"/>
  <c r="K47" i="2" l="1"/>
  <c r="D54" i="3" l="1"/>
  <c r="F54" i="3" l="1"/>
  <c r="H54" i="3" l="1"/>
  <c r="K25" i="2" l="1"/>
  <c r="K13" i="2"/>
  <c r="K12" i="2"/>
  <c r="K11" i="2"/>
  <c r="K32" i="2"/>
  <c r="K14" i="2"/>
  <c r="K15" i="2"/>
  <c r="K24" i="2"/>
  <c r="K23" i="2"/>
  <c r="K6" i="2"/>
  <c r="K27" i="2"/>
  <c r="K10" i="2"/>
  <c r="K7" i="2"/>
  <c r="K19" i="2"/>
  <c r="K29" i="2"/>
  <c r="K18" i="2"/>
  <c r="K33" i="2"/>
  <c r="K34" i="2"/>
  <c r="K30" i="2"/>
  <c r="K17" i="2"/>
  <c r="K28" i="2"/>
  <c r="K31" i="2"/>
  <c r="K21" i="2"/>
  <c r="K22" i="2"/>
  <c r="K16" i="2"/>
  <c r="K20" i="2"/>
  <c r="K5" i="2" l="1"/>
  <c r="K36" i="2" l="1"/>
  <c r="K37" i="2" l="1"/>
  <c r="K38" i="2"/>
  <c r="K35" i="2"/>
  <c r="J54" i="3" l="1"/>
  <c r="K8" i="2"/>
  <c r="N54" i="3" l="1"/>
  <c r="K9" i="2" l="1"/>
  <c r="F55" i="2" l="1"/>
  <c r="G55" i="2" l="1"/>
  <c r="M54" i="3" l="1"/>
  <c r="H55" i="2" l="1"/>
  <c r="I55" i="2" l="1"/>
  <c r="C55" i="2"/>
  <c r="C54" i="3" l="1"/>
  <c r="E54" i="3" l="1"/>
  <c r="D55" i="2" l="1"/>
  <c r="J55" i="2" l="1"/>
  <c r="K26" i="2"/>
  <c r="G54" i="3" l="1"/>
  <c r="E55" i="2" l="1"/>
  <c r="K55" i="2" s="1"/>
  <c r="C57" i="2" l="1"/>
  <c r="D57" i="2" l="1"/>
  <c r="E57" i="2" l="1"/>
  <c r="F57" i="2" l="1"/>
  <c r="I56" i="2"/>
  <c r="I57" i="2" s="1"/>
  <c r="H57" i="2"/>
  <c r="K57" i="2" s="1"/>
  <c r="G57" i="2" l="1"/>
  <c r="J56" i="2"/>
  <c r="J57" i="2" l="1"/>
</calcChain>
</file>

<file path=xl/sharedStrings.xml><?xml version="1.0" encoding="utf-8"?>
<sst xmlns="http://schemas.openxmlformats.org/spreadsheetml/2006/main" count="197" uniqueCount="101">
  <si>
    <t>PUGET SOUND ENERGY - NET OPERATING INCOME AND RATE BASE BY ADJUSTMENT</t>
  </si>
  <si>
    <t>ELECTRIC NOI</t>
  </si>
  <si>
    <t>ELECTRIC RATE BASE</t>
  </si>
  <si>
    <t>Adj. No.</t>
  </si>
  <si>
    <t>Adjustment Description</t>
  </si>
  <si>
    <t>Test Year</t>
  </si>
  <si>
    <t>6&amp;11.01</t>
  </si>
  <si>
    <t>Revenues And Expenses</t>
  </si>
  <si>
    <t>6&amp;11.02</t>
  </si>
  <si>
    <t>Pass-Through Revenue &amp; Expense</t>
  </si>
  <si>
    <t>6&amp;11.03</t>
  </si>
  <si>
    <t>Temperature Normalization</t>
  </si>
  <si>
    <t>6&amp;11.04</t>
  </si>
  <si>
    <t>Federal Income Tax</t>
  </si>
  <si>
    <t>6&amp;11.05</t>
  </si>
  <si>
    <t>Tax Benefit Of Interest</t>
  </si>
  <si>
    <t>6&amp;11.06</t>
  </si>
  <si>
    <t>Bad Debt Expense</t>
  </si>
  <si>
    <t>6&amp;11.07</t>
  </si>
  <si>
    <t>Rate Case Expense</t>
  </si>
  <si>
    <t>6&amp;11.08</t>
  </si>
  <si>
    <t xml:space="preserve">Excise Tax </t>
  </si>
  <si>
    <t>6&amp;11.09</t>
  </si>
  <si>
    <t>Employee Insurance</t>
  </si>
  <si>
    <t>6&amp;11.10</t>
  </si>
  <si>
    <t>Injuries &amp; Damages</t>
  </si>
  <si>
    <t>6&amp;11.11</t>
  </si>
  <si>
    <t>Incentive Pay</t>
  </si>
  <si>
    <t>6&amp;11.12</t>
  </si>
  <si>
    <t>Investment Plan</t>
  </si>
  <si>
    <t>6&amp;11.13</t>
  </si>
  <si>
    <t>Interest On  Customer Deposits</t>
  </si>
  <si>
    <t>6&amp;11.14</t>
  </si>
  <si>
    <t>Property And Liab Insurance</t>
  </si>
  <si>
    <t>6&amp;11.15</t>
  </si>
  <si>
    <t>Deferred Gains And Losses On Property Sales</t>
  </si>
  <si>
    <t>6&amp;11.16</t>
  </si>
  <si>
    <t>D&amp;O Insurance</t>
  </si>
  <si>
    <t>6&amp;11.17</t>
  </si>
  <si>
    <t>Pension Plan</t>
  </si>
  <si>
    <t>6&amp;11.18</t>
  </si>
  <si>
    <t>Wage Increase</t>
  </si>
  <si>
    <t>6&amp;11.19</t>
  </si>
  <si>
    <t>AMA To EOP Rate Base</t>
  </si>
  <si>
    <t>6&amp;11.20</t>
  </si>
  <si>
    <t>AMA To EOP Depreciation</t>
  </si>
  <si>
    <t>6&amp;11.21</t>
  </si>
  <si>
    <t>WUTC Filing Fee</t>
  </si>
  <si>
    <t>6&amp;11.22</t>
  </si>
  <si>
    <t>Pro Forma O&amp;M</t>
  </si>
  <si>
    <t>6&amp;11.23</t>
  </si>
  <si>
    <t>AMR Regulatory Asset</t>
  </si>
  <si>
    <t>6&amp;11.24</t>
  </si>
  <si>
    <t>AMI Plant And Deferral</t>
  </si>
  <si>
    <t>6&amp;11.25</t>
  </si>
  <si>
    <t>GTZ Deferral</t>
  </si>
  <si>
    <t>6&amp;11.26</t>
  </si>
  <si>
    <t>Environmental Remediation</t>
  </si>
  <si>
    <t>6&amp;11.27</t>
  </si>
  <si>
    <t>Covid Deferral</t>
  </si>
  <si>
    <t>6&amp;11.28</t>
  </si>
  <si>
    <t>Estimated Plant Retirements Rate Base</t>
  </si>
  <si>
    <t>6&amp;11.29</t>
  </si>
  <si>
    <t>Test Year Plant Roll Forward</t>
  </si>
  <si>
    <t>6&amp;11.30</t>
  </si>
  <si>
    <t>Provisional Proforma Retirements Depreciation</t>
  </si>
  <si>
    <t>6&amp;11.31</t>
  </si>
  <si>
    <t>Programmatic Provisional Proforma</t>
  </si>
  <si>
    <t>6&amp;11.32</t>
  </si>
  <si>
    <t>Customer Driven Programmatic Provisional Proforma</t>
  </si>
  <si>
    <t>6&amp;11.33</t>
  </si>
  <si>
    <t>Specific Provisional Proforma</t>
  </si>
  <si>
    <t>6&amp;11.34</t>
  </si>
  <si>
    <t>Projected Provisional Proforma</t>
  </si>
  <si>
    <t>Power Costs</t>
  </si>
  <si>
    <t>Montana Tax</t>
  </si>
  <si>
    <t>Wild Horse Solar</t>
  </si>
  <si>
    <t>Storm Expense Normalization</t>
  </si>
  <si>
    <t>Regulatory  Assets &amp; Liab</t>
  </si>
  <si>
    <t>Green Direct</t>
  </si>
  <si>
    <t>Storm Deferral Amortization</t>
  </si>
  <si>
    <t>Electric Vehicles</t>
  </si>
  <si>
    <t>Colstrip D&amp;R Tracker</t>
  </si>
  <si>
    <t>Monetize PTCs For Colstrip</t>
  </si>
  <si>
    <t>Acquisition Adjustment</t>
  </si>
  <si>
    <t>Tacoma Lng Upgrade Plant Deferral</t>
  </si>
  <si>
    <t>Regulatory Assets &amp; Liab</t>
  </si>
  <si>
    <t>Tacoma Lng Plant Deferral</t>
  </si>
  <si>
    <t>Change To Base Rates</t>
  </si>
  <si>
    <t>PUGET SOUND ENERGY - NET REVENUE CHANGE BY ADJUSTMENT</t>
  </si>
  <si>
    <t>ELECTRIC</t>
  </si>
  <si>
    <t>NATURAL GAS</t>
  </si>
  <si>
    <t>COMBINED</t>
  </si>
  <si>
    <t>Increased Rate Of Return</t>
  </si>
  <si>
    <t>Adjustments To Other Price Schedules</t>
  </si>
  <si>
    <t>Net Revenue Change</t>
  </si>
  <si>
    <t>GAS NOI</t>
  </si>
  <si>
    <t>GAS RATE BASE</t>
  </si>
  <si>
    <t>Disallow Colstrip Dry Ash</t>
  </si>
  <si>
    <t>Note: Amounts in bold and italics are different from the June 27, 2022 revised filing.</t>
  </si>
  <si>
    <t>EXH. H page 1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</si>
</sst>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i/>
      <sz val="11"/>
      <color rgb="FF0000FF"/>
      <name val="Calibri"/>
      <family val="2"/>
      <scheme val="minor"/>
    </font>
    <font>
      <b/>
      <i/>
      <sz val="9"/>
      <color rgb="FF0000FF"/>
      <name val="Segoe UI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hair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auto="1"/>
      </top>
      <bottom style="thick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1" xfId="0" applyFont="1" applyBorder="1"/>
    <xf numFmtId="0" fontId="0" fillId="0" borderId="2" xfId="0" applyBorder="1"/>
    <xf numFmtId="0" fontId="1" fillId="0" borderId="2" xfId="0" applyFont="1" applyBorder="1" applyAlignment="1">
      <alignment horizontal="centerContinuous"/>
    </xf>
    <xf numFmtId="0" fontId="1" fillId="0" borderId="5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2" fontId="0" fillId="0" borderId="4" xfId="0" applyNumberFormat="1" applyBorder="1" applyAlignment="1">
      <alignment horizontal="center"/>
    </xf>
    <xf numFmtId="165" fontId="0" fillId="0" borderId="5" xfId="0" applyNumberFormat="1" applyFont="1" applyBorder="1"/>
    <xf numFmtId="0" fontId="0" fillId="0" borderId="6" xfId="0" applyBorder="1"/>
    <xf numFmtId="0" fontId="0" fillId="0" borderId="7" xfId="0" applyBorder="1"/>
    <xf numFmtId="0" fontId="2" fillId="2" borderId="13" xfId="0" applyFont="1" applyFill="1" applyBorder="1" applyAlignment="1">
      <alignment horizontal="centerContinuous"/>
    </xf>
    <xf numFmtId="0" fontId="2" fillId="3" borderId="12" xfId="0" applyFont="1" applyFill="1" applyBorder="1" applyAlignment="1">
      <alignment horizontal="centerContinuous"/>
    </xf>
    <xf numFmtId="0" fontId="2" fillId="3" borderId="13" xfId="0" applyFont="1" applyFill="1" applyBorder="1" applyAlignment="1">
      <alignment horizontal="centerContinuous"/>
    </xf>
    <xf numFmtId="0" fontId="2" fillId="2" borderId="12" xfId="0" applyFont="1" applyFill="1" applyBorder="1" applyAlignment="1">
      <alignment horizontal="centerContinuous"/>
    </xf>
    <xf numFmtId="0" fontId="2" fillId="2" borderId="14" xfId="0" applyFont="1" applyFill="1" applyBorder="1" applyAlignment="1">
      <alignment horizontal="centerContinuous"/>
    </xf>
    <xf numFmtId="0" fontId="2" fillId="3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164" fontId="0" fillId="2" borderId="15" xfId="0" applyNumberFormat="1" applyFill="1" applyBorder="1"/>
    <xf numFmtId="164" fontId="0" fillId="2" borderId="0" xfId="0" applyNumberFormat="1" applyFill="1" applyBorder="1"/>
    <xf numFmtId="164" fontId="0" fillId="2" borderId="16" xfId="0" applyNumberFormat="1" applyFill="1" applyBorder="1"/>
    <xf numFmtId="164" fontId="0" fillId="3" borderId="0" xfId="0" applyNumberFormat="1" applyFill="1" applyBorder="1"/>
    <xf numFmtId="164" fontId="0" fillId="3" borderId="16" xfId="0" applyNumberFormat="1" applyFill="1" applyBorder="1"/>
    <xf numFmtId="164" fontId="0" fillId="2" borderId="17" xfId="0" applyNumberFormat="1" applyFill="1" applyBorder="1"/>
    <xf numFmtId="164" fontId="0" fillId="3" borderId="15" xfId="0" applyNumberFormat="1" applyFill="1" applyBorder="1"/>
    <xf numFmtId="164" fontId="0" fillId="3" borderId="17" xfId="0" applyNumberFormat="1" applyFill="1" applyBorder="1"/>
    <xf numFmtId="165" fontId="0" fillId="2" borderId="15" xfId="0" applyNumberFormat="1" applyFont="1" applyFill="1" applyBorder="1"/>
    <xf numFmtId="165" fontId="0" fillId="2" borderId="0" xfId="0" applyNumberFormat="1" applyFont="1" applyFill="1" applyBorder="1"/>
    <xf numFmtId="165" fontId="0" fillId="2" borderId="16" xfId="0" applyNumberFormat="1" applyFont="1" applyFill="1" applyBorder="1"/>
    <xf numFmtId="165" fontId="0" fillId="3" borderId="0" xfId="0" applyNumberFormat="1" applyFont="1" applyFill="1" applyBorder="1"/>
    <xf numFmtId="165" fontId="0" fillId="3" borderId="16" xfId="0" applyNumberFormat="1" applyFont="1" applyFill="1" applyBorder="1"/>
    <xf numFmtId="165" fontId="0" fillId="2" borderId="17" xfId="0" applyNumberFormat="1" applyFont="1" applyFill="1" applyBorder="1"/>
    <xf numFmtId="165" fontId="0" fillId="3" borderId="15" xfId="0" applyNumberFormat="1" applyFont="1" applyFill="1" applyBorder="1"/>
    <xf numFmtId="165" fontId="0" fillId="3" borderId="17" xfId="0" applyNumberFormat="1" applyFont="1" applyFill="1" applyBorder="1"/>
    <xf numFmtId="165" fontId="0" fillId="2" borderId="18" xfId="0" applyNumberFormat="1" applyFont="1" applyFill="1" applyBorder="1"/>
    <xf numFmtId="164" fontId="0" fillId="2" borderId="20" xfId="0" applyNumberFormat="1" applyFill="1" applyBorder="1"/>
    <xf numFmtId="164" fontId="0" fillId="3" borderId="20" xfId="0" applyNumberFormat="1" applyFill="1" applyBorder="1"/>
    <xf numFmtId="164" fontId="0" fillId="2" borderId="22" xfId="0" applyNumberFormat="1" applyFill="1" applyBorder="1"/>
    <xf numFmtId="164" fontId="0" fillId="3" borderId="22" xfId="0" applyNumberFormat="1" applyFill="1" applyBorder="1"/>
    <xf numFmtId="0" fontId="3" fillId="0" borderId="0" xfId="0" applyFont="1" applyAlignment="1">
      <alignment horizontal="right"/>
    </xf>
    <xf numFmtId="164" fontId="4" fillId="3" borderId="0" xfId="0" applyNumberFormat="1" applyFont="1" applyFill="1" applyBorder="1"/>
    <xf numFmtId="164" fontId="4" fillId="3" borderId="16" xfId="0" applyNumberFormat="1" applyFont="1" applyFill="1" applyBorder="1"/>
    <xf numFmtId="165" fontId="4" fillId="2" borderId="15" xfId="0" applyNumberFormat="1" applyFont="1" applyFill="1" applyBorder="1"/>
    <xf numFmtId="165" fontId="4" fillId="3" borderId="0" xfId="0" applyNumberFormat="1" applyFont="1" applyFill="1" applyBorder="1"/>
    <xf numFmtId="165" fontId="4" fillId="2" borderId="16" xfId="0" applyNumberFormat="1" applyFont="1" applyFill="1" applyBorder="1"/>
    <xf numFmtId="165" fontId="4" fillId="3" borderId="16" xfId="0" applyNumberFormat="1" applyFont="1" applyFill="1" applyBorder="1"/>
    <xf numFmtId="164" fontId="4" fillId="2" borderId="19" xfId="0" applyNumberFormat="1" applyFont="1" applyFill="1" applyBorder="1"/>
    <xf numFmtId="164" fontId="4" fillId="2" borderId="21" xfId="0" applyNumberFormat="1" applyFont="1" applyFill="1" applyBorder="1"/>
    <xf numFmtId="164" fontId="4" fillId="3" borderId="20" xfId="0" applyNumberFormat="1" applyFont="1" applyFill="1" applyBorder="1"/>
    <xf numFmtId="164" fontId="4" fillId="3" borderId="21" xfId="0" applyNumberFormat="1" applyFont="1" applyFill="1" applyBorder="1"/>
    <xf numFmtId="164" fontId="4" fillId="2" borderId="0" xfId="0" applyNumberFormat="1" applyFont="1" applyFill="1" applyBorder="1"/>
    <xf numFmtId="165" fontId="4" fillId="3" borderId="15" xfId="0" applyNumberFormat="1" applyFont="1" applyFill="1" applyBorder="1"/>
    <xf numFmtId="165" fontId="4" fillId="2" borderId="0" xfId="0" applyNumberFormat="1" applyFont="1" applyFill="1" applyBorder="1"/>
    <xf numFmtId="164" fontId="4" fillId="3" borderId="19" xfId="0" applyNumberFormat="1" applyFont="1" applyFill="1" applyBorder="1"/>
    <xf numFmtId="165" fontId="4" fillId="0" borderId="5" xfId="0" applyNumberFormat="1" applyFont="1" applyBorder="1"/>
    <xf numFmtId="164" fontId="4" fillId="0" borderId="2" xfId="0" applyNumberFormat="1" applyFont="1" applyBorder="1"/>
    <xf numFmtId="164" fontId="4" fillId="0" borderId="10" xfId="0" applyNumberFormat="1" applyFont="1" applyBorder="1"/>
    <xf numFmtId="0" fontId="5" fillId="0" borderId="0" xfId="0" applyFont="1"/>
    <xf numFmtId="0" fontId="1" fillId="0" borderId="23" xfId="0" applyFont="1" applyBorder="1"/>
    <xf numFmtId="0" fontId="0" fillId="0" borderId="23" xfId="0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4" fillId="0" borderId="5" xfId="0" applyNumberFormat="1" applyFont="1" applyBorder="1"/>
    <xf numFmtId="0" fontId="1" fillId="0" borderId="0" xfId="0" applyFont="1" applyFill="1"/>
    <xf numFmtId="0" fontId="0" fillId="0" borderId="0" xfId="0" applyFill="1"/>
    <xf numFmtId="0" fontId="1" fillId="0" borderId="1" xfId="0" applyFont="1" applyFill="1" applyBorder="1"/>
    <xf numFmtId="0" fontId="0" fillId="0" borderId="2" xfId="0" applyFill="1" applyBorder="1"/>
    <xf numFmtId="0" fontId="1" fillId="0" borderId="1" xfId="0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Continuous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/>
    <xf numFmtId="164" fontId="4" fillId="0" borderId="4" xfId="0" applyNumberFormat="1" applyFont="1" applyFill="1" applyBorder="1"/>
    <xf numFmtId="164" fontId="0" fillId="0" borderId="0" xfId="0" applyNumberFormat="1" applyFill="1" applyBorder="1"/>
    <xf numFmtId="164" fontId="0" fillId="0" borderId="5" xfId="0" applyNumberFormat="1" applyFill="1" applyBorder="1"/>
    <xf numFmtId="2" fontId="0" fillId="0" borderId="4" xfId="0" applyNumberFormat="1" applyFill="1" applyBorder="1" applyAlignment="1">
      <alignment horizontal="center"/>
    </xf>
    <xf numFmtId="165" fontId="4" fillId="0" borderId="4" xfId="0" applyNumberFormat="1" applyFont="1" applyFill="1" applyBorder="1"/>
    <xf numFmtId="165" fontId="4" fillId="0" borderId="0" xfId="0" applyNumberFormat="1" applyFont="1" applyFill="1" applyBorder="1"/>
    <xf numFmtId="165" fontId="4" fillId="0" borderId="5" xfId="0" applyNumberFormat="1" applyFont="1" applyFill="1" applyBorder="1"/>
    <xf numFmtId="165" fontId="0" fillId="0" borderId="4" xfId="0" applyNumberFormat="1" applyFont="1" applyFill="1" applyBorder="1"/>
    <xf numFmtId="165" fontId="0" fillId="0" borderId="0" xfId="0" applyNumberFormat="1" applyFont="1" applyFill="1" applyBorder="1"/>
    <xf numFmtId="165" fontId="0" fillId="0" borderId="5" xfId="0" applyNumberFormat="1" applyFont="1" applyFill="1" applyBorder="1"/>
    <xf numFmtId="2" fontId="0" fillId="0" borderId="4" xfId="0" applyNumberFormat="1" applyFill="1" applyBorder="1"/>
    <xf numFmtId="164" fontId="4" fillId="0" borderId="1" xfId="0" applyNumberFormat="1" applyFont="1" applyFill="1" applyBorder="1"/>
    <xf numFmtId="164" fontId="4" fillId="0" borderId="3" xfId="0" applyNumberFormat="1" applyFont="1" applyFill="1" applyBorder="1"/>
    <xf numFmtId="164" fontId="4" fillId="0" borderId="2" xfId="0" applyNumberFormat="1" applyFont="1" applyFill="1" applyBorder="1"/>
    <xf numFmtId="0" fontId="0" fillId="0" borderId="6" xfId="0" applyFill="1" applyBorder="1"/>
    <xf numFmtId="0" fontId="0" fillId="0" borderId="7" xfId="0" applyFill="1" applyBorder="1"/>
    <xf numFmtId="164" fontId="4" fillId="0" borderId="8" xfId="0" applyNumberFormat="1" applyFont="1" applyFill="1" applyBorder="1"/>
    <xf numFmtId="164" fontId="4" fillId="0" borderId="9" xfId="0" applyNumberFormat="1" applyFont="1" applyFill="1" applyBorder="1"/>
    <xf numFmtId="164" fontId="4" fillId="0" borderId="10" xfId="0" applyNumberFormat="1" applyFont="1" applyFill="1" applyBorder="1"/>
    <xf numFmtId="0" fontId="5" fillId="0" borderId="0" xfId="0" applyFont="1" applyFill="1"/>
    <xf numFmtId="164" fontId="0" fillId="0" borderId="0" xfId="0" applyNumberFormat="1"/>
    <xf numFmtId="0" fontId="6" fillId="0" borderId="0" xfId="0" applyFont="1"/>
    <xf numFmtId="0" fontId="2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164" fontId="4" fillId="2" borderId="17" xfId="0" applyNumberFormat="1" applyFont="1" applyFill="1" applyBorder="1"/>
    <xf numFmtId="165" fontId="4" fillId="2" borderId="17" xfId="0" applyNumberFormat="1" applyFont="1" applyFill="1" applyBorder="1"/>
    <xf numFmtId="164" fontId="4" fillId="3" borderId="2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6"/>
  <sheetViews>
    <sheetView workbookViewId="0">
      <pane xSplit="2" ySplit="3" topLeftCell="C19" activePane="bottomRight" state="frozen"/>
      <selection activeCell="B51" sqref="B51"/>
      <selection pane="topRight" activeCell="B51" sqref="B51"/>
      <selection pane="bottomLeft" activeCell="B51" sqref="B51"/>
      <selection pane="bottomRight" activeCell="C4" sqref="C4:L53"/>
    </sheetView>
  </sheetViews>
  <sheetFormatPr defaultRowHeight="15" outlineLevelCol="1" x14ac:dyDescent="0.25"/>
  <cols>
    <col min="2" max="2" width="45.85546875" customWidth="1"/>
    <col min="3" max="3" width="14.28515625" customWidth="1"/>
    <col min="4" max="4" width="16.42578125" bestFit="1" customWidth="1"/>
    <col min="5" max="5" width="15.28515625" bestFit="1" customWidth="1"/>
    <col min="6" max="6" width="16.140625" bestFit="1" customWidth="1" collapsed="1"/>
    <col min="7" max="7" width="12.28515625" hidden="1" customWidth="1" outlineLevel="1"/>
    <col min="8" max="8" width="16" hidden="1" customWidth="1" outlineLevel="1" collapsed="1"/>
    <col min="9" max="9" width="14.28515625" customWidth="1" collapsed="1"/>
    <col min="10" max="10" width="15.42578125" bestFit="1" customWidth="1" collapsed="1"/>
    <col min="11" max="11" width="14.28515625" customWidth="1"/>
    <col min="12" max="12" width="16.28515625" bestFit="1" customWidth="1"/>
    <col min="13" max="13" width="11" hidden="1" customWidth="1" outlineLevel="1"/>
    <col min="14" max="14" width="12.5703125" hidden="1" customWidth="1" outlineLevel="1"/>
    <col min="15" max="15" width="13.7109375" bestFit="1" customWidth="1" collapsed="1"/>
    <col min="16" max="16" width="13.7109375" customWidth="1"/>
    <col min="17" max="17" width="15.28515625" customWidth="1"/>
    <col min="18" max="18" width="13.7109375" customWidth="1"/>
    <col min="19" max="19" width="15.28515625" customWidth="1"/>
    <col min="20" max="20" width="13.7109375" customWidth="1"/>
    <col min="21" max="21" width="15.28515625" customWidth="1"/>
    <col min="22" max="22" width="13.7109375" bestFit="1" customWidth="1"/>
    <col min="23" max="23" width="15.28515625" customWidth="1"/>
    <col min="24" max="24" width="13.42578125" customWidth="1"/>
    <col min="25" max="25" width="15" customWidth="1"/>
    <col min="26" max="26" width="13.7109375" customWidth="1"/>
    <col min="27" max="27" width="13.42578125" customWidth="1"/>
    <col min="28" max="28" width="12.28515625" customWidth="1"/>
    <col min="29" max="29" width="13.85546875" customWidth="1"/>
    <col min="30" max="30" width="13.7109375" bestFit="1" customWidth="1"/>
    <col min="31" max="31" width="13.42578125" customWidth="1"/>
    <col min="33" max="46" width="9.140625" style="105"/>
  </cols>
  <sheetData>
    <row r="1" spans="1:14" ht="15.75" thickBot="1" x14ac:dyDescent="0.3">
      <c r="A1" s="67" t="s">
        <v>0</v>
      </c>
      <c r="B1" s="68"/>
      <c r="L1" s="48" t="s">
        <v>100</v>
      </c>
    </row>
    <row r="2" spans="1:14" ht="15.75" thickTop="1" x14ac:dyDescent="0.25">
      <c r="A2" s="1"/>
      <c r="B2" s="2"/>
      <c r="C2" s="106" t="s">
        <v>1</v>
      </c>
      <c r="D2" s="11" t="s">
        <v>2</v>
      </c>
      <c r="E2" s="12" t="s">
        <v>1</v>
      </c>
      <c r="F2" s="13" t="s">
        <v>2</v>
      </c>
      <c r="G2" s="14" t="s">
        <v>1</v>
      </c>
      <c r="H2" s="15" t="s">
        <v>2</v>
      </c>
      <c r="I2" s="16" t="s">
        <v>96</v>
      </c>
      <c r="J2" s="13" t="s">
        <v>97</v>
      </c>
      <c r="K2" s="17" t="s">
        <v>96</v>
      </c>
      <c r="L2" s="108" t="s">
        <v>97</v>
      </c>
      <c r="M2" s="18" t="s">
        <v>96</v>
      </c>
      <c r="N2" s="19" t="s">
        <v>97</v>
      </c>
    </row>
    <row r="3" spans="1:14" x14ac:dyDescent="0.25">
      <c r="A3" s="69" t="s">
        <v>3</v>
      </c>
      <c r="B3" s="70" t="s">
        <v>4</v>
      </c>
      <c r="C3" s="107">
        <v>2023</v>
      </c>
      <c r="D3" s="21">
        <v>2023</v>
      </c>
      <c r="E3" s="22">
        <v>2024</v>
      </c>
      <c r="F3" s="23">
        <v>2024</v>
      </c>
      <c r="G3" s="20">
        <v>2025</v>
      </c>
      <c r="H3" s="24">
        <v>2025</v>
      </c>
      <c r="I3" s="25">
        <v>2023</v>
      </c>
      <c r="J3" s="23">
        <v>2023</v>
      </c>
      <c r="K3" s="20">
        <v>2024</v>
      </c>
      <c r="L3" s="24">
        <v>2024</v>
      </c>
      <c r="M3" s="22">
        <v>2025</v>
      </c>
      <c r="N3" s="26">
        <v>2025</v>
      </c>
    </row>
    <row r="4" spans="1:14" x14ac:dyDescent="0.25">
      <c r="A4" s="5"/>
      <c r="B4" s="6" t="s">
        <v>5</v>
      </c>
      <c r="C4" s="27">
        <v>297280276.17000008</v>
      </c>
      <c r="D4" s="29">
        <v>5483216405.8370619</v>
      </c>
      <c r="E4" s="49">
        <v>231825727.98548815</v>
      </c>
      <c r="F4" s="50">
        <v>5440416160.4043045</v>
      </c>
      <c r="G4" s="28">
        <v>0</v>
      </c>
      <c r="H4" s="32">
        <v>0</v>
      </c>
      <c r="I4" s="33">
        <v>148876035.75999987</v>
      </c>
      <c r="J4" s="31">
        <v>2470296822.411552</v>
      </c>
      <c r="K4" s="59">
        <v>114551186.27465776</v>
      </c>
      <c r="L4" s="109">
        <v>2580838851.4413753</v>
      </c>
      <c r="M4" s="30">
        <v>0</v>
      </c>
      <c r="N4" s="34">
        <v>0</v>
      </c>
    </row>
    <row r="5" spans="1:14" x14ac:dyDescent="0.25">
      <c r="A5" s="7" t="s">
        <v>6</v>
      </c>
      <c r="B5" s="6" t="s">
        <v>7</v>
      </c>
      <c r="C5" s="51">
        <v>6027023.2970206402</v>
      </c>
      <c r="D5" s="37">
        <v>0</v>
      </c>
      <c r="E5" s="52">
        <v>15843414.766797053</v>
      </c>
      <c r="F5" s="39">
        <v>0</v>
      </c>
      <c r="G5" s="36">
        <v>0</v>
      </c>
      <c r="H5" s="40">
        <v>0</v>
      </c>
      <c r="I5" s="60">
        <v>-9457703.7608349212</v>
      </c>
      <c r="J5" s="39">
        <v>0</v>
      </c>
      <c r="K5" s="61">
        <v>3128779.7254074714</v>
      </c>
      <c r="L5" s="40">
        <v>0</v>
      </c>
      <c r="M5" s="38">
        <v>0</v>
      </c>
      <c r="N5" s="42">
        <v>0</v>
      </c>
    </row>
    <row r="6" spans="1:14" x14ac:dyDescent="0.25">
      <c r="A6" s="7" t="s">
        <v>8</v>
      </c>
      <c r="B6" s="6" t="s">
        <v>9</v>
      </c>
      <c r="C6" s="35">
        <v>984321.82894507051</v>
      </c>
      <c r="D6" s="37">
        <v>0</v>
      </c>
      <c r="E6" s="38">
        <v>0</v>
      </c>
      <c r="F6" s="39">
        <v>0</v>
      </c>
      <c r="G6" s="36">
        <v>0</v>
      </c>
      <c r="H6" s="40">
        <v>0</v>
      </c>
      <c r="I6" s="41">
        <v>-611838.08835041523</v>
      </c>
      <c r="J6" s="39">
        <v>0</v>
      </c>
      <c r="K6" s="36">
        <v>0</v>
      </c>
      <c r="L6" s="40">
        <v>0</v>
      </c>
      <c r="M6" s="38">
        <v>0</v>
      </c>
      <c r="N6" s="42">
        <v>0</v>
      </c>
    </row>
    <row r="7" spans="1:14" x14ac:dyDescent="0.25">
      <c r="A7" s="7" t="s">
        <v>10</v>
      </c>
      <c r="B7" s="6" t="s">
        <v>11</v>
      </c>
      <c r="C7" s="35">
        <v>829813.62078860006</v>
      </c>
      <c r="D7" s="37">
        <v>0</v>
      </c>
      <c r="E7" s="38">
        <v>0</v>
      </c>
      <c r="F7" s="39">
        <v>0</v>
      </c>
      <c r="G7" s="36">
        <v>0</v>
      </c>
      <c r="H7" s="40">
        <v>0</v>
      </c>
      <c r="I7" s="41">
        <v>9850092.9376798254</v>
      </c>
      <c r="J7" s="39">
        <v>0</v>
      </c>
      <c r="K7" s="36">
        <v>0</v>
      </c>
      <c r="L7" s="40">
        <v>0</v>
      </c>
      <c r="M7" s="38">
        <v>0</v>
      </c>
      <c r="N7" s="42">
        <v>0</v>
      </c>
    </row>
    <row r="8" spans="1:14" x14ac:dyDescent="0.25">
      <c r="A8" s="7" t="s">
        <v>12</v>
      </c>
      <c r="B8" s="6" t="s">
        <v>13</v>
      </c>
      <c r="C8" s="35">
        <v>38253117.783525549</v>
      </c>
      <c r="D8" s="37">
        <v>42320911.056645855</v>
      </c>
      <c r="E8" s="38">
        <v>-467403.99771801173</v>
      </c>
      <c r="F8" s="39">
        <v>21213022.136484977</v>
      </c>
      <c r="G8" s="36">
        <v>0</v>
      </c>
      <c r="H8" s="40">
        <v>0</v>
      </c>
      <c r="I8" s="41">
        <v>5287961.2904744791</v>
      </c>
      <c r="J8" s="39">
        <v>12825208.103468508</v>
      </c>
      <c r="K8" s="36">
        <v>527842.51771800278</v>
      </c>
      <c r="L8" s="40">
        <v>6797605.0150674582</v>
      </c>
      <c r="M8" s="38">
        <v>0</v>
      </c>
      <c r="N8" s="42">
        <v>0</v>
      </c>
    </row>
    <row r="9" spans="1:14" x14ac:dyDescent="0.25">
      <c r="A9" s="7" t="s">
        <v>14</v>
      </c>
      <c r="B9" s="6" t="s">
        <v>15</v>
      </c>
      <c r="C9" s="51">
        <v>29133428.538965028</v>
      </c>
      <c r="D9" s="37">
        <v>0</v>
      </c>
      <c r="E9" s="52">
        <v>1245830.5782993238</v>
      </c>
      <c r="F9" s="39">
        <v>0</v>
      </c>
      <c r="G9" s="36">
        <v>0</v>
      </c>
      <c r="H9" s="40">
        <v>0</v>
      </c>
      <c r="I9" s="60">
        <v>13820392.04946856</v>
      </c>
      <c r="J9" s="39">
        <v>0</v>
      </c>
      <c r="K9" s="61">
        <v>461108.44557288941</v>
      </c>
      <c r="L9" s="40">
        <v>0</v>
      </c>
      <c r="M9" s="38">
        <v>0</v>
      </c>
      <c r="N9" s="42">
        <v>0</v>
      </c>
    </row>
    <row r="10" spans="1:14" x14ac:dyDescent="0.25">
      <c r="A10" s="7" t="s">
        <v>16</v>
      </c>
      <c r="B10" s="6" t="s">
        <v>17</v>
      </c>
      <c r="C10" s="35">
        <v>2975709.7977257613</v>
      </c>
      <c r="D10" s="37">
        <v>0</v>
      </c>
      <c r="E10" s="38">
        <v>0</v>
      </c>
      <c r="F10" s="39">
        <v>0</v>
      </c>
      <c r="G10" s="36">
        <v>0</v>
      </c>
      <c r="H10" s="40">
        <v>0</v>
      </c>
      <c r="I10" s="41">
        <v>332327.22565972776</v>
      </c>
      <c r="J10" s="39">
        <v>0</v>
      </c>
      <c r="K10" s="36">
        <v>0</v>
      </c>
      <c r="L10" s="40">
        <v>0</v>
      </c>
      <c r="M10" s="38">
        <v>0</v>
      </c>
      <c r="N10" s="42">
        <v>0</v>
      </c>
    </row>
    <row r="11" spans="1:14" x14ac:dyDescent="0.25">
      <c r="A11" s="7" t="s">
        <v>18</v>
      </c>
      <c r="B11" s="6" t="s">
        <v>19</v>
      </c>
      <c r="C11" s="35">
        <v>139378.00489226007</v>
      </c>
      <c r="D11" s="37">
        <v>0</v>
      </c>
      <c r="E11" s="38">
        <v>0</v>
      </c>
      <c r="F11" s="39">
        <v>0</v>
      </c>
      <c r="G11" s="36">
        <v>0</v>
      </c>
      <c r="H11" s="40">
        <v>0</v>
      </c>
      <c r="I11" s="41">
        <v>-30618.301992259963</v>
      </c>
      <c r="J11" s="39">
        <v>0</v>
      </c>
      <c r="K11" s="36">
        <v>0</v>
      </c>
      <c r="L11" s="40">
        <v>0</v>
      </c>
      <c r="M11" s="38">
        <v>0</v>
      </c>
      <c r="N11" s="42">
        <v>0</v>
      </c>
    </row>
    <row r="12" spans="1:14" x14ac:dyDescent="0.25">
      <c r="A12" s="7" t="s">
        <v>20</v>
      </c>
      <c r="B12" s="6" t="s">
        <v>21</v>
      </c>
      <c r="C12" s="35">
        <v>1744.5848380158841</v>
      </c>
      <c r="D12" s="37">
        <v>0</v>
      </c>
      <c r="E12" s="38">
        <v>0</v>
      </c>
      <c r="F12" s="39">
        <v>0</v>
      </c>
      <c r="G12" s="36">
        <v>0</v>
      </c>
      <c r="H12" s="40">
        <v>0</v>
      </c>
      <c r="I12" s="41">
        <v>950.77666197940709</v>
      </c>
      <c r="J12" s="39">
        <v>0</v>
      </c>
      <c r="K12" s="36">
        <v>0</v>
      </c>
      <c r="L12" s="40">
        <v>0</v>
      </c>
      <c r="M12" s="38">
        <v>0</v>
      </c>
      <c r="N12" s="42">
        <v>0</v>
      </c>
    </row>
    <row r="13" spans="1:14" x14ac:dyDescent="0.25">
      <c r="A13" s="7" t="s">
        <v>22</v>
      </c>
      <c r="B13" s="6" t="s">
        <v>23</v>
      </c>
      <c r="C13" s="35">
        <v>-53998.906761864382</v>
      </c>
      <c r="D13" s="37">
        <v>0</v>
      </c>
      <c r="E13" s="38">
        <v>0</v>
      </c>
      <c r="F13" s="39">
        <v>0</v>
      </c>
      <c r="G13" s="36">
        <v>0</v>
      </c>
      <c r="H13" s="40">
        <v>0</v>
      </c>
      <c r="I13" s="41">
        <v>-21576.889965726812</v>
      </c>
      <c r="J13" s="39">
        <v>0</v>
      </c>
      <c r="K13" s="36">
        <v>0</v>
      </c>
      <c r="L13" s="40">
        <v>0</v>
      </c>
      <c r="M13" s="38">
        <v>0</v>
      </c>
      <c r="N13" s="42">
        <v>0</v>
      </c>
    </row>
    <row r="14" spans="1:14" x14ac:dyDescent="0.25">
      <c r="A14" s="7" t="s">
        <v>24</v>
      </c>
      <c r="B14" s="6" t="s">
        <v>25</v>
      </c>
      <c r="C14" s="35">
        <v>-70788.642846595074</v>
      </c>
      <c r="D14" s="37">
        <v>0</v>
      </c>
      <c r="E14" s="38">
        <v>0</v>
      </c>
      <c r="F14" s="39">
        <v>0</v>
      </c>
      <c r="G14" s="36">
        <v>0</v>
      </c>
      <c r="H14" s="40">
        <v>0</v>
      </c>
      <c r="I14" s="41">
        <v>662275.35417178285</v>
      </c>
      <c r="J14" s="39">
        <v>0</v>
      </c>
      <c r="K14" s="36">
        <v>0</v>
      </c>
      <c r="L14" s="40">
        <v>0</v>
      </c>
      <c r="M14" s="38">
        <v>0</v>
      </c>
      <c r="N14" s="42">
        <v>0</v>
      </c>
    </row>
    <row r="15" spans="1:14" x14ac:dyDescent="0.25">
      <c r="A15" s="7" t="s">
        <v>26</v>
      </c>
      <c r="B15" s="6" t="s">
        <v>27</v>
      </c>
      <c r="C15" s="35">
        <v>-3697810.2512667226</v>
      </c>
      <c r="D15" s="37">
        <v>0</v>
      </c>
      <c r="E15" s="38">
        <v>-1312687.165039951</v>
      </c>
      <c r="F15" s="39">
        <v>0</v>
      </c>
      <c r="G15" s="36">
        <v>0</v>
      </c>
      <c r="H15" s="40">
        <v>0</v>
      </c>
      <c r="I15" s="41">
        <v>-1503654.2694783087</v>
      </c>
      <c r="J15" s="39">
        <v>0</v>
      </c>
      <c r="K15" s="36">
        <v>-524529.6720035621</v>
      </c>
      <c r="L15" s="40">
        <v>0</v>
      </c>
      <c r="M15" s="38">
        <v>0</v>
      </c>
      <c r="N15" s="42">
        <v>0</v>
      </c>
    </row>
    <row r="16" spans="1:14" x14ac:dyDescent="0.25">
      <c r="A16" s="7" t="s">
        <v>28</v>
      </c>
      <c r="B16" s="6" t="s">
        <v>29</v>
      </c>
      <c r="C16" s="35">
        <v>-122822.85124517528</v>
      </c>
      <c r="D16" s="37">
        <v>0</v>
      </c>
      <c r="E16" s="38">
        <v>0</v>
      </c>
      <c r="F16" s="39">
        <v>0</v>
      </c>
      <c r="G16" s="36">
        <v>0</v>
      </c>
      <c r="H16" s="40">
        <v>0</v>
      </c>
      <c r="I16" s="41">
        <v>-49077.570371584741</v>
      </c>
      <c r="J16" s="39">
        <v>0</v>
      </c>
      <c r="K16" s="36">
        <v>0</v>
      </c>
      <c r="L16" s="40">
        <v>0</v>
      </c>
      <c r="M16" s="38">
        <v>0</v>
      </c>
      <c r="N16" s="42">
        <v>0</v>
      </c>
    </row>
    <row r="17" spans="1:14" x14ac:dyDescent="0.25">
      <c r="A17" s="7" t="s">
        <v>30</v>
      </c>
      <c r="B17" s="6" t="s">
        <v>31</v>
      </c>
      <c r="C17" s="35">
        <v>-17521.863852870072</v>
      </c>
      <c r="D17" s="37">
        <v>0</v>
      </c>
      <c r="E17" s="38">
        <v>0</v>
      </c>
      <c r="F17" s="39">
        <v>0</v>
      </c>
      <c r="G17" s="36">
        <v>0</v>
      </c>
      <c r="H17" s="40">
        <v>0</v>
      </c>
      <c r="I17" s="41">
        <v>-3870.6276671299306</v>
      </c>
      <c r="J17" s="39">
        <v>0</v>
      </c>
      <c r="K17" s="36">
        <v>0</v>
      </c>
      <c r="L17" s="40">
        <v>0</v>
      </c>
      <c r="M17" s="38">
        <v>0</v>
      </c>
      <c r="N17" s="42">
        <v>0</v>
      </c>
    </row>
    <row r="18" spans="1:14" x14ac:dyDescent="0.25">
      <c r="A18" s="7" t="s">
        <v>32</v>
      </c>
      <c r="B18" s="6" t="s">
        <v>33</v>
      </c>
      <c r="C18" s="35">
        <v>-1565157.8971303985</v>
      </c>
      <c r="D18" s="37">
        <v>0</v>
      </c>
      <c r="E18" s="38">
        <v>0</v>
      </c>
      <c r="F18" s="39">
        <v>0</v>
      </c>
      <c r="G18" s="36">
        <v>0</v>
      </c>
      <c r="H18" s="40">
        <v>0</v>
      </c>
      <c r="I18" s="41">
        <v>-684138.05245658103</v>
      </c>
      <c r="J18" s="39">
        <v>0</v>
      </c>
      <c r="K18" s="36">
        <v>0</v>
      </c>
      <c r="L18" s="40">
        <v>0</v>
      </c>
      <c r="M18" s="38">
        <v>0</v>
      </c>
      <c r="N18" s="42">
        <v>0</v>
      </c>
    </row>
    <row r="19" spans="1:14" x14ac:dyDescent="0.25">
      <c r="A19" s="7" t="s">
        <v>34</v>
      </c>
      <c r="B19" s="6" t="s">
        <v>35</v>
      </c>
      <c r="C19" s="35">
        <v>-3329198.5502000009</v>
      </c>
      <c r="D19" s="37">
        <v>0</v>
      </c>
      <c r="E19" s="38">
        <v>0</v>
      </c>
      <c r="F19" s="39">
        <v>0</v>
      </c>
      <c r="G19" s="36">
        <v>0</v>
      </c>
      <c r="H19" s="40">
        <v>0</v>
      </c>
      <c r="I19" s="41">
        <v>-1470174.8530666668</v>
      </c>
      <c r="J19" s="39">
        <v>0</v>
      </c>
      <c r="K19" s="36">
        <v>0</v>
      </c>
      <c r="L19" s="40">
        <v>0</v>
      </c>
      <c r="M19" s="38">
        <v>0</v>
      </c>
      <c r="N19" s="42">
        <v>0</v>
      </c>
    </row>
    <row r="20" spans="1:14" x14ac:dyDescent="0.25">
      <c r="A20" s="7" t="s">
        <v>36</v>
      </c>
      <c r="B20" s="6" t="s">
        <v>37</v>
      </c>
      <c r="C20" s="35">
        <v>66097.118360055465</v>
      </c>
      <c r="D20" s="37">
        <v>0</v>
      </c>
      <c r="E20" s="38">
        <v>0</v>
      </c>
      <c r="F20" s="39">
        <v>0</v>
      </c>
      <c r="G20" s="36">
        <v>0</v>
      </c>
      <c r="H20" s="40">
        <v>0</v>
      </c>
      <c r="I20" s="41">
        <v>47549.921461222839</v>
      </c>
      <c r="J20" s="39">
        <v>0</v>
      </c>
      <c r="K20" s="36">
        <v>0</v>
      </c>
      <c r="L20" s="40">
        <v>0</v>
      </c>
      <c r="M20" s="38">
        <v>0</v>
      </c>
      <c r="N20" s="42">
        <v>0</v>
      </c>
    </row>
    <row r="21" spans="1:14" x14ac:dyDescent="0.25">
      <c r="A21" s="7" t="s">
        <v>38</v>
      </c>
      <c r="B21" s="6" t="s">
        <v>39</v>
      </c>
      <c r="C21" s="35">
        <v>351645.67150505702</v>
      </c>
      <c r="D21" s="37">
        <v>0</v>
      </c>
      <c r="E21" s="38">
        <v>0</v>
      </c>
      <c r="F21" s="39">
        <v>0</v>
      </c>
      <c r="G21" s="36">
        <v>0</v>
      </c>
      <c r="H21" s="40">
        <v>0</v>
      </c>
      <c r="I21" s="41">
        <v>140510.62171405717</v>
      </c>
      <c r="J21" s="39">
        <v>0</v>
      </c>
      <c r="K21" s="36">
        <v>0</v>
      </c>
      <c r="L21" s="40">
        <v>0</v>
      </c>
      <c r="M21" s="38">
        <v>0</v>
      </c>
      <c r="N21" s="42">
        <v>0</v>
      </c>
    </row>
    <row r="22" spans="1:14" x14ac:dyDescent="0.25">
      <c r="A22" s="7" t="s">
        <v>40</v>
      </c>
      <c r="B22" s="6" t="s">
        <v>41</v>
      </c>
      <c r="C22" s="35">
        <v>-2262436.406464857</v>
      </c>
      <c r="D22" s="37">
        <v>0</v>
      </c>
      <c r="E22" s="38">
        <v>0</v>
      </c>
      <c r="F22" s="39">
        <v>0</v>
      </c>
      <c r="G22" s="36">
        <v>0</v>
      </c>
      <c r="H22" s="40">
        <v>0</v>
      </c>
      <c r="I22" s="41">
        <v>-939593.36042031588</v>
      </c>
      <c r="J22" s="39">
        <v>0</v>
      </c>
      <c r="K22" s="36">
        <v>0</v>
      </c>
      <c r="L22" s="40">
        <v>0</v>
      </c>
      <c r="M22" s="38">
        <v>0</v>
      </c>
      <c r="N22" s="42">
        <v>0</v>
      </c>
    </row>
    <row r="23" spans="1:14" x14ac:dyDescent="0.25">
      <c r="A23" s="7" t="s">
        <v>42</v>
      </c>
      <c r="B23" s="6" t="s">
        <v>43</v>
      </c>
      <c r="C23" s="35">
        <v>0</v>
      </c>
      <c r="D23" s="37">
        <v>18890706.954618394</v>
      </c>
      <c r="E23" s="38">
        <v>0</v>
      </c>
      <c r="F23" s="39">
        <v>0</v>
      </c>
      <c r="G23" s="36">
        <v>0</v>
      </c>
      <c r="H23" s="40">
        <v>0</v>
      </c>
      <c r="I23" s="41">
        <v>0</v>
      </c>
      <c r="J23" s="39">
        <v>67075380.91394949</v>
      </c>
      <c r="K23" s="36">
        <v>0</v>
      </c>
      <c r="L23" s="40">
        <v>0</v>
      </c>
      <c r="M23" s="38">
        <v>0</v>
      </c>
      <c r="N23" s="42">
        <v>0</v>
      </c>
    </row>
    <row r="24" spans="1:14" x14ac:dyDescent="0.25">
      <c r="A24" s="7" t="s">
        <v>44</v>
      </c>
      <c r="B24" s="6" t="s">
        <v>45</v>
      </c>
      <c r="C24" s="35">
        <v>-657625.84572865348</v>
      </c>
      <c r="D24" s="37">
        <v>-657625.84572865302</v>
      </c>
      <c r="E24" s="38">
        <v>0</v>
      </c>
      <c r="F24" s="39">
        <v>0</v>
      </c>
      <c r="G24" s="36">
        <v>0</v>
      </c>
      <c r="H24" s="40">
        <v>0</v>
      </c>
      <c r="I24" s="41">
        <v>210100.48828822756</v>
      </c>
      <c r="J24" s="39">
        <v>210100.48828822773</v>
      </c>
      <c r="K24" s="36">
        <v>0</v>
      </c>
      <c r="L24" s="40">
        <v>0</v>
      </c>
      <c r="M24" s="38">
        <v>0</v>
      </c>
      <c r="N24" s="42">
        <v>0</v>
      </c>
    </row>
    <row r="25" spans="1:14" x14ac:dyDescent="0.25">
      <c r="A25" s="7" t="s">
        <v>46</v>
      </c>
      <c r="B25" s="6" t="s">
        <v>47</v>
      </c>
      <c r="C25" s="35">
        <v>-69587.980321600218</v>
      </c>
      <c r="D25" s="37">
        <v>0</v>
      </c>
      <c r="E25" s="38">
        <v>0</v>
      </c>
      <c r="F25" s="39">
        <v>0</v>
      </c>
      <c r="G25" s="36">
        <v>0</v>
      </c>
      <c r="H25" s="40">
        <v>0</v>
      </c>
      <c r="I25" s="41">
        <v>6486.0668321998955</v>
      </c>
      <c r="J25" s="39">
        <v>0</v>
      </c>
      <c r="K25" s="36">
        <v>0</v>
      </c>
      <c r="L25" s="40">
        <v>0</v>
      </c>
      <c r="M25" s="38">
        <v>0</v>
      </c>
      <c r="N25" s="42">
        <v>0</v>
      </c>
    </row>
    <row r="26" spans="1:14" x14ac:dyDescent="0.25">
      <c r="A26" s="7" t="s">
        <v>48</v>
      </c>
      <c r="B26" s="6" t="s">
        <v>49</v>
      </c>
      <c r="C26" s="51">
        <v>-14856979.848538164</v>
      </c>
      <c r="D26" s="37">
        <v>0</v>
      </c>
      <c r="E26" s="52">
        <v>-2075421.0083007542</v>
      </c>
      <c r="F26" s="39">
        <v>0</v>
      </c>
      <c r="G26" s="36">
        <v>0</v>
      </c>
      <c r="H26" s="40">
        <v>0</v>
      </c>
      <c r="I26" s="60">
        <v>-20201328.765753184</v>
      </c>
      <c r="J26" s="39">
        <v>0</v>
      </c>
      <c r="K26" s="61">
        <v>-4900724.857178811</v>
      </c>
      <c r="L26" s="40">
        <v>0</v>
      </c>
      <c r="M26" s="38">
        <v>0</v>
      </c>
      <c r="N26" s="42">
        <v>0</v>
      </c>
    </row>
    <row r="27" spans="1:14" x14ac:dyDescent="0.25">
      <c r="A27" s="7" t="s">
        <v>50</v>
      </c>
      <c r="B27" s="6" t="s">
        <v>51</v>
      </c>
      <c r="C27" s="35">
        <v>-245505.14664022264</v>
      </c>
      <c r="D27" s="37">
        <v>1743384.3323934791</v>
      </c>
      <c r="E27" s="38">
        <v>-2700556.6130424486</v>
      </c>
      <c r="F27" s="39">
        <v>-21401979.720287658</v>
      </c>
      <c r="G27" s="36">
        <v>0</v>
      </c>
      <c r="H27" s="40">
        <v>0</v>
      </c>
      <c r="I27" s="41">
        <v>-122295.68415809781</v>
      </c>
      <c r="J27" s="39">
        <v>1101188.86890066</v>
      </c>
      <c r="K27" s="36">
        <v>-1345252.5257390761</v>
      </c>
      <c r="L27" s="40">
        <v>-10011818.034171246</v>
      </c>
      <c r="M27" s="38">
        <v>0</v>
      </c>
      <c r="N27" s="42">
        <v>0</v>
      </c>
    </row>
    <row r="28" spans="1:14" x14ac:dyDescent="0.25">
      <c r="A28" s="7" t="s">
        <v>52</v>
      </c>
      <c r="B28" s="6" t="s">
        <v>53</v>
      </c>
      <c r="C28" s="51">
        <v>-11896768.065909768</v>
      </c>
      <c r="D28" s="53">
        <v>-170747203.93701595</v>
      </c>
      <c r="E28" s="52">
        <v>-1831943.4301265457</v>
      </c>
      <c r="F28" s="54">
        <v>-90937871.934799999</v>
      </c>
      <c r="G28" s="36">
        <v>0</v>
      </c>
      <c r="H28" s="40">
        <v>0</v>
      </c>
      <c r="I28" s="60">
        <v>-5226580.3709178949</v>
      </c>
      <c r="J28" s="54">
        <v>-79459668.472984001</v>
      </c>
      <c r="K28" s="61">
        <v>-1084921.6791461043</v>
      </c>
      <c r="L28" s="110">
        <v>-53855630.635200016</v>
      </c>
      <c r="M28" s="38">
        <v>0</v>
      </c>
      <c r="N28" s="42">
        <v>0</v>
      </c>
    </row>
    <row r="29" spans="1:14" x14ac:dyDescent="0.25">
      <c r="A29" s="7" t="s">
        <v>54</v>
      </c>
      <c r="B29" s="6" t="s">
        <v>55</v>
      </c>
      <c r="C29" s="35">
        <v>-14452335.872648323</v>
      </c>
      <c r="D29" s="37">
        <v>6265547.6394193908</v>
      </c>
      <c r="E29" s="38">
        <v>0</v>
      </c>
      <c r="F29" s="39">
        <v>-5294316.163872092</v>
      </c>
      <c r="G29" s="36">
        <v>0</v>
      </c>
      <c r="H29" s="40">
        <v>0</v>
      </c>
      <c r="I29" s="41">
        <v>-8308096.6289649662</v>
      </c>
      <c r="J29" s="39">
        <v>6707204.4316119114</v>
      </c>
      <c r="K29" s="36">
        <v>0</v>
      </c>
      <c r="L29" s="40">
        <v>-3527374.5424600434</v>
      </c>
      <c r="M29" s="38">
        <v>0</v>
      </c>
      <c r="N29" s="42">
        <v>0</v>
      </c>
    </row>
    <row r="30" spans="1:14" x14ac:dyDescent="0.25">
      <c r="A30" s="7" t="s">
        <v>56</v>
      </c>
      <c r="B30" s="6" t="s">
        <v>57</v>
      </c>
      <c r="C30" s="35">
        <v>61992.350844471657</v>
      </c>
      <c r="D30" s="37">
        <v>0</v>
      </c>
      <c r="E30" s="38">
        <v>0</v>
      </c>
      <c r="F30" s="39">
        <v>0</v>
      </c>
      <c r="G30" s="36">
        <v>0</v>
      </c>
      <c r="H30" s="40">
        <v>0</v>
      </c>
      <c r="I30" s="41">
        <v>179175.62290135212</v>
      </c>
      <c r="J30" s="39">
        <v>0</v>
      </c>
      <c r="K30" s="36">
        <v>0</v>
      </c>
      <c r="L30" s="40">
        <v>0</v>
      </c>
      <c r="M30" s="38">
        <v>0</v>
      </c>
      <c r="N30" s="42">
        <v>0</v>
      </c>
    </row>
    <row r="31" spans="1:14" x14ac:dyDescent="0.25">
      <c r="A31" s="7" t="s">
        <v>58</v>
      </c>
      <c r="B31" s="6" t="s">
        <v>59</v>
      </c>
      <c r="C31" s="35">
        <v>0</v>
      </c>
      <c r="D31" s="37">
        <v>0</v>
      </c>
      <c r="E31" s="38">
        <v>0</v>
      </c>
      <c r="F31" s="39">
        <v>0</v>
      </c>
      <c r="G31" s="36">
        <v>0</v>
      </c>
      <c r="H31" s="40">
        <v>0</v>
      </c>
      <c r="I31" s="41">
        <v>0</v>
      </c>
      <c r="J31" s="39">
        <v>0</v>
      </c>
      <c r="K31" s="36">
        <v>0</v>
      </c>
      <c r="L31" s="40">
        <v>0</v>
      </c>
      <c r="M31" s="38">
        <v>0</v>
      </c>
      <c r="N31" s="42">
        <v>0</v>
      </c>
    </row>
    <row r="32" spans="1:14" x14ac:dyDescent="0.25">
      <c r="A32" s="7" t="s">
        <v>60</v>
      </c>
      <c r="B32" s="6" t="s">
        <v>61</v>
      </c>
      <c r="C32" s="35">
        <v>0</v>
      </c>
      <c r="D32" s="37">
        <v>0</v>
      </c>
      <c r="E32" s="38">
        <v>0</v>
      </c>
      <c r="F32" s="39">
        <v>0</v>
      </c>
      <c r="G32" s="36">
        <v>0</v>
      </c>
      <c r="H32" s="40">
        <v>0</v>
      </c>
      <c r="I32" s="41">
        <v>0</v>
      </c>
      <c r="J32" s="39">
        <v>0</v>
      </c>
      <c r="K32" s="36">
        <v>0</v>
      </c>
      <c r="L32" s="40">
        <v>0</v>
      </c>
      <c r="M32" s="38">
        <v>0</v>
      </c>
      <c r="N32" s="42">
        <v>0</v>
      </c>
    </row>
    <row r="33" spans="1:14" x14ac:dyDescent="0.25">
      <c r="A33" s="7" t="s">
        <v>62</v>
      </c>
      <c r="B33" s="6" t="s">
        <v>63</v>
      </c>
      <c r="C33" s="35">
        <v>39439049.289280765</v>
      </c>
      <c r="D33" s="37">
        <v>-786018942.42348886</v>
      </c>
      <c r="E33" s="38">
        <v>15753467.313203076</v>
      </c>
      <c r="F33" s="39">
        <v>-369995483.59326911</v>
      </c>
      <c r="G33" s="36">
        <v>0</v>
      </c>
      <c r="H33" s="40">
        <v>0</v>
      </c>
      <c r="I33" s="41">
        <v>2993678.6160595473</v>
      </c>
      <c r="J33" s="39">
        <v>-344017499.58411932</v>
      </c>
      <c r="K33" s="36">
        <v>6419401.374896952</v>
      </c>
      <c r="L33" s="40">
        <v>-159209516.20228195</v>
      </c>
      <c r="M33" s="38">
        <v>0</v>
      </c>
      <c r="N33" s="42">
        <v>0</v>
      </c>
    </row>
    <row r="34" spans="1:14" x14ac:dyDescent="0.25">
      <c r="A34" s="7" t="s">
        <v>64</v>
      </c>
      <c r="B34" s="6" t="s">
        <v>65</v>
      </c>
      <c r="C34" s="35">
        <v>10496654.297202453</v>
      </c>
      <c r="D34" s="37">
        <v>13203721.016380001</v>
      </c>
      <c r="E34" s="38">
        <v>3186127.5465514394</v>
      </c>
      <c r="F34" s="39">
        <v>15530997.728948005</v>
      </c>
      <c r="G34" s="36">
        <v>0</v>
      </c>
      <c r="H34" s="40">
        <v>0</v>
      </c>
      <c r="I34" s="41">
        <v>2345164.9487975389</v>
      </c>
      <c r="J34" s="39">
        <v>3128240.363619999</v>
      </c>
      <c r="K34" s="36">
        <v>470086.55034856161</v>
      </c>
      <c r="L34" s="40">
        <v>3310956.6510520019</v>
      </c>
      <c r="M34" s="38">
        <v>0</v>
      </c>
      <c r="N34" s="42">
        <v>0</v>
      </c>
    </row>
    <row r="35" spans="1:14" x14ac:dyDescent="0.25">
      <c r="A35" s="7" t="s">
        <v>66</v>
      </c>
      <c r="B35" s="6" t="s">
        <v>67</v>
      </c>
      <c r="C35" s="51">
        <v>-23899733.268288352</v>
      </c>
      <c r="D35" s="53">
        <v>524573380.18889999</v>
      </c>
      <c r="E35" s="52">
        <v>-21980081.50689074</v>
      </c>
      <c r="F35" s="54">
        <v>473051892.88330787</v>
      </c>
      <c r="G35" s="36">
        <v>0</v>
      </c>
      <c r="H35" s="40">
        <v>0</v>
      </c>
      <c r="I35" s="60">
        <v>-9377139.1861116402</v>
      </c>
      <c r="J35" s="54">
        <v>211885305.1911</v>
      </c>
      <c r="K35" s="61">
        <v>-9139192.2593092564</v>
      </c>
      <c r="L35" s="110">
        <v>189104466.91669196</v>
      </c>
      <c r="M35" s="38">
        <v>0</v>
      </c>
      <c r="N35" s="42">
        <v>0</v>
      </c>
    </row>
    <row r="36" spans="1:14" x14ac:dyDescent="0.25">
      <c r="A36" s="7" t="s">
        <v>68</v>
      </c>
      <c r="B36" s="6" t="s">
        <v>69</v>
      </c>
      <c r="C36" s="35">
        <v>-1128610.9060000004</v>
      </c>
      <c r="D36" s="37">
        <v>40587259.029999979</v>
      </c>
      <c r="E36" s="38">
        <v>-247672.58400000021</v>
      </c>
      <c r="F36" s="39">
        <v>6798414.2800000142</v>
      </c>
      <c r="G36" s="36">
        <v>0</v>
      </c>
      <c r="H36" s="40">
        <v>0</v>
      </c>
      <c r="I36" s="60">
        <v>-4266359.2999</v>
      </c>
      <c r="J36" s="54">
        <v>174662938.85000002</v>
      </c>
      <c r="K36" s="61">
        <v>-1838394.7642000085</v>
      </c>
      <c r="L36" s="110">
        <v>77458744.219999954</v>
      </c>
      <c r="M36" s="38">
        <v>0</v>
      </c>
      <c r="N36" s="42">
        <v>0</v>
      </c>
    </row>
    <row r="37" spans="1:14" x14ac:dyDescent="0.25">
      <c r="A37" s="7" t="s">
        <v>70</v>
      </c>
      <c r="B37" s="6" t="s">
        <v>71</v>
      </c>
      <c r="C37" s="51">
        <v>-3523223.4049800006</v>
      </c>
      <c r="D37" s="53">
        <v>94530786.281302005</v>
      </c>
      <c r="E37" s="52">
        <v>-2275969.3814581996</v>
      </c>
      <c r="F37" s="54">
        <v>104975728.96053998</v>
      </c>
      <c r="G37" s="36">
        <v>0</v>
      </c>
      <c r="H37" s="40">
        <v>0</v>
      </c>
      <c r="I37" s="60">
        <v>-25936.91502</v>
      </c>
      <c r="J37" s="54">
        <v>1214161.1386979998</v>
      </c>
      <c r="K37" s="61">
        <v>-160444.97844180002</v>
      </c>
      <c r="L37" s="110">
        <v>1890121.0194600003</v>
      </c>
      <c r="M37" s="38">
        <v>0</v>
      </c>
      <c r="N37" s="42">
        <v>0</v>
      </c>
    </row>
    <row r="38" spans="1:14" x14ac:dyDescent="0.25">
      <c r="A38" s="7" t="s">
        <v>72</v>
      </c>
      <c r="B38" s="6" t="s">
        <v>73</v>
      </c>
      <c r="C38" s="51">
        <v>-18927253.551026721</v>
      </c>
      <c r="D38" s="53">
        <v>266745264.88733783</v>
      </c>
      <c r="E38" s="52">
        <v>-12551227.823913075</v>
      </c>
      <c r="F38" s="54">
        <v>106454517.92117615</v>
      </c>
      <c r="G38" s="36">
        <v>0</v>
      </c>
      <c r="H38" s="40">
        <v>0</v>
      </c>
      <c r="I38" s="60">
        <v>-6636368.8677732805</v>
      </c>
      <c r="J38" s="54">
        <v>61284637.782662004</v>
      </c>
      <c r="K38" s="61">
        <v>-4503763.3320869179</v>
      </c>
      <c r="L38" s="110">
        <v>35683915.338824034</v>
      </c>
      <c r="M38" s="38">
        <v>0</v>
      </c>
      <c r="N38" s="42">
        <v>0</v>
      </c>
    </row>
    <row r="39" spans="1:14" x14ac:dyDescent="0.25">
      <c r="A39" s="7">
        <v>6.45</v>
      </c>
      <c r="B39" s="6" t="s">
        <v>74</v>
      </c>
      <c r="C39" s="51">
        <v>-130175614.96469617</v>
      </c>
      <c r="D39" s="37">
        <v>0</v>
      </c>
      <c r="E39" s="52">
        <v>-11825868.279564332</v>
      </c>
      <c r="F39" s="39">
        <v>0</v>
      </c>
      <c r="G39" s="36">
        <v>0</v>
      </c>
      <c r="H39" s="40">
        <v>0</v>
      </c>
      <c r="I39" s="41">
        <v>0</v>
      </c>
      <c r="J39" s="39">
        <v>0</v>
      </c>
      <c r="K39" s="36">
        <v>0</v>
      </c>
      <c r="L39" s="40">
        <v>0</v>
      </c>
      <c r="M39" s="38">
        <v>0</v>
      </c>
      <c r="N39" s="42">
        <v>0</v>
      </c>
    </row>
    <row r="40" spans="1:14" x14ac:dyDescent="0.25">
      <c r="A40" s="7">
        <v>6.46</v>
      </c>
      <c r="B40" s="6" t="s">
        <v>75</v>
      </c>
      <c r="C40" s="35">
        <v>-216705.63074999995</v>
      </c>
      <c r="D40" s="37">
        <v>0</v>
      </c>
      <c r="E40" s="38">
        <v>47877.97567499998</v>
      </c>
      <c r="F40" s="39">
        <v>0</v>
      </c>
      <c r="G40" s="36">
        <v>0</v>
      </c>
      <c r="H40" s="40">
        <v>0</v>
      </c>
      <c r="I40" s="41">
        <v>0</v>
      </c>
      <c r="J40" s="39">
        <v>0</v>
      </c>
      <c r="K40" s="36">
        <v>0</v>
      </c>
      <c r="L40" s="40">
        <v>0</v>
      </c>
      <c r="M40" s="38">
        <v>0</v>
      </c>
      <c r="N40" s="42">
        <v>0</v>
      </c>
    </row>
    <row r="41" spans="1:14" x14ac:dyDescent="0.25">
      <c r="A41" s="7">
        <v>6.47</v>
      </c>
      <c r="B41" s="6" t="s">
        <v>76</v>
      </c>
      <c r="C41" s="35">
        <v>180060.474132</v>
      </c>
      <c r="D41" s="37">
        <v>-966805.67460000003</v>
      </c>
      <c r="E41" s="38">
        <v>0</v>
      </c>
      <c r="F41" s="39">
        <v>158140.65079999901</v>
      </c>
      <c r="G41" s="36">
        <v>0</v>
      </c>
      <c r="H41" s="40">
        <v>0</v>
      </c>
      <c r="I41" s="41">
        <v>0</v>
      </c>
      <c r="J41" s="39">
        <v>0</v>
      </c>
      <c r="K41" s="36">
        <v>0</v>
      </c>
      <c r="L41" s="40">
        <v>0</v>
      </c>
      <c r="M41" s="38">
        <v>0</v>
      </c>
      <c r="N41" s="42">
        <v>0</v>
      </c>
    </row>
    <row r="42" spans="1:14" x14ac:dyDescent="0.25">
      <c r="A42" s="7">
        <v>6.4799999999999995</v>
      </c>
      <c r="B42" s="6" t="s">
        <v>77</v>
      </c>
      <c r="C42" s="35">
        <v>81278.485083330539</v>
      </c>
      <c r="D42" s="37">
        <v>0</v>
      </c>
      <c r="E42" s="38">
        <v>0</v>
      </c>
      <c r="F42" s="39">
        <v>0</v>
      </c>
      <c r="G42" s="36">
        <v>0</v>
      </c>
      <c r="H42" s="40">
        <v>0</v>
      </c>
      <c r="I42" s="41">
        <v>0</v>
      </c>
      <c r="J42" s="39">
        <v>0</v>
      </c>
      <c r="K42" s="36">
        <v>0</v>
      </c>
      <c r="L42" s="40">
        <v>0</v>
      </c>
      <c r="M42" s="38">
        <v>0</v>
      </c>
      <c r="N42" s="42">
        <v>0</v>
      </c>
    </row>
    <row r="43" spans="1:14" x14ac:dyDescent="0.25">
      <c r="A43" s="7">
        <v>6.4899999999999993</v>
      </c>
      <c r="B43" s="6" t="s">
        <v>78</v>
      </c>
      <c r="C43" s="35">
        <v>3317726.9801663179</v>
      </c>
      <c r="D43" s="37">
        <v>-24188972.8614657</v>
      </c>
      <c r="E43" s="38">
        <v>7717397.320672133</v>
      </c>
      <c r="F43" s="39">
        <v>-14555862.582186887</v>
      </c>
      <c r="G43" s="36">
        <v>0</v>
      </c>
      <c r="H43" s="40">
        <v>0</v>
      </c>
      <c r="I43" s="41">
        <v>0</v>
      </c>
      <c r="J43" s="39">
        <v>0</v>
      </c>
      <c r="K43" s="36">
        <v>0</v>
      </c>
      <c r="L43" s="40">
        <v>0</v>
      </c>
      <c r="M43" s="38">
        <v>0</v>
      </c>
      <c r="N43" s="42">
        <v>0</v>
      </c>
    </row>
    <row r="44" spans="1:14" x14ac:dyDescent="0.25">
      <c r="A44" s="7">
        <v>6.4999999999999991</v>
      </c>
      <c r="B44" s="6" t="s">
        <v>79</v>
      </c>
      <c r="C44" s="35">
        <v>100746.81189999993</v>
      </c>
      <c r="D44" s="37">
        <v>-40492.52976527781</v>
      </c>
      <c r="E44" s="38">
        <v>-78711.642099999939</v>
      </c>
      <c r="F44" s="39">
        <v>40492.529765277883</v>
      </c>
      <c r="G44" s="36">
        <v>0</v>
      </c>
      <c r="H44" s="40">
        <v>0</v>
      </c>
      <c r="I44" s="41">
        <v>0</v>
      </c>
      <c r="J44" s="39">
        <v>0</v>
      </c>
      <c r="K44" s="36">
        <v>0</v>
      </c>
      <c r="L44" s="40">
        <v>0</v>
      </c>
      <c r="M44" s="38">
        <v>0</v>
      </c>
      <c r="N44" s="42">
        <v>0</v>
      </c>
    </row>
    <row r="45" spans="1:14" x14ac:dyDescent="0.25">
      <c r="A45" s="7">
        <v>6.5099999999999989</v>
      </c>
      <c r="B45" s="6" t="s">
        <v>80</v>
      </c>
      <c r="C45" s="35">
        <v>-9004973.4822950009</v>
      </c>
      <c r="D45" s="37">
        <v>0</v>
      </c>
      <c r="E45" s="38">
        <v>0</v>
      </c>
      <c r="F45" s="39">
        <v>0</v>
      </c>
      <c r="G45" s="36">
        <v>0</v>
      </c>
      <c r="H45" s="40">
        <v>0</v>
      </c>
      <c r="I45" s="41">
        <v>0</v>
      </c>
      <c r="J45" s="39">
        <v>0</v>
      </c>
      <c r="K45" s="36">
        <v>0</v>
      </c>
      <c r="L45" s="40">
        <v>0</v>
      </c>
      <c r="M45" s="38">
        <v>0</v>
      </c>
      <c r="N45" s="42">
        <v>0</v>
      </c>
    </row>
    <row r="46" spans="1:14" x14ac:dyDescent="0.25">
      <c r="A46" s="7">
        <v>6.5199999999999987</v>
      </c>
      <c r="B46" s="6" t="s">
        <v>81</v>
      </c>
      <c r="C46" s="51">
        <v>-3166344.1500792103</v>
      </c>
      <c r="D46" s="37">
        <v>5402512.5025642123</v>
      </c>
      <c r="E46" s="52">
        <v>0</v>
      </c>
      <c r="F46" s="39">
        <v>-1543575.0007326342</v>
      </c>
      <c r="G46" s="36">
        <v>0</v>
      </c>
      <c r="H46" s="40">
        <v>0</v>
      </c>
      <c r="I46" s="41">
        <v>0</v>
      </c>
      <c r="J46" s="39">
        <v>0</v>
      </c>
      <c r="K46" s="36">
        <v>0</v>
      </c>
      <c r="L46" s="40">
        <v>0</v>
      </c>
      <c r="M46" s="38">
        <v>0</v>
      </c>
      <c r="N46" s="42">
        <v>0</v>
      </c>
    </row>
    <row r="47" spans="1:14" x14ac:dyDescent="0.25">
      <c r="A47" s="7">
        <v>6.5299999999999985</v>
      </c>
      <c r="B47" s="6" t="s">
        <v>82</v>
      </c>
      <c r="C47" s="51">
        <v>43090378.057290092</v>
      </c>
      <c r="D47" s="53">
        <v>142797377.82293412</v>
      </c>
      <c r="E47" s="52">
        <v>2053891.4492250045</v>
      </c>
      <c r="F47" s="54">
        <v>13609192.283033088</v>
      </c>
      <c r="G47" s="36">
        <v>0</v>
      </c>
      <c r="H47" s="40">
        <v>0</v>
      </c>
      <c r="I47" s="41">
        <v>0</v>
      </c>
      <c r="J47" s="39">
        <v>0</v>
      </c>
      <c r="K47" s="36">
        <v>0</v>
      </c>
      <c r="L47" s="40">
        <v>0</v>
      </c>
      <c r="M47" s="38">
        <v>0</v>
      </c>
      <c r="N47" s="42">
        <v>0</v>
      </c>
    </row>
    <row r="48" spans="1:14" x14ac:dyDescent="0.25">
      <c r="A48" s="7">
        <v>6.54</v>
      </c>
      <c r="B48" s="6" t="s">
        <v>98</v>
      </c>
      <c r="C48" s="51">
        <v>260491.31069322658</v>
      </c>
      <c r="D48" s="53">
        <v>-2650436.9636194021</v>
      </c>
      <c r="E48" s="52">
        <v>0</v>
      </c>
      <c r="F48" s="54">
        <v>306283.30384198629</v>
      </c>
      <c r="G48" s="36"/>
      <c r="H48" s="40"/>
      <c r="I48" s="41">
        <v>0</v>
      </c>
      <c r="J48" s="39">
        <v>0</v>
      </c>
      <c r="K48" s="36">
        <v>0</v>
      </c>
      <c r="L48" s="40">
        <v>0</v>
      </c>
      <c r="M48" s="38">
        <v>0</v>
      </c>
      <c r="N48" s="42">
        <v>0</v>
      </c>
    </row>
    <row r="49" spans="1:14" x14ac:dyDescent="0.25">
      <c r="A49" s="7">
        <v>6.549999999999998</v>
      </c>
      <c r="B49" s="6" t="s">
        <v>83</v>
      </c>
      <c r="C49" s="35">
        <v>0</v>
      </c>
      <c r="D49" s="37">
        <v>-199530422.40957046</v>
      </c>
      <c r="E49" s="38">
        <v>0</v>
      </c>
      <c r="F49" s="39">
        <v>0</v>
      </c>
      <c r="G49" s="36">
        <v>0</v>
      </c>
      <c r="H49" s="40">
        <v>0</v>
      </c>
      <c r="I49" s="41">
        <v>0</v>
      </c>
      <c r="J49" s="39">
        <v>0</v>
      </c>
      <c r="K49" s="36">
        <v>0</v>
      </c>
      <c r="L49" s="40">
        <v>0</v>
      </c>
      <c r="M49" s="38">
        <v>0</v>
      </c>
      <c r="N49" s="42">
        <v>0</v>
      </c>
    </row>
    <row r="50" spans="1:14" x14ac:dyDescent="0.25">
      <c r="A50" s="7">
        <v>6.5599999999999978</v>
      </c>
      <c r="B50" s="6" t="s">
        <v>84</v>
      </c>
      <c r="C50" s="35">
        <v>2095791</v>
      </c>
      <c r="D50" s="37">
        <v>-15060194.50000006</v>
      </c>
      <c r="E50" s="38">
        <v>0</v>
      </c>
      <c r="F50" s="39">
        <v>-5761493.1600000188</v>
      </c>
      <c r="G50" s="36">
        <v>0</v>
      </c>
      <c r="H50" s="40">
        <v>0</v>
      </c>
      <c r="I50" s="41">
        <v>0</v>
      </c>
      <c r="J50" s="39">
        <v>0</v>
      </c>
      <c r="K50" s="36">
        <v>0</v>
      </c>
      <c r="L50" s="40">
        <v>0</v>
      </c>
      <c r="M50" s="38">
        <v>0</v>
      </c>
      <c r="N50" s="42">
        <v>0</v>
      </c>
    </row>
    <row r="51" spans="1:14" x14ac:dyDescent="0.25">
      <c r="A51" s="7">
        <v>11.479999999999999</v>
      </c>
      <c r="B51" s="6" t="s">
        <v>85</v>
      </c>
      <c r="C51" s="35">
        <v>0</v>
      </c>
      <c r="D51" s="37">
        <v>0</v>
      </c>
      <c r="E51" s="38">
        <v>0</v>
      </c>
      <c r="F51" s="39">
        <v>0</v>
      </c>
      <c r="G51" s="36">
        <v>0</v>
      </c>
      <c r="H51" s="40">
        <v>0</v>
      </c>
      <c r="I51" s="41">
        <v>-2082631.7955846679</v>
      </c>
      <c r="J51" s="39">
        <v>1059724.5648247197</v>
      </c>
      <c r="K51" s="36">
        <v>0</v>
      </c>
      <c r="L51" s="40">
        <v>-423889.82592988736</v>
      </c>
      <c r="M51" s="38">
        <v>0</v>
      </c>
      <c r="N51" s="42">
        <v>0</v>
      </c>
    </row>
    <row r="52" spans="1:14" x14ac:dyDescent="0.25">
      <c r="A52" s="7">
        <v>11.489999999999998</v>
      </c>
      <c r="B52" s="6" t="s">
        <v>86</v>
      </c>
      <c r="C52" s="35">
        <v>0</v>
      </c>
      <c r="D52" s="37">
        <v>0</v>
      </c>
      <c r="E52" s="38">
        <v>0</v>
      </c>
      <c r="F52" s="39">
        <v>0</v>
      </c>
      <c r="G52" s="36">
        <v>0</v>
      </c>
      <c r="H52" s="40">
        <v>0</v>
      </c>
      <c r="I52" s="41">
        <v>817467.88327499991</v>
      </c>
      <c r="J52" s="39">
        <v>-7134893.6101968884</v>
      </c>
      <c r="K52" s="36">
        <v>3458981.0671147741</v>
      </c>
      <c r="L52" s="40">
        <v>-1109560.2062269687</v>
      </c>
      <c r="M52" s="38">
        <v>0</v>
      </c>
      <c r="N52" s="42">
        <v>0</v>
      </c>
    </row>
    <row r="53" spans="1:14" x14ac:dyDescent="0.25">
      <c r="A53" s="7">
        <v>11.499999999999998</v>
      </c>
      <c r="B53" s="6" t="s">
        <v>87</v>
      </c>
      <c r="C53" s="35">
        <v>0</v>
      </c>
      <c r="D53" s="37">
        <v>0</v>
      </c>
      <c r="E53" s="38">
        <v>0</v>
      </c>
      <c r="F53" s="39">
        <v>0</v>
      </c>
      <c r="G53" s="36">
        <v>0</v>
      </c>
      <c r="H53" s="43">
        <v>0</v>
      </c>
      <c r="I53" s="60">
        <v>0</v>
      </c>
      <c r="J53" s="54">
        <v>0</v>
      </c>
      <c r="K53" s="61">
        <v>0</v>
      </c>
      <c r="L53" s="110">
        <v>0</v>
      </c>
      <c r="M53" s="38">
        <v>0</v>
      </c>
      <c r="N53" s="42">
        <v>0</v>
      </c>
    </row>
    <row r="54" spans="1:14" ht="15.75" thickBot="1" x14ac:dyDescent="0.3">
      <c r="A54" s="9"/>
      <c r="B54" s="10" t="s">
        <v>88</v>
      </c>
      <c r="C54" s="55">
        <f>SUM(C4:C53)</f>
        <v>231825727.98548815</v>
      </c>
      <c r="D54" s="56">
        <f>SUM(D4:D53)</f>
        <v>5440416160.4043045</v>
      </c>
      <c r="E54" s="57">
        <f>SUM(E4:E53)</f>
        <v>220326191.50375712</v>
      </c>
      <c r="F54" s="58">
        <f>SUM(F4:F53)</f>
        <v>5673064260.9270525</v>
      </c>
      <c r="G54" s="44">
        <f t="shared" ref="G54" si="0">SUM(G4:G50)</f>
        <v>0</v>
      </c>
      <c r="H54" s="46">
        <f t="shared" ref="H54:N54" si="1">SUM(H4:H53)</f>
        <v>0</v>
      </c>
      <c r="I54" s="62">
        <f>SUM(I4:I53)</f>
        <v>114551186.27465776</v>
      </c>
      <c r="J54" s="58">
        <f>SUM(J4:J53)</f>
        <v>2580838851.4413753</v>
      </c>
      <c r="K54" s="58">
        <f>SUM(K4:K53)</f>
        <v>105520161.88761085</v>
      </c>
      <c r="L54" s="111">
        <f>SUM(L4:L53)</f>
        <v>2666946871.1562004</v>
      </c>
      <c r="M54" s="45">
        <f t="shared" si="1"/>
        <v>0</v>
      </c>
      <c r="N54" s="47">
        <f t="shared" si="1"/>
        <v>0</v>
      </c>
    </row>
    <row r="55" spans="1:14" ht="15.75" thickTop="1" x14ac:dyDescent="0.25"/>
    <row r="56" spans="1:14" x14ac:dyDescent="0.25">
      <c r="A56" s="66" t="s">
        <v>99</v>
      </c>
      <c r="L56" s="104"/>
    </row>
  </sheetData>
  <printOptions horizontalCentered="1"/>
  <pageMargins left="0.45" right="0.45" top="0.75" bottom="0.75" header="0.3" footer="0.3"/>
  <pageSetup scale="56" orientation="landscape" horizontalDpi="4294967293" verticalDpi="1200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workbookViewId="0">
      <pane xSplit="2" ySplit="3" topLeftCell="C22" activePane="bottomRight" state="frozen"/>
      <selection activeCell="B51" sqref="B51"/>
      <selection pane="topRight" activeCell="B51" sqref="B51"/>
      <selection pane="bottomLeft" activeCell="B51" sqref="B51"/>
      <selection pane="bottomRight" activeCell="C4" sqref="C4:J54"/>
    </sheetView>
  </sheetViews>
  <sheetFormatPr defaultRowHeight="15" outlineLevelCol="1" x14ac:dyDescent="0.25"/>
  <cols>
    <col min="1" max="1" width="9.140625" style="73"/>
    <col min="2" max="2" width="48.85546875" style="73" bestFit="1" customWidth="1"/>
    <col min="3" max="3" width="15.28515625" style="73" bestFit="1" customWidth="1"/>
    <col min="4" max="4" width="13.7109375" style="73" customWidth="1" collapsed="1"/>
    <col min="5" max="5" width="14.28515625" style="73" hidden="1" customWidth="1" outlineLevel="1"/>
    <col min="6" max="6" width="15" style="73" bestFit="1" customWidth="1" collapsed="1"/>
    <col min="7" max="7" width="13.7109375" style="73" customWidth="1" collapsed="1"/>
    <col min="8" max="8" width="14.28515625" style="73" hidden="1" customWidth="1" outlineLevel="1"/>
    <col min="9" max="9" width="15" style="73" bestFit="1" customWidth="1" collapsed="1"/>
    <col min="10" max="10" width="13.7109375" style="73" customWidth="1" collapsed="1"/>
    <col min="11" max="11" width="14.28515625" hidden="1" customWidth="1" outlineLevel="1"/>
    <col min="12" max="12" width="9.140625" collapsed="1"/>
  </cols>
  <sheetData>
    <row r="1" spans="1:11" x14ac:dyDescent="0.25">
      <c r="A1" s="72" t="s">
        <v>89</v>
      </c>
    </row>
    <row r="2" spans="1:11" x14ac:dyDescent="0.25">
      <c r="A2" s="74"/>
      <c r="B2" s="75"/>
      <c r="C2" s="76" t="s">
        <v>90</v>
      </c>
      <c r="D2" s="77"/>
      <c r="E2" s="78"/>
      <c r="F2" s="76" t="s">
        <v>91</v>
      </c>
      <c r="G2" s="77"/>
      <c r="H2" s="78"/>
      <c r="I2" s="76" t="s">
        <v>92</v>
      </c>
      <c r="J2" s="3"/>
      <c r="K2" s="3"/>
    </row>
    <row r="3" spans="1:11" x14ac:dyDescent="0.25">
      <c r="A3" s="79" t="s">
        <v>3</v>
      </c>
      <c r="B3" s="80" t="s">
        <v>4</v>
      </c>
      <c r="C3" s="79">
        <v>2023</v>
      </c>
      <c r="D3" s="81">
        <v>2024</v>
      </c>
      <c r="E3" s="80">
        <v>2025</v>
      </c>
      <c r="F3" s="79">
        <v>2023</v>
      </c>
      <c r="G3" s="81">
        <v>2024</v>
      </c>
      <c r="H3" s="80">
        <v>2025</v>
      </c>
      <c r="I3" s="79">
        <v>2023</v>
      </c>
      <c r="J3" s="4">
        <v>2024</v>
      </c>
      <c r="K3" s="4">
        <v>2025</v>
      </c>
    </row>
    <row r="4" spans="1:11" x14ac:dyDescent="0.25">
      <c r="A4" s="82"/>
      <c r="B4" s="83" t="s">
        <v>5</v>
      </c>
      <c r="C4" s="84">
        <v>126692875.68758567</v>
      </c>
      <c r="D4" s="85">
        <v>0</v>
      </c>
      <c r="E4" s="86">
        <v>0</v>
      </c>
      <c r="F4" s="84">
        <v>37092182.872925773</v>
      </c>
      <c r="G4" s="85">
        <v>0</v>
      </c>
      <c r="H4" s="86">
        <v>0</v>
      </c>
      <c r="I4" s="84">
        <v>163785058.56051144</v>
      </c>
      <c r="J4" s="86">
        <v>0</v>
      </c>
      <c r="K4" s="71">
        <f>+H4+E4</f>
        <v>0</v>
      </c>
    </row>
    <row r="5" spans="1:11" x14ac:dyDescent="0.25">
      <c r="A5" s="87" t="s">
        <v>6</v>
      </c>
      <c r="B5" s="83" t="s">
        <v>7</v>
      </c>
      <c r="C5" s="88">
        <v>-8010876.9091993086</v>
      </c>
      <c r="D5" s="89">
        <v>-21058429.553597774</v>
      </c>
      <c r="E5" s="90">
        <v>0</v>
      </c>
      <c r="F5" s="88">
        <v>12530062.573890235</v>
      </c>
      <c r="G5" s="89">
        <v>-4145171.6749281879</v>
      </c>
      <c r="H5" s="90">
        <v>0</v>
      </c>
      <c r="I5" s="88">
        <v>4519185.6646909267</v>
      </c>
      <c r="J5" s="90">
        <v>-25203601.228525963</v>
      </c>
      <c r="K5" s="63">
        <f t="shared" ref="K5:K56" si="0">+H5+E5</f>
        <v>0</v>
      </c>
    </row>
    <row r="6" spans="1:11" x14ac:dyDescent="0.25">
      <c r="A6" s="87" t="s">
        <v>8</v>
      </c>
      <c r="B6" s="83" t="s">
        <v>9</v>
      </c>
      <c r="C6" s="91">
        <v>-1308320.9773910861</v>
      </c>
      <c r="D6" s="92">
        <v>0</v>
      </c>
      <c r="E6" s="93">
        <v>0</v>
      </c>
      <c r="F6" s="91">
        <v>810595.22755059309</v>
      </c>
      <c r="G6" s="92">
        <v>0</v>
      </c>
      <c r="H6" s="93">
        <v>0</v>
      </c>
      <c r="I6" s="91">
        <v>-497725.74984049296</v>
      </c>
      <c r="J6" s="93">
        <v>0</v>
      </c>
      <c r="K6" s="8">
        <f t="shared" si="0"/>
        <v>0</v>
      </c>
    </row>
    <row r="7" spans="1:11" x14ac:dyDescent="0.25">
      <c r="A7" s="87" t="s">
        <v>10</v>
      </c>
      <c r="B7" s="83" t="s">
        <v>11</v>
      </c>
      <c r="C7" s="91">
        <v>-1102954.8827197268</v>
      </c>
      <c r="D7" s="92">
        <v>0</v>
      </c>
      <c r="E7" s="93">
        <v>0</v>
      </c>
      <c r="F7" s="91">
        <v>-13049920.360041687</v>
      </c>
      <c r="G7" s="92">
        <v>0</v>
      </c>
      <c r="H7" s="93">
        <v>0</v>
      </c>
      <c r="I7" s="91">
        <v>-14152875.242761414</v>
      </c>
      <c r="J7" s="93">
        <v>0</v>
      </c>
      <c r="K7" s="8">
        <f t="shared" si="0"/>
        <v>0</v>
      </c>
    </row>
    <row r="8" spans="1:11" x14ac:dyDescent="0.25">
      <c r="A8" s="87" t="s">
        <v>12</v>
      </c>
      <c r="B8" s="83" t="s">
        <v>13</v>
      </c>
      <c r="C8" s="88">
        <v>-46816915.620777033</v>
      </c>
      <c r="D8" s="89">
        <v>2640052.0800557397</v>
      </c>
      <c r="E8" s="90">
        <v>0</v>
      </c>
      <c r="F8" s="88">
        <v>-5789176.7370023802</v>
      </c>
      <c r="G8" s="89">
        <v>-54496.481376114782</v>
      </c>
      <c r="H8" s="90">
        <v>0</v>
      </c>
      <c r="I8" s="88">
        <v>-52606092.357779413</v>
      </c>
      <c r="J8" s="90">
        <v>2585555.598679625</v>
      </c>
      <c r="K8" s="63">
        <f t="shared" si="0"/>
        <v>0</v>
      </c>
    </row>
    <row r="9" spans="1:11" x14ac:dyDescent="0.25">
      <c r="A9" s="87" t="s">
        <v>14</v>
      </c>
      <c r="B9" s="83" t="s">
        <v>15</v>
      </c>
      <c r="C9" s="88">
        <v>-38722981.224242583</v>
      </c>
      <c r="D9" s="89">
        <v>-1655907.8869673542</v>
      </c>
      <c r="E9" s="90">
        <v>0</v>
      </c>
      <c r="F9" s="88">
        <v>-18309981.10689912</v>
      </c>
      <c r="G9" s="89">
        <v>-610900.68186566967</v>
      </c>
      <c r="H9" s="90">
        <v>0</v>
      </c>
      <c r="I9" s="88">
        <v>-57032962.331141703</v>
      </c>
      <c r="J9" s="90">
        <v>-2266808.5688330238</v>
      </c>
      <c r="K9" s="63">
        <f t="shared" si="0"/>
        <v>0</v>
      </c>
    </row>
    <row r="10" spans="1:11" x14ac:dyDescent="0.25">
      <c r="A10" s="87" t="s">
        <v>16</v>
      </c>
      <c r="B10" s="83" t="s">
        <v>17</v>
      </c>
      <c r="C10" s="91">
        <v>-3955193.7552428856</v>
      </c>
      <c r="D10" s="92">
        <v>0</v>
      </c>
      <c r="E10" s="93">
        <v>0</v>
      </c>
      <c r="F10" s="91">
        <v>-440284.55932057288</v>
      </c>
      <c r="G10" s="92">
        <v>0</v>
      </c>
      <c r="H10" s="93">
        <v>0</v>
      </c>
      <c r="I10" s="91">
        <v>-4395478.3145634588</v>
      </c>
      <c r="J10" s="93">
        <v>0</v>
      </c>
      <c r="K10" s="8">
        <f t="shared" si="0"/>
        <v>0</v>
      </c>
    </row>
    <row r="11" spans="1:11" x14ac:dyDescent="0.25">
      <c r="A11" s="87" t="s">
        <v>18</v>
      </c>
      <c r="B11" s="83" t="s">
        <v>19</v>
      </c>
      <c r="C11" s="91">
        <v>-185255.63715567792</v>
      </c>
      <c r="D11" s="92">
        <v>0</v>
      </c>
      <c r="E11" s="93">
        <v>0</v>
      </c>
      <c r="F11" s="91">
        <v>40564.73427070176</v>
      </c>
      <c r="G11" s="92">
        <v>0</v>
      </c>
      <c r="H11" s="93">
        <v>0</v>
      </c>
      <c r="I11" s="91">
        <v>-144690.90288497615</v>
      </c>
      <c r="J11" s="93">
        <v>0</v>
      </c>
      <c r="K11" s="8">
        <f t="shared" si="0"/>
        <v>0</v>
      </c>
    </row>
    <row r="12" spans="1:11" x14ac:dyDescent="0.25">
      <c r="A12" s="87" t="s">
        <v>20</v>
      </c>
      <c r="B12" s="83" t="s">
        <v>21</v>
      </c>
      <c r="C12" s="91">
        <v>-2318.8319849218574</v>
      </c>
      <c r="D12" s="92">
        <v>0</v>
      </c>
      <c r="E12" s="93">
        <v>0</v>
      </c>
      <c r="F12" s="91">
        <v>-1259.6388478279798</v>
      </c>
      <c r="G12" s="92">
        <v>0</v>
      </c>
      <c r="H12" s="93">
        <v>0</v>
      </c>
      <c r="I12" s="91">
        <v>-3578.4708327498374</v>
      </c>
      <c r="J12" s="93">
        <v>0</v>
      </c>
      <c r="K12" s="8">
        <f t="shared" si="0"/>
        <v>0</v>
      </c>
    </row>
    <row r="13" spans="1:11" x14ac:dyDescent="0.25">
      <c r="A13" s="87" t="s">
        <v>22</v>
      </c>
      <c r="B13" s="83" t="s">
        <v>23</v>
      </c>
      <c r="C13" s="91">
        <v>71773.174580968262</v>
      </c>
      <c r="D13" s="92">
        <v>0</v>
      </c>
      <c r="E13" s="93">
        <v>0</v>
      </c>
      <c r="F13" s="91">
        <v>28586.196846224113</v>
      </c>
      <c r="G13" s="92">
        <v>0</v>
      </c>
      <c r="H13" s="93">
        <v>0</v>
      </c>
      <c r="I13" s="91">
        <v>100359.37142719238</v>
      </c>
      <c r="J13" s="93">
        <v>0</v>
      </c>
      <c r="K13" s="8">
        <f t="shared" si="0"/>
        <v>0</v>
      </c>
    </row>
    <row r="14" spans="1:11" x14ac:dyDescent="0.25">
      <c r="A14" s="87" t="s">
        <v>24</v>
      </c>
      <c r="B14" s="83" t="s">
        <v>25</v>
      </c>
      <c r="C14" s="91">
        <v>94089.416361418582</v>
      </c>
      <c r="D14" s="92">
        <v>0</v>
      </c>
      <c r="E14" s="93">
        <v>0</v>
      </c>
      <c r="F14" s="91">
        <v>-877417.16581162822</v>
      </c>
      <c r="G14" s="92">
        <v>0</v>
      </c>
      <c r="H14" s="93">
        <v>0</v>
      </c>
      <c r="I14" s="91">
        <v>-783327.74945020967</v>
      </c>
      <c r="J14" s="93">
        <v>0</v>
      </c>
      <c r="K14" s="8">
        <f t="shared" si="0"/>
        <v>0</v>
      </c>
    </row>
    <row r="15" spans="1:11" x14ac:dyDescent="0.25">
      <c r="A15" s="87" t="s">
        <v>26</v>
      </c>
      <c r="B15" s="83" t="s">
        <v>27</v>
      </c>
      <c r="C15" s="91">
        <v>4914980.6291800048</v>
      </c>
      <c r="D15" s="92">
        <v>1744770.9725328481</v>
      </c>
      <c r="E15" s="93">
        <v>0</v>
      </c>
      <c r="F15" s="91">
        <v>1992120.1342848099</v>
      </c>
      <c r="G15" s="92">
        <v>694924.45293999615</v>
      </c>
      <c r="H15" s="93">
        <v>0</v>
      </c>
      <c r="I15" s="91">
        <v>6907100.763464815</v>
      </c>
      <c r="J15" s="93">
        <v>2439695.4254728444</v>
      </c>
      <c r="K15" s="8">
        <f t="shared" si="0"/>
        <v>0</v>
      </c>
    </row>
    <row r="16" spans="1:11" x14ac:dyDescent="0.25">
      <c r="A16" s="87" t="s">
        <v>28</v>
      </c>
      <c r="B16" s="83" t="s">
        <v>29</v>
      </c>
      <c r="C16" s="91">
        <v>163251.19291448224</v>
      </c>
      <c r="D16" s="92">
        <v>0</v>
      </c>
      <c r="E16" s="93">
        <v>0</v>
      </c>
      <c r="F16" s="91">
        <v>65020.54233047484</v>
      </c>
      <c r="G16" s="92">
        <v>0</v>
      </c>
      <c r="H16" s="93">
        <v>0</v>
      </c>
      <c r="I16" s="91">
        <v>228271.73524495709</v>
      </c>
      <c r="J16" s="93">
        <v>0</v>
      </c>
      <c r="K16" s="8">
        <f t="shared" si="0"/>
        <v>0</v>
      </c>
    </row>
    <row r="17" spans="1:11" x14ac:dyDescent="0.25">
      <c r="A17" s="87" t="s">
        <v>30</v>
      </c>
      <c r="B17" s="83" t="s">
        <v>31</v>
      </c>
      <c r="C17" s="91">
        <v>23289.356557569328</v>
      </c>
      <c r="D17" s="92">
        <v>0</v>
      </c>
      <c r="E17" s="93">
        <v>0</v>
      </c>
      <c r="F17" s="91">
        <v>5128.010783146724</v>
      </c>
      <c r="G17" s="92">
        <v>0</v>
      </c>
      <c r="H17" s="93">
        <v>0</v>
      </c>
      <c r="I17" s="91">
        <v>28417.367340716053</v>
      </c>
      <c r="J17" s="93">
        <v>0</v>
      </c>
      <c r="K17" s="8">
        <f t="shared" si="0"/>
        <v>0</v>
      </c>
    </row>
    <row r="18" spans="1:11" x14ac:dyDescent="0.25">
      <c r="A18" s="87" t="s">
        <v>32</v>
      </c>
      <c r="B18" s="83" t="s">
        <v>33</v>
      </c>
      <c r="C18" s="91">
        <v>2080344.9131465848</v>
      </c>
      <c r="D18" s="92">
        <v>0</v>
      </c>
      <c r="E18" s="93">
        <v>0</v>
      </c>
      <c r="F18" s="91">
        <v>906382.01652698009</v>
      </c>
      <c r="G18" s="92">
        <v>0</v>
      </c>
      <c r="H18" s="93">
        <v>0</v>
      </c>
      <c r="I18" s="91">
        <v>2986726.9296735646</v>
      </c>
      <c r="J18" s="93">
        <v>0</v>
      </c>
      <c r="K18" s="8">
        <f t="shared" si="0"/>
        <v>0</v>
      </c>
    </row>
    <row r="19" spans="1:11" x14ac:dyDescent="0.25">
      <c r="A19" s="87" t="s">
        <v>34</v>
      </c>
      <c r="B19" s="83" t="s">
        <v>35</v>
      </c>
      <c r="C19" s="91">
        <v>4425036.7847625129</v>
      </c>
      <c r="D19" s="92">
        <v>0</v>
      </c>
      <c r="E19" s="93">
        <v>0</v>
      </c>
      <c r="F19" s="91">
        <v>1947764.8453919198</v>
      </c>
      <c r="G19" s="92">
        <v>0</v>
      </c>
      <c r="H19" s="93">
        <v>0</v>
      </c>
      <c r="I19" s="91">
        <v>6372801.6301544327</v>
      </c>
      <c r="J19" s="93">
        <v>0</v>
      </c>
      <c r="K19" s="8">
        <f t="shared" si="0"/>
        <v>0</v>
      </c>
    </row>
    <row r="20" spans="1:11" x14ac:dyDescent="0.25">
      <c r="A20" s="87" t="s">
        <v>36</v>
      </c>
      <c r="B20" s="83" t="s">
        <v>37</v>
      </c>
      <c r="C20" s="91">
        <v>-87853.630746197567</v>
      </c>
      <c r="D20" s="92">
        <v>0</v>
      </c>
      <c r="E20" s="93">
        <v>0</v>
      </c>
      <c r="F20" s="91">
        <v>-62996.632835969795</v>
      </c>
      <c r="G20" s="92">
        <v>0</v>
      </c>
      <c r="H20" s="93">
        <v>0</v>
      </c>
      <c r="I20" s="91">
        <v>-150850.26358216736</v>
      </c>
      <c r="J20" s="93">
        <v>0</v>
      </c>
      <c r="K20" s="8">
        <f t="shared" si="0"/>
        <v>0</v>
      </c>
    </row>
    <row r="21" spans="1:11" x14ac:dyDescent="0.25">
      <c r="A21" s="87" t="s">
        <v>38</v>
      </c>
      <c r="B21" s="83" t="s">
        <v>39</v>
      </c>
      <c r="C21" s="91">
        <v>-467393.28043949604</v>
      </c>
      <c r="D21" s="92">
        <v>0</v>
      </c>
      <c r="E21" s="93">
        <v>0</v>
      </c>
      <c r="F21" s="91">
        <v>-186155.8499711277</v>
      </c>
      <c r="G21" s="92">
        <v>0</v>
      </c>
      <c r="H21" s="93">
        <v>0</v>
      </c>
      <c r="I21" s="91">
        <v>-653549.13041062374</v>
      </c>
      <c r="J21" s="93">
        <v>0</v>
      </c>
      <c r="K21" s="8">
        <f t="shared" si="0"/>
        <v>0</v>
      </c>
    </row>
    <row r="22" spans="1:11" x14ac:dyDescent="0.25">
      <c r="A22" s="87" t="s">
        <v>40</v>
      </c>
      <c r="B22" s="83" t="s">
        <v>41</v>
      </c>
      <c r="C22" s="91">
        <v>3007139.4573902707</v>
      </c>
      <c r="D22" s="92">
        <v>0</v>
      </c>
      <c r="E22" s="93">
        <v>0</v>
      </c>
      <c r="F22" s="91">
        <v>1244822.6226784487</v>
      </c>
      <c r="G22" s="92">
        <v>0</v>
      </c>
      <c r="H22" s="93">
        <v>0</v>
      </c>
      <c r="I22" s="91">
        <v>4251962.0800687196</v>
      </c>
      <c r="J22" s="93">
        <v>0</v>
      </c>
      <c r="K22" s="8">
        <f t="shared" si="0"/>
        <v>0</v>
      </c>
    </row>
    <row r="23" spans="1:11" x14ac:dyDescent="0.25">
      <c r="A23" s="87" t="s">
        <v>42</v>
      </c>
      <c r="B23" s="83" t="s">
        <v>43</v>
      </c>
      <c r="C23" s="88">
        <v>1797787.7703353828</v>
      </c>
      <c r="D23" s="92">
        <v>0</v>
      </c>
      <c r="E23" s="93">
        <v>0</v>
      </c>
      <c r="F23" s="88">
        <v>6362733.0560489232</v>
      </c>
      <c r="G23" s="92">
        <v>0</v>
      </c>
      <c r="H23" s="93">
        <v>0</v>
      </c>
      <c r="I23" s="88">
        <v>8160520.826384306</v>
      </c>
      <c r="J23" s="93">
        <v>0</v>
      </c>
      <c r="K23" s="8">
        <f t="shared" si="0"/>
        <v>0</v>
      </c>
    </row>
    <row r="24" spans="1:11" x14ac:dyDescent="0.25">
      <c r="A24" s="87" t="s">
        <v>44</v>
      </c>
      <c r="B24" s="83" t="s">
        <v>45</v>
      </c>
      <c r="C24" s="88">
        <v>811504.98790395749</v>
      </c>
      <c r="D24" s="92">
        <v>0</v>
      </c>
      <c r="E24" s="93">
        <v>0</v>
      </c>
      <c r="F24" s="88">
        <v>-258422.14481272604</v>
      </c>
      <c r="G24" s="92">
        <v>0</v>
      </c>
      <c r="H24" s="93">
        <v>0</v>
      </c>
      <c r="I24" s="88">
        <v>553082.84309123142</v>
      </c>
      <c r="J24" s="93">
        <v>0</v>
      </c>
      <c r="K24" s="8">
        <f t="shared" si="0"/>
        <v>0</v>
      </c>
    </row>
    <row r="25" spans="1:11" x14ac:dyDescent="0.25">
      <c r="A25" s="87" t="s">
        <v>46</v>
      </c>
      <c r="B25" s="73" t="s">
        <v>47</v>
      </c>
      <c r="C25" s="91">
        <v>92493.544033867278</v>
      </c>
      <c r="D25" s="92">
        <v>0</v>
      </c>
      <c r="E25" s="93">
        <v>0</v>
      </c>
      <c r="F25" s="91">
        <v>-8593.0819278192466</v>
      </c>
      <c r="G25" s="92">
        <v>0</v>
      </c>
      <c r="H25" s="93">
        <v>0</v>
      </c>
      <c r="I25" s="91">
        <v>83900.462106048028</v>
      </c>
      <c r="J25" s="93">
        <v>0</v>
      </c>
      <c r="K25" s="8">
        <f t="shared" si="0"/>
        <v>0</v>
      </c>
    </row>
    <row r="26" spans="1:11" x14ac:dyDescent="0.25">
      <c r="A26" s="87" t="s">
        <v>48</v>
      </c>
      <c r="B26" s="83" t="s">
        <v>49</v>
      </c>
      <c r="C26" s="88">
        <v>19747299.942896858</v>
      </c>
      <c r="D26" s="89">
        <v>2758566.1134713721</v>
      </c>
      <c r="E26" s="90">
        <v>0</v>
      </c>
      <c r="F26" s="88">
        <v>26763781.136687923</v>
      </c>
      <c r="G26" s="89">
        <v>6492737.6317450702</v>
      </c>
      <c r="H26" s="90">
        <v>0</v>
      </c>
      <c r="I26" s="88">
        <v>46511081.079584777</v>
      </c>
      <c r="J26" s="90">
        <v>9251303.7452164423</v>
      </c>
      <c r="K26" s="63">
        <f t="shared" si="0"/>
        <v>0</v>
      </c>
    </row>
    <row r="27" spans="1:11" x14ac:dyDescent="0.25">
      <c r="A27" s="87" t="s">
        <v>50</v>
      </c>
      <c r="B27" s="83" t="s">
        <v>51</v>
      </c>
      <c r="C27" s="88">
        <v>492229.68524113711</v>
      </c>
      <c r="D27" s="89">
        <v>1552691.036903925</v>
      </c>
      <c r="E27" s="90">
        <v>0</v>
      </c>
      <c r="F27" s="88">
        <v>266481.90340418869</v>
      </c>
      <c r="G27" s="89">
        <v>832545.73654832842</v>
      </c>
      <c r="H27" s="90">
        <v>0</v>
      </c>
      <c r="I27" s="88">
        <v>758711.58864532574</v>
      </c>
      <c r="J27" s="90">
        <v>2385236.7734522535</v>
      </c>
      <c r="K27" s="63">
        <f t="shared" si="0"/>
        <v>0</v>
      </c>
    </row>
    <row r="28" spans="1:11" x14ac:dyDescent="0.25">
      <c r="A28" s="87" t="s">
        <v>52</v>
      </c>
      <c r="B28" s="83" t="s">
        <v>53</v>
      </c>
      <c r="C28" s="88">
        <v>-436936.99913016707</v>
      </c>
      <c r="D28" s="89">
        <v>-6219415.3031549389</v>
      </c>
      <c r="E28" s="90">
        <v>0</v>
      </c>
      <c r="F28" s="88">
        <v>-613051.50860658474</v>
      </c>
      <c r="G28" s="89">
        <v>-3671353.7400377272</v>
      </c>
      <c r="H28" s="90">
        <v>0</v>
      </c>
      <c r="I28" s="88">
        <v>-1049988.5077367518</v>
      </c>
      <c r="J28" s="90">
        <v>-9890769.043192666</v>
      </c>
      <c r="K28" s="63">
        <f t="shared" si="0"/>
        <v>0</v>
      </c>
    </row>
    <row r="29" spans="1:11" x14ac:dyDescent="0.25">
      <c r="A29" s="87" t="s">
        <v>54</v>
      </c>
      <c r="B29" s="83" t="s">
        <v>55</v>
      </c>
      <c r="C29" s="88">
        <v>19805742.081372164</v>
      </c>
      <c r="D29" s="89">
        <v>-503848.63174065674</v>
      </c>
      <c r="E29" s="90">
        <v>0</v>
      </c>
      <c r="F29" s="88">
        <v>11643244.333630159</v>
      </c>
      <c r="G29" s="89">
        <v>-334604.77296683373</v>
      </c>
      <c r="H29" s="90">
        <v>0</v>
      </c>
      <c r="I29" s="88">
        <v>31448986.415002324</v>
      </c>
      <c r="J29" s="90">
        <v>-838453.40470749047</v>
      </c>
      <c r="K29" s="63">
        <f t="shared" si="0"/>
        <v>0</v>
      </c>
    </row>
    <row r="30" spans="1:11" x14ac:dyDescent="0.25">
      <c r="A30" s="87" t="s">
        <v>56</v>
      </c>
      <c r="B30" s="83" t="s">
        <v>57</v>
      </c>
      <c r="C30" s="91">
        <v>-82397.738892506386</v>
      </c>
      <c r="D30" s="92">
        <v>0</v>
      </c>
      <c r="E30" s="93">
        <v>0</v>
      </c>
      <c r="F30" s="91">
        <v>-237381.27387397748</v>
      </c>
      <c r="G30" s="92">
        <v>0</v>
      </c>
      <c r="H30" s="93">
        <v>0</v>
      </c>
      <c r="I30" s="91">
        <v>-319779.01276648388</v>
      </c>
      <c r="J30" s="93">
        <v>0</v>
      </c>
      <c r="K30" s="8">
        <f t="shared" si="0"/>
        <v>0</v>
      </c>
    </row>
    <row r="31" spans="1:11" x14ac:dyDescent="0.25">
      <c r="A31" s="87" t="s">
        <v>58</v>
      </c>
      <c r="B31" s="83" t="s">
        <v>59</v>
      </c>
      <c r="C31" s="88">
        <v>0</v>
      </c>
      <c r="D31" s="89">
        <v>0</v>
      </c>
      <c r="E31" s="90">
        <v>0</v>
      </c>
      <c r="F31" s="88">
        <v>0</v>
      </c>
      <c r="G31" s="89">
        <v>0</v>
      </c>
      <c r="H31" s="90">
        <v>0</v>
      </c>
      <c r="I31" s="88">
        <v>0</v>
      </c>
      <c r="J31" s="90">
        <v>0</v>
      </c>
      <c r="K31" s="63">
        <f t="shared" si="0"/>
        <v>0</v>
      </c>
    </row>
    <row r="32" spans="1:11" x14ac:dyDescent="0.25">
      <c r="A32" s="87" t="s">
        <v>60</v>
      </c>
      <c r="B32" s="83" t="s">
        <v>61</v>
      </c>
      <c r="C32" s="91">
        <v>0</v>
      </c>
      <c r="D32" s="92">
        <v>0</v>
      </c>
      <c r="E32" s="93">
        <v>0</v>
      </c>
      <c r="F32" s="91">
        <v>0</v>
      </c>
      <c r="G32" s="92">
        <v>0</v>
      </c>
      <c r="H32" s="93">
        <v>0</v>
      </c>
      <c r="I32" s="91">
        <v>0</v>
      </c>
      <c r="J32" s="93">
        <v>0</v>
      </c>
      <c r="K32" s="8">
        <f t="shared" si="0"/>
        <v>0</v>
      </c>
    </row>
    <row r="33" spans="1:11" x14ac:dyDescent="0.25">
      <c r="A33" s="87" t="s">
        <v>62</v>
      </c>
      <c r="B33" s="83" t="s">
        <v>63</v>
      </c>
      <c r="C33" s="88">
        <v>-127224522.42199835</v>
      </c>
      <c r="D33" s="89">
        <v>-56150545.870607816</v>
      </c>
      <c r="E33" s="90">
        <v>0</v>
      </c>
      <c r="F33" s="88">
        <v>-36599489.913609661</v>
      </c>
      <c r="G33" s="89">
        <v>-23607285.542785898</v>
      </c>
      <c r="H33" s="90">
        <v>0</v>
      </c>
      <c r="I33" s="88">
        <v>-163824012.33560801</v>
      </c>
      <c r="J33" s="90">
        <v>-79757831.413393706</v>
      </c>
      <c r="K33" s="63">
        <f t="shared" si="0"/>
        <v>0</v>
      </c>
    </row>
    <row r="34" spans="1:11" x14ac:dyDescent="0.25">
      <c r="A34" s="87" t="s">
        <v>64</v>
      </c>
      <c r="B34" s="83" t="s">
        <v>65</v>
      </c>
      <c r="C34" s="88">
        <v>-12695161.024289923</v>
      </c>
      <c r="D34" s="89">
        <v>-2756821.060747602</v>
      </c>
      <c r="E34" s="90">
        <v>0</v>
      </c>
      <c r="F34" s="88">
        <v>-2810254.5422731908</v>
      </c>
      <c r="G34" s="89">
        <v>-308719.85348885105</v>
      </c>
      <c r="H34" s="90">
        <v>0</v>
      </c>
      <c r="I34" s="88">
        <v>-15505415.566563115</v>
      </c>
      <c r="J34" s="90">
        <v>-3065540.9142364529</v>
      </c>
      <c r="K34" s="63">
        <f t="shared" si="0"/>
        <v>0</v>
      </c>
    </row>
    <row r="35" spans="1:11" x14ac:dyDescent="0.25">
      <c r="A35" s="87" t="s">
        <v>66</v>
      </c>
      <c r="B35" s="83" t="s">
        <v>67</v>
      </c>
      <c r="C35" s="88">
        <v>81689079.343944818</v>
      </c>
      <c r="D35" s="89">
        <v>74234366.80468075</v>
      </c>
      <c r="E35" s="90">
        <v>0</v>
      </c>
      <c r="F35" s="88">
        <v>32522647.741317775</v>
      </c>
      <c r="G35" s="89">
        <v>30046425.60164123</v>
      </c>
      <c r="H35" s="90">
        <v>0</v>
      </c>
      <c r="I35" s="88">
        <v>114211727.0852626</v>
      </c>
      <c r="J35" s="90">
        <v>104280792.40632197</v>
      </c>
      <c r="K35" s="63">
        <f t="shared" si="0"/>
        <v>0</v>
      </c>
    </row>
    <row r="36" spans="1:11" x14ac:dyDescent="0.25">
      <c r="A36" s="87" t="s">
        <v>68</v>
      </c>
      <c r="B36" s="83" t="s">
        <v>69</v>
      </c>
      <c r="C36" s="88">
        <v>5362705.9733078117</v>
      </c>
      <c r="D36" s="89">
        <v>976186.83526792692</v>
      </c>
      <c r="E36" s="90">
        <v>0</v>
      </c>
      <c r="F36" s="88">
        <v>22220725.35881643</v>
      </c>
      <c r="G36" s="89">
        <v>9783295.0014003757</v>
      </c>
      <c r="H36" s="90">
        <v>0</v>
      </c>
      <c r="I36" s="88">
        <v>27583431.332124241</v>
      </c>
      <c r="J36" s="90">
        <v>10759481.836668303</v>
      </c>
      <c r="K36" s="63">
        <f t="shared" si="0"/>
        <v>0</v>
      </c>
    </row>
    <row r="37" spans="1:11" x14ac:dyDescent="0.25">
      <c r="A37" s="87" t="s">
        <v>70</v>
      </c>
      <c r="B37" s="83" t="s">
        <v>71</v>
      </c>
      <c r="C37" s="88">
        <v>13679217.52725937</v>
      </c>
      <c r="D37" s="89">
        <v>13015440.284218038</v>
      </c>
      <c r="E37" s="90">
        <v>0</v>
      </c>
      <c r="F37" s="88">
        <v>149537.23239738261</v>
      </c>
      <c r="G37" s="89">
        <v>391861.75354184222</v>
      </c>
      <c r="H37" s="90">
        <v>0</v>
      </c>
      <c r="I37" s="88">
        <v>13828754.759656753</v>
      </c>
      <c r="J37" s="90">
        <v>13407302.03775988</v>
      </c>
      <c r="K37" s="63">
        <f t="shared" si="0"/>
        <v>0</v>
      </c>
    </row>
    <row r="38" spans="1:11" x14ac:dyDescent="0.25">
      <c r="A38" s="87" t="s">
        <v>72</v>
      </c>
      <c r="B38" s="83" t="s">
        <v>73</v>
      </c>
      <c r="C38" s="88">
        <v>50542914.604089968</v>
      </c>
      <c r="D38" s="89">
        <v>26813633.59992196</v>
      </c>
      <c r="E38" s="90">
        <v>0</v>
      </c>
      <c r="F38" s="88">
        <v>14605636.363772545</v>
      </c>
      <c r="G38" s="89">
        <v>9351778.3764816392</v>
      </c>
      <c r="H38" s="90">
        <v>0</v>
      </c>
      <c r="I38" s="88">
        <v>65148550.967862517</v>
      </c>
      <c r="J38" s="90">
        <v>36165411.976403601</v>
      </c>
      <c r="K38" s="63">
        <f t="shared" si="0"/>
        <v>0</v>
      </c>
    </row>
    <row r="39" spans="1:11" x14ac:dyDescent="0.25">
      <c r="A39" s="87">
        <v>6.45</v>
      </c>
      <c r="B39" s="83" t="s">
        <v>74</v>
      </c>
      <c r="C39" s="88">
        <v>173024190.66091961</v>
      </c>
      <c r="D39" s="89">
        <v>15718468.38203286</v>
      </c>
      <c r="E39" s="90">
        <v>0</v>
      </c>
      <c r="F39" s="88">
        <v>0</v>
      </c>
      <c r="G39" s="89">
        <v>0</v>
      </c>
      <c r="H39" s="90">
        <v>0</v>
      </c>
      <c r="I39" s="88">
        <v>173024190.66091961</v>
      </c>
      <c r="J39" s="90">
        <v>15718468.38203286</v>
      </c>
      <c r="K39" s="63">
        <f t="shared" si="0"/>
        <v>0</v>
      </c>
    </row>
    <row r="40" spans="1:11" x14ac:dyDescent="0.25">
      <c r="A40" s="87">
        <v>6.46</v>
      </c>
      <c r="B40" s="83" t="s">
        <v>75</v>
      </c>
      <c r="C40" s="91">
        <v>288036.40668301529</v>
      </c>
      <c r="D40" s="92">
        <v>-63637.479215264044</v>
      </c>
      <c r="E40" s="93">
        <v>0</v>
      </c>
      <c r="F40" s="91">
        <v>0</v>
      </c>
      <c r="G40" s="92">
        <v>0</v>
      </c>
      <c r="H40" s="93">
        <v>0</v>
      </c>
      <c r="I40" s="91">
        <v>288036.40668301529</v>
      </c>
      <c r="J40" s="93">
        <v>-63637.479215264044</v>
      </c>
      <c r="K40" s="8">
        <f t="shared" si="0"/>
        <v>0</v>
      </c>
    </row>
    <row r="41" spans="1:11" x14ac:dyDescent="0.25">
      <c r="A41" s="87">
        <v>6.47</v>
      </c>
      <c r="B41" s="83" t="s">
        <v>76</v>
      </c>
      <c r="C41" s="88">
        <v>-331337.94609374565</v>
      </c>
      <c r="D41" s="89">
        <v>15049.904097507066</v>
      </c>
      <c r="E41" s="93">
        <v>0</v>
      </c>
      <c r="F41" s="91">
        <v>0</v>
      </c>
      <c r="G41" s="92">
        <v>0</v>
      </c>
      <c r="H41" s="93">
        <v>0</v>
      </c>
      <c r="I41" s="88">
        <v>-331337.94609374565</v>
      </c>
      <c r="J41" s="90">
        <v>15049.904097507066</v>
      </c>
      <c r="K41" s="8">
        <f t="shared" si="0"/>
        <v>0</v>
      </c>
    </row>
    <row r="42" spans="1:11" x14ac:dyDescent="0.25">
      <c r="A42" s="87">
        <v>6.4799999999999995</v>
      </c>
      <c r="B42" s="83" t="s">
        <v>77</v>
      </c>
      <c r="C42" s="91">
        <v>-108032.09267344617</v>
      </c>
      <c r="D42" s="92">
        <v>0</v>
      </c>
      <c r="E42" s="93">
        <v>0</v>
      </c>
      <c r="F42" s="91">
        <v>0</v>
      </c>
      <c r="G42" s="92">
        <v>0</v>
      </c>
      <c r="H42" s="93">
        <v>0</v>
      </c>
      <c r="I42" s="91">
        <v>-108032.09267344617</v>
      </c>
      <c r="J42" s="93">
        <v>0</v>
      </c>
      <c r="K42" s="8">
        <f t="shared" si="0"/>
        <v>0</v>
      </c>
    </row>
    <row r="43" spans="1:11" x14ac:dyDescent="0.25">
      <c r="A43" s="87">
        <v>6.4899999999999993</v>
      </c>
      <c r="B43" s="83" t="s">
        <v>78</v>
      </c>
      <c r="C43" s="88">
        <v>-6711801.5259382371</v>
      </c>
      <c r="D43" s="89">
        <v>-11642904.056671005</v>
      </c>
      <c r="E43" s="93">
        <v>0</v>
      </c>
      <c r="F43" s="91">
        <v>0</v>
      </c>
      <c r="G43" s="92">
        <v>0</v>
      </c>
      <c r="H43" s="93">
        <v>0</v>
      </c>
      <c r="I43" s="88">
        <v>-6711801.5259382371</v>
      </c>
      <c r="J43" s="90">
        <v>-11642904.056671005</v>
      </c>
      <c r="K43" s="8">
        <f t="shared" si="0"/>
        <v>0</v>
      </c>
    </row>
    <row r="44" spans="1:11" x14ac:dyDescent="0.25">
      <c r="A44" s="87">
        <v>6.4999999999999991</v>
      </c>
      <c r="B44" s="83" t="s">
        <v>79</v>
      </c>
      <c r="C44" s="88">
        <v>-137762.19607923628</v>
      </c>
      <c r="D44" s="89">
        <v>108473.9348195916</v>
      </c>
      <c r="E44" s="93">
        <v>0</v>
      </c>
      <c r="F44" s="91">
        <v>0</v>
      </c>
      <c r="G44" s="92">
        <v>0</v>
      </c>
      <c r="H44" s="93">
        <v>0</v>
      </c>
      <c r="I44" s="88">
        <v>-137762.19607923628</v>
      </c>
      <c r="J44" s="90">
        <v>108473.9348195916</v>
      </c>
      <c r="K44" s="8">
        <f t="shared" si="0"/>
        <v>0</v>
      </c>
    </row>
    <row r="45" spans="1:11" x14ac:dyDescent="0.25">
      <c r="A45" s="87">
        <v>6.5099999999999989</v>
      </c>
      <c r="B45" s="83" t="s">
        <v>80</v>
      </c>
      <c r="C45" s="91">
        <v>11969048.497444691</v>
      </c>
      <c r="D45" s="92">
        <v>0</v>
      </c>
      <c r="E45" s="93">
        <v>0</v>
      </c>
      <c r="F45" s="91">
        <v>0</v>
      </c>
      <c r="G45" s="92">
        <v>0</v>
      </c>
      <c r="H45" s="93">
        <v>0</v>
      </c>
      <c r="I45" s="91">
        <v>11969048.497444691</v>
      </c>
      <c r="J45" s="93">
        <v>0</v>
      </c>
      <c r="K45" s="8">
        <f t="shared" si="0"/>
        <v>0</v>
      </c>
    </row>
    <row r="46" spans="1:11" x14ac:dyDescent="0.25">
      <c r="A46" s="87">
        <v>6.5199999999999987</v>
      </c>
      <c r="B46" s="83" t="s">
        <v>81</v>
      </c>
      <c r="C46" s="88">
        <v>4722722.7110377513</v>
      </c>
      <c r="D46" s="89">
        <v>-146898.69815772687</v>
      </c>
      <c r="E46" s="93">
        <v>0</v>
      </c>
      <c r="F46" s="91">
        <v>0</v>
      </c>
      <c r="G46" s="92">
        <v>0</v>
      </c>
      <c r="H46" s="93">
        <v>0</v>
      </c>
      <c r="I46" s="88">
        <v>4722722.7110377513</v>
      </c>
      <c r="J46" s="90">
        <v>-146898.69815772687</v>
      </c>
      <c r="K46" s="8">
        <f t="shared" si="0"/>
        <v>0</v>
      </c>
    </row>
    <row r="47" spans="1:11" x14ac:dyDescent="0.25">
      <c r="A47" s="87">
        <v>6.5299999999999985</v>
      </c>
      <c r="B47" s="83" t="s">
        <v>82</v>
      </c>
      <c r="C47" s="88">
        <v>-43684279.103837959</v>
      </c>
      <c r="D47" s="89">
        <v>-1434792.4606865579</v>
      </c>
      <c r="E47" s="93">
        <v>0</v>
      </c>
      <c r="F47" s="91">
        <v>0</v>
      </c>
      <c r="G47" s="92">
        <v>0</v>
      </c>
      <c r="H47" s="93">
        <v>0</v>
      </c>
      <c r="I47" s="88">
        <v>-43684279.103837959</v>
      </c>
      <c r="J47" s="90">
        <v>-1434792.4606865579</v>
      </c>
      <c r="K47" s="8">
        <f t="shared" si="0"/>
        <v>0</v>
      </c>
    </row>
    <row r="48" spans="1:11" x14ac:dyDescent="0.25">
      <c r="A48" s="87">
        <v>6.54</v>
      </c>
      <c r="B48" s="83" t="s">
        <v>98</v>
      </c>
      <c r="C48" s="88">
        <v>-598470.93099451158</v>
      </c>
      <c r="D48" s="89">
        <v>29148.320347556961</v>
      </c>
      <c r="E48" s="93">
        <v>0</v>
      </c>
      <c r="F48" s="91">
        <v>0</v>
      </c>
      <c r="G48" s="92">
        <v>0</v>
      </c>
      <c r="H48" s="93">
        <v>0</v>
      </c>
      <c r="I48" s="88">
        <v>-598470.93099451158</v>
      </c>
      <c r="J48" s="90">
        <v>29148.320347556961</v>
      </c>
      <c r="K48" s="8">
        <f t="shared" si="0"/>
        <v>0</v>
      </c>
    </row>
    <row r="49" spans="1:11" x14ac:dyDescent="0.25">
      <c r="A49" s="87">
        <v>6.549999999999998</v>
      </c>
      <c r="B49" s="83" t="s">
        <v>83</v>
      </c>
      <c r="C49" s="88">
        <v>-18988879.245203719</v>
      </c>
      <c r="D49" s="89">
        <v>0</v>
      </c>
      <c r="E49" s="93">
        <v>0</v>
      </c>
      <c r="F49" s="91">
        <v>0</v>
      </c>
      <c r="G49" s="92">
        <v>0</v>
      </c>
      <c r="H49" s="93">
        <v>0</v>
      </c>
      <c r="I49" s="88">
        <v>-18988879.245203719</v>
      </c>
      <c r="J49" s="90">
        <v>0</v>
      </c>
      <c r="K49" s="8">
        <f t="shared" si="0"/>
        <v>0</v>
      </c>
    </row>
    <row r="50" spans="1:11" x14ac:dyDescent="0.25">
      <c r="A50" s="87">
        <v>6.5599999999999978</v>
      </c>
      <c r="B50" s="83" t="s">
        <v>84</v>
      </c>
      <c r="C50" s="88">
        <v>-4218887.2622631658</v>
      </c>
      <c r="D50" s="89">
        <v>-548308.85719640506</v>
      </c>
      <c r="E50" s="93">
        <v>0</v>
      </c>
      <c r="F50" s="91">
        <v>0</v>
      </c>
      <c r="G50" s="92">
        <v>0</v>
      </c>
      <c r="H50" s="93">
        <v>0</v>
      </c>
      <c r="I50" s="88">
        <v>-4218887.2622631658</v>
      </c>
      <c r="J50" s="90">
        <v>-548308.85719640506</v>
      </c>
      <c r="K50" s="8">
        <f t="shared" si="0"/>
        <v>0</v>
      </c>
    </row>
    <row r="51" spans="1:11" x14ac:dyDescent="0.25">
      <c r="A51" s="87">
        <v>11.479999999999999</v>
      </c>
      <c r="B51" s="83" t="s">
        <v>85</v>
      </c>
      <c r="C51" s="91">
        <v>0</v>
      </c>
      <c r="D51" s="92">
        <v>0</v>
      </c>
      <c r="E51" s="93">
        <v>0</v>
      </c>
      <c r="F51" s="88">
        <v>2859704.8419730733</v>
      </c>
      <c r="G51" s="89">
        <v>-40209.951413127339</v>
      </c>
      <c r="H51" s="90">
        <v>0</v>
      </c>
      <c r="I51" s="88">
        <v>2859704.8419730733</v>
      </c>
      <c r="J51" s="90">
        <v>-40209.951413127339</v>
      </c>
      <c r="K51" s="8">
        <f t="shared" si="0"/>
        <v>0</v>
      </c>
    </row>
    <row r="52" spans="1:11" x14ac:dyDescent="0.25">
      <c r="A52" s="87">
        <v>11.489999999999998</v>
      </c>
      <c r="B52" s="83" t="s">
        <v>86</v>
      </c>
      <c r="C52" s="91">
        <v>0</v>
      </c>
      <c r="D52" s="92">
        <v>0</v>
      </c>
      <c r="E52" s="93">
        <v>0</v>
      </c>
      <c r="F52" s="88">
        <v>-1759836.3883528202</v>
      </c>
      <c r="G52" s="89">
        <v>-4687892.0111136911</v>
      </c>
      <c r="H52" s="90">
        <v>0</v>
      </c>
      <c r="I52" s="88">
        <v>-1759836.3883528202</v>
      </c>
      <c r="J52" s="90">
        <v>-4687892.0111136911</v>
      </c>
      <c r="K52" s="8">
        <f t="shared" si="0"/>
        <v>0</v>
      </c>
    </row>
    <row r="53" spans="1:11" x14ac:dyDescent="0.25">
      <c r="A53" s="87">
        <v>11.499999999999998</v>
      </c>
      <c r="B53" s="83" t="s">
        <v>87</v>
      </c>
      <c r="C53" s="91">
        <v>0</v>
      </c>
      <c r="D53" s="92">
        <v>0</v>
      </c>
      <c r="E53" s="93">
        <v>0</v>
      </c>
      <c r="F53" s="91">
        <v>0</v>
      </c>
      <c r="G53" s="92">
        <v>0</v>
      </c>
      <c r="H53" s="93">
        <v>0</v>
      </c>
      <c r="I53" s="91">
        <v>0</v>
      </c>
      <c r="J53" s="93">
        <v>0</v>
      </c>
      <c r="K53" s="8">
        <f t="shared" si="0"/>
        <v>0</v>
      </c>
    </row>
    <row r="54" spans="1:11" x14ac:dyDescent="0.25">
      <c r="A54" s="94"/>
      <c r="B54" s="83" t="s">
        <v>93</v>
      </c>
      <c r="C54" s="91">
        <v>0</v>
      </c>
      <c r="D54" s="92">
        <v>0</v>
      </c>
      <c r="E54" s="93">
        <v>0</v>
      </c>
      <c r="F54" s="91">
        <v>0</v>
      </c>
      <c r="G54" s="92">
        <v>-1.3411045074462891E-7</v>
      </c>
      <c r="H54" s="93">
        <v>0</v>
      </c>
      <c r="I54" s="91">
        <v>0</v>
      </c>
      <c r="J54" s="93">
        <v>-1.3411045074462891E-7</v>
      </c>
      <c r="K54" s="8">
        <f t="shared" si="0"/>
        <v>0</v>
      </c>
    </row>
    <row r="55" spans="1:11" x14ac:dyDescent="0.25">
      <c r="A55" s="82"/>
      <c r="B55" s="83" t="s">
        <v>88</v>
      </c>
      <c r="C55" s="95">
        <f t="shared" ref="C55:J55" si="1">SUM(C4:C54)</f>
        <v>209619221.11165601</v>
      </c>
      <c r="D55" s="96">
        <f t="shared" si="1"/>
        <v>37425338.409606978</v>
      </c>
      <c r="E55" s="97">
        <f t="shared" si="1"/>
        <v>0</v>
      </c>
      <c r="F55" s="95">
        <f t="shared" si="1"/>
        <v>93053500.841340601</v>
      </c>
      <c r="G55" s="96">
        <f t="shared" si="1"/>
        <v>20132933.844322246</v>
      </c>
      <c r="H55" s="97">
        <f t="shared" si="1"/>
        <v>0</v>
      </c>
      <c r="I55" s="95">
        <f>SUM(I4:I54)</f>
        <v>302672721.95299667</v>
      </c>
      <c r="J55" s="97">
        <f t="shared" si="1"/>
        <v>57558272.253929228</v>
      </c>
      <c r="K55" s="64">
        <f t="shared" si="0"/>
        <v>0</v>
      </c>
    </row>
    <row r="56" spans="1:11" x14ac:dyDescent="0.25">
      <c r="A56" s="82"/>
      <c r="B56" s="83" t="s">
        <v>94</v>
      </c>
      <c r="C56" s="88">
        <v>13428598.129733883</v>
      </c>
      <c r="D56" s="89">
        <v>509600.09582342952</v>
      </c>
      <c r="E56" s="90">
        <v>0</v>
      </c>
      <c r="F56" s="88">
        <v>-22490173.111519996</v>
      </c>
      <c r="G56" s="89">
        <v>-1351282</v>
      </c>
      <c r="H56" s="90">
        <v>0</v>
      </c>
      <c r="I56" s="88">
        <f t="shared" ref="I56:J56" si="2">C56+F56</f>
        <v>-9061574.9817861132</v>
      </c>
      <c r="J56" s="90">
        <f t="shared" si="2"/>
        <v>-841681.90417657048</v>
      </c>
      <c r="K56" s="63">
        <f t="shared" si="0"/>
        <v>0</v>
      </c>
    </row>
    <row r="57" spans="1:11" ht="15.75" thickBot="1" x14ac:dyDescent="0.3">
      <c r="A57" s="98"/>
      <c r="B57" s="99" t="s">
        <v>95</v>
      </c>
      <c r="C57" s="100">
        <f t="shared" ref="C57:J57" si="3">SUM(C55:C56)</f>
        <v>223047819.2413899</v>
      </c>
      <c r="D57" s="101">
        <f t="shared" si="3"/>
        <v>37934938.505430408</v>
      </c>
      <c r="E57" s="102">
        <f t="shared" si="3"/>
        <v>0</v>
      </c>
      <c r="F57" s="100">
        <f t="shared" si="3"/>
        <v>70563327.729820609</v>
      </c>
      <c r="G57" s="101">
        <f t="shared" si="3"/>
        <v>18781651.844322246</v>
      </c>
      <c r="H57" s="102">
        <f t="shared" si="3"/>
        <v>0</v>
      </c>
      <c r="I57" s="100">
        <f>SUM(I55:I56)</f>
        <v>293611146.97121054</v>
      </c>
      <c r="J57" s="102">
        <f t="shared" si="3"/>
        <v>56716590.349752657</v>
      </c>
      <c r="K57" s="65">
        <f>+H57+E57</f>
        <v>0</v>
      </c>
    </row>
    <row r="58" spans="1:11" ht="15.75" thickTop="1" x14ac:dyDescent="0.25"/>
    <row r="59" spans="1:11" x14ac:dyDescent="0.25">
      <c r="A59" s="103" t="s">
        <v>99</v>
      </c>
    </row>
    <row r="61" spans="1:11" x14ac:dyDescent="0.25">
      <c r="C61"/>
      <c r="D61"/>
      <c r="E61"/>
      <c r="F61"/>
      <c r="G61"/>
      <c r="H61"/>
      <c r="I61"/>
      <c r="J61"/>
    </row>
    <row r="62" spans="1:11" x14ac:dyDescent="0.25">
      <c r="C62"/>
      <c r="D62"/>
      <c r="E62"/>
      <c r="F62"/>
      <c r="G62"/>
      <c r="H62"/>
      <c r="I62"/>
      <c r="J62"/>
    </row>
    <row r="63" spans="1:11" x14ac:dyDescent="0.25">
      <c r="C63"/>
      <c r="D63"/>
      <c r="E63"/>
      <c r="F63"/>
      <c r="G63"/>
      <c r="H63"/>
      <c r="I63"/>
      <c r="J63"/>
    </row>
    <row r="64" spans="1:11" x14ac:dyDescent="0.25">
      <c r="C64"/>
      <c r="D64"/>
      <c r="E64"/>
      <c r="F64"/>
      <c r="G64"/>
      <c r="H64"/>
      <c r="I64"/>
      <c r="J64"/>
    </row>
    <row r="65" spans="3:10" x14ac:dyDescent="0.25">
      <c r="C65"/>
      <c r="D65"/>
      <c r="E65"/>
      <c r="F65"/>
      <c r="G65"/>
      <c r="H65"/>
      <c r="I65"/>
      <c r="J65"/>
    </row>
    <row r="66" spans="3:10" x14ac:dyDescent="0.25">
      <c r="C66"/>
      <c r="D66"/>
      <c r="E66"/>
      <c r="F66"/>
      <c r="G66"/>
      <c r="H66"/>
      <c r="I66"/>
      <c r="J66"/>
    </row>
    <row r="67" spans="3:10" x14ac:dyDescent="0.25">
      <c r="C67"/>
      <c r="D67"/>
      <c r="E67"/>
      <c r="F67"/>
      <c r="G67"/>
      <c r="H67"/>
      <c r="I67"/>
      <c r="J67"/>
    </row>
  </sheetData>
  <printOptions horizontalCentered="1"/>
  <pageMargins left="0.45" right="0.45" top="0.5" bottom="0.5" header="0.3" footer="0.3"/>
  <pageSetup scale="62" orientation="landscape" horizontalDpi="4294967293" verticalDpi="1200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2022-09-30T07:00:00+00:00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DE4AB3C-8C19-4AF0-A9B7-9527A8F4D718}"/>
</file>

<file path=customXml/itemProps2.xml><?xml version="1.0" encoding="utf-8"?>
<ds:datastoreItem xmlns:ds="http://schemas.openxmlformats.org/officeDocument/2006/customXml" ds:itemID="{C926E63B-916A-43AB-A55F-A392B8811F2C}"/>
</file>

<file path=customXml/itemProps3.xml><?xml version="1.0" encoding="utf-8"?>
<ds:datastoreItem xmlns:ds="http://schemas.openxmlformats.org/officeDocument/2006/customXml" ds:itemID="{627318F2-E5F7-4E73-B9EF-C659AF9FF4BF}"/>
</file>

<file path=customXml/itemProps4.xml><?xml version="1.0" encoding="utf-8"?>
<ds:datastoreItem xmlns:ds="http://schemas.openxmlformats.org/officeDocument/2006/customXml" ds:itemID="{C2038A57-5DBB-4B0B-943A-571FF02F64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Exh H. p 1 Elect wp</vt:lpstr>
      <vt:lpstr>Exh H. p 2</vt:lpstr>
      <vt:lpstr>'Exh H. p 1 Elect wp'!Print_Area</vt:lpstr>
      <vt:lpstr>'Exh H. p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NC</cp:lastModifiedBy>
  <dcterms:modified xsi:type="dcterms:W3CDTF">2022-09-27T19:14:10Z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