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BF1FED5B-365A-4627-B4B4-21AE510B8AAE}" xr6:coauthVersionLast="47" xr6:coauthVersionMax="47" xr10:uidLastSave="{00000000-0000-0000-0000-000000000000}"/>
  <bookViews>
    <workbookView xWindow="-20610" yWindow="3015" windowWidth="20730" windowHeight="11160" tabRatio="822" xr2:uid="{00000000-000D-0000-FFFF-FFFF00000000}"/>
  </bookViews>
  <sheets>
    <sheet name="Index" sheetId="18" r:id="rId1"/>
    <sheet name="Cost of Capital" sheetId="11" r:id="rId2"/>
    <sheet name="Electric Adjustments" sheetId="13" r:id="rId3"/>
    <sheet name="Gas Adjustments" sheetId="21" r:id="rId4"/>
    <sheet name="Electric COS &amp; Rate Spread" sheetId="5" r:id="rId5"/>
    <sheet name="Gas COS &amp; Rate Spread" sheetId="8" r:id="rId6"/>
    <sheet name="Electric Rate Design" sheetId="6" r:id="rId7"/>
    <sheet name="Gas Rate Design" sheetId="10" r:id="rId8"/>
    <sheet name="Other Common Issues" sheetId="22" r:id="rId9"/>
    <sheet name="Other Electric Issues" sheetId="3" r:id="rId10"/>
    <sheet name="Other Gas Issues" sheetId="23" r:id="rId11"/>
  </sheets>
  <externalReferences>
    <externalReference r:id="rId12"/>
    <externalReference r:id="rId13"/>
  </externalReferences>
  <definedNames>
    <definedName name="_ftn1" localSheetId="2">'Electric Adjustments'!$E$11</definedName>
    <definedName name="_ftnref1" localSheetId="2">'Electric Adjustments'!$E$8</definedName>
    <definedName name="_xlnm.Print_Area" localSheetId="1">'Cost of Capital'!$A$1:$K$15</definedName>
    <definedName name="_xlnm.Print_Area" localSheetId="2">'Electric Adjustments'!$A$1:$O$50</definedName>
    <definedName name="_xlnm.Print_Area" localSheetId="4">'Electric COS &amp; Rate Spread'!$A$1:$G$14</definedName>
    <definedName name="_xlnm.Print_Area" localSheetId="6">'Electric Rate Design'!$A$1:$E$11</definedName>
    <definedName name="_xlnm.Print_Area" localSheetId="5">'Gas COS &amp; Rate Spread'!$A$1:$E$10</definedName>
    <definedName name="_xlnm.Print_Area" localSheetId="7">'Gas Rate Design'!$A$1:$E$7</definedName>
    <definedName name="_xlnm.Print_Area" localSheetId="9">'Other Electric Issues'!$A$1:$E$12</definedName>
    <definedName name="_xlnm.Print_Titles" localSheetId="1">'Cost of Capital'!$A:$B,'Cost of Capital'!$1:$5</definedName>
    <definedName name="_xlnm.Print_Titles" localSheetId="2">'Electric Adjustments'!$A:$E,'Electric Adjustments'!$1:$3</definedName>
    <definedName name="_xlnm.Print_Titles" localSheetId="4">'Electric COS &amp; Rate Spread'!$A:$B</definedName>
    <definedName name="_xlnm.Print_Titles" localSheetId="6">'Electric Rate Design'!$A:$B,'Electric Rate Design'!$1:$1</definedName>
    <definedName name="_xlnm.Print_Titles" localSheetId="5">'Gas COS &amp; Rate Spread'!$A:$B</definedName>
    <definedName name="_xlnm.Print_Titles" localSheetId="7">'Gas Rate Design'!$A:$B,'Gas Rate Design'!$1:$1</definedName>
    <definedName name="_xlnm.Print_Titles" localSheetId="9">'Other Electric Issues'!$A:$B,'Other Electric Issues'!$1:$1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3" l="1"/>
  <c r="A4" i="8" l="1"/>
  <c r="A5" i="8" s="1"/>
  <c r="A6" i="8" s="1"/>
  <c r="A7" i="8" s="1"/>
  <c r="A8" i="8" s="1"/>
  <c r="A9" i="8" s="1"/>
  <c r="A10" i="2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9" i="21"/>
  <c r="A9" i="13"/>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H27" i="13" l="1"/>
  <c r="I45" i="21"/>
  <c r="H45" i="21"/>
  <c r="G45" i="21"/>
  <c r="F45" i="21"/>
  <c r="I44" i="21"/>
  <c r="H44" i="21"/>
  <c r="G44" i="21"/>
  <c r="F44" i="21"/>
  <c r="I43" i="21"/>
  <c r="H43" i="21"/>
  <c r="G43" i="21"/>
  <c r="F43" i="21"/>
  <c r="I42" i="21"/>
  <c r="H42" i="21"/>
  <c r="G42" i="21"/>
  <c r="F42" i="21"/>
  <c r="I41" i="21"/>
  <c r="H41" i="21"/>
  <c r="G41" i="21"/>
  <c r="F41" i="21"/>
  <c r="I40" i="21"/>
  <c r="H40" i="21"/>
  <c r="G40" i="21"/>
  <c r="F40" i="21"/>
  <c r="I39" i="21"/>
  <c r="H39" i="21"/>
  <c r="G39" i="21"/>
  <c r="F39" i="21"/>
  <c r="I38" i="21"/>
  <c r="H38" i="21"/>
  <c r="G38" i="21"/>
  <c r="F38" i="21"/>
  <c r="I37" i="21"/>
  <c r="H37" i="21"/>
  <c r="G37" i="21"/>
  <c r="F37" i="21"/>
  <c r="I36" i="21"/>
  <c r="H36" i="21"/>
  <c r="G36" i="21"/>
  <c r="F36" i="21"/>
  <c r="I35" i="21"/>
  <c r="H35" i="21"/>
  <c r="G35" i="21"/>
  <c r="F35" i="21"/>
  <c r="I34" i="21"/>
  <c r="H34" i="21"/>
  <c r="G34" i="21"/>
  <c r="F34" i="21"/>
  <c r="I33" i="21"/>
  <c r="H33" i="21"/>
  <c r="G33" i="21"/>
  <c r="F33" i="21"/>
  <c r="I32" i="21"/>
  <c r="H32" i="21"/>
  <c r="G32" i="21"/>
  <c r="F32" i="21"/>
  <c r="I31" i="21"/>
  <c r="H31" i="21"/>
  <c r="G31" i="21"/>
  <c r="F31" i="21"/>
  <c r="I30" i="21"/>
  <c r="H30" i="21"/>
  <c r="G30" i="21"/>
  <c r="F30" i="21"/>
  <c r="I29" i="21"/>
  <c r="H29" i="21"/>
  <c r="G29" i="21"/>
  <c r="F29" i="21"/>
  <c r="I28" i="21"/>
  <c r="H28" i="21"/>
  <c r="G28" i="21"/>
  <c r="F28" i="21"/>
  <c r="I27" i="21"/>
  <c r="H27" i="21"/>
  <c r="G27" i="21"/>
  <c r="F27" i="21"/>
  <c r="I26" i="21"/>
  <c r="H26" i="21"/>
  <c r="G26" i="21"/>
  <c r="F26" i="21"/>
  <c r="I25" i="21"/>
  <c r="H25" i="21"/>
  <c r="G25" i="21"/>
  <c r="F25" i="21"/>
  <c r="I24" i="21"/>
  <c r="H24" i="21"/>
  <c r="G24" i="21"/>
  <c r="F24" i="21"/>
  <c r="I23" i="21"/>
  <c r="H23" i="21"/>
  <c r="G23" i="21"/>
  <c r="F23" i="21"/>
  <c r="I22" i="21"/>
  <c r="H22" i="21"/>
  <c r="G22" i="21"/>
  <c r="F22" i="21"/>
  <c r="I21" i="21"/>
  <c r="H21" i="21"/>
  <c r="G21" i="21"/>
  <c r="F21" i="21"/>
  <c r="I20" i="21"/>
  <c r="H20" i="21"/>
  <c r="G20" i="21"/>
  <c r="F20" i="21"/>
  <c r="I19" i="21"/>
  <c r="H19" i="21"/>
  <c r="G19" i="21"/>
  <c r="F19" i="21"/>
  <c r="I18" i="21"/>
  <c r="H18" i="21"/>
  <c r="G18" i="21"/>
  <c r="F18" i="21"/>
  <c r="I17" i="21"/>
  <c r="H17" i="21"/>
  <c r="G17" i="21"/>
  <c r="F17" i="21"/>
  <c r="I16" i="21"/>
  <c r="H16" i="21"/>
  <c r="G16" i="21"/>
  <c r="F16" i="21"/>
  <c r="I15" i="21"/>
  <c r="H15" i="21"/>
  <c r="G15" i="21"/>
  <c r="F15" i="21"/>
  <c r="I14" i="21"/>
  <c r="H14" i="21"/>
  <c r="G14" i="21"/>
  <c r="F14" i="21"/>
  <c r="I13" i="21"/>
  <c r="H13" i="21"/>
  <c r="G13" i="21"/>
  <c r="F13" i="21"/>
  <c r="I12" i="21"/>
  <c r="H12" i="21"/>
  <c r="G12" i="21"/>
  <c r="F12" i="21"/>
  <c r="I11" i="21"/>
  <c r="H11" i="21"/>
  <c r="G11" i="21"/>
  <c r="F11" i="21"/>
  <c r="I10" i="21"/>
  <c r="H10" i="21"/>
  <c r="G10" i="21"/>
  <c r="F10" i="21"/>
  <c r="I9" i="21"/>
  <c r="H9" i="21"/>
  <c r="G9" i="21"/>
  <c r="F9" i="21"/>
  <c r="I8" i="21"/>
  <c r="H8" i="21"/>
  <c r="G8" i="21"/>
  <c r="F8" i="21"/>
  <c r="I7" i="21"/>
  <c r="H7" i="21"/>
  <c r="G7" i="21"/>
  <c r="F7" i="21"/>
  <c r="I6" i="21"/>
  <c r="H6" i="21"/>
  <c r="G6" i="21"/>
  <c r="F6" i="21"/>
  <c r="I5" i="21"/>
  <c r="H5" i="21"/>
  <c r="G5" i="21"/>
  <c r="F5" i="21"/>
  <c r="I4" i="21"/>
  <c r="H4" i="21"/>
  <c r="G4" i="21"/>
  <c r="F4" i="21"/>
  <c r="I53" i="13"/>
  <c r="H53" i="13"/>
  <c r="G53" i="13"/>
  <c r="F53" i="13"/>
  <c r="I52" i="13"/>
  <c r="H52" i="13"/>
  <c r="G52" i="13"/>
  <c r="F52" i="13"/>
  <c r="I51" i="13"/>
  <c r="H51" i="13"/>
  <c r="G51" i="13"/>
  <c r="F51" i="13"/>
  <c r="I50" i="13"/>
  <c r="H50" i="13"/>
  <c r="G50" i="13"/>
  <c r="F50" i="13"/>
  <c r="I49" i="13"/>
  <c r="H49" i="13"/>
  <c r="G49" i="13"/>
  <c r="F49" i="13"/>
  <c r="I48" i="13"/>
  <c r="H48" i="13"/>
  <c r="G48" i="13"/>
  <c r="F48" i="13"/>
  <c r="I47" i="13"/>
  <c r="H47" i="13"/>
  <c r="G47" i="13"/>
  <c r="F47" i="13"/>
  <c r="I46" i="13"/>
  <c r="H46" i="13"/>
  <c r="G46" i="13"/>
  <c r="F46" i="13"/>
  <c r="I45" i="13"/>
  <c r="H45" i="13"/>
  <c r="G45" i="13"/>
  <c r="F45" i="13"/>
  <c r="I44" i="13"/>
  <c r="H44" i="13"/>
  <c r="G44" i="13"/>
  <c r="F44" i="13"/>
  <c r="I43" i="13"/>
  <c r="H43" i="13"/>
  <c r="G43" i="13"/>
  <c r="F43" i="13"/>
  <c r="I42" i="13"/>
  <c r="H42" i="13"/>
  <c r="G42" i="13"/>
  <c r="F42" i="13"/>
  <c r="I41" i="13"/>
  <c r="H41" i="13"/>
  <c r="G41" i="13"/>
  <c r="F41" i="13"/>
  <c r="I40" i="13"/>
  <c r="H40" i="13"/>
  <c r="G40" i="13"/>
  <c r="F40" i="13"/>
  <c r="I39" i="13"/>
  <c r="H39" i="13"/>
  <c r="G39" i="13"/>
  <c r="F39" i="13"/>
  <c r="I38" i="13"/>
  <c r="H38" i="13"/>
  <c r="G38" i="13"/>
  <c r="F38" i="13"/>
  <c r="I37" i="13"/>
  <c r="H37" i="13"/>
  <c r="G37" i="13"/>
  <c r="F37" i="13"/>
  <c r="I36" i="13"/>
  <c r="H36" i="13"/>
  <c r="G36" i="13"/>
  <c r="F36" i="13"/>
  <c r="I35" i="13"/>
  <c r="H35" i="13"/>
  <c r="G35" i="13"/>
  <c r="F35" i="13"/>
  <c r="I34" i="13"/>
  <c r="H34" i="13"/>
  <c r="G34" i="13"/>
  <c r="F34" i="13"/>
  <c r="I33" i="13"/>
  <c r="H33" i="13"/>
  <c r="G33" i="13"/>
  <c r="F33" i="13"/>
  <c r="I32" i="13"/>
  <c r="H32" i="13"/>
  <c r="G32" i="13"/>
  <c r="F32" i="13"/>
  <c r="I31" i="13"/>
  <c r="H31" i="13"/>
  <c r="G31" i="13"/>
  <c r="F31" i="13"/>
  <c r="I30" i="13"/>
  <c r="H30" i="13"/>
  <c r="G30" i="13"/>
  <c r="F30" i="13"/>
  <c r="I29" i="13"/>
  <c r="H29" i="13"/>
  <c r="G29" i="13"/>
  <c r="F29" i="13"/>
  <c r="I28" i="13"/>
  <c r="H28" i="13"/>
  <c r="G28" i="13"/>
  <c r="F28" i="13"/>
  <c r="I27" i="13"/>
  <c r="G27" i="13"/>
  <c r="F27" i="13"/>
  <c r="I26" i="13"/>
  <c r="H26" i="13"/>
  <c r="G26" i="13"/>
  <c r="F26" i="13"/>
  <c r="I25" i="13"/>
  <c r="H25" i="13"/>
  <c r="G25" i="13"/>
  <c r="F25" i="13"/>
  <c r="I24" i="13"/>
  <c r="H24" i="13"/>
  <c r="G24" i="13"/>
  <c r="F24" i="13"/>
  <c r="I23" i="13"/>
  <c r="H23" i="13"/>
  <c r="G23" i="13"/>
  <c r="F23" i="13"/>
  <c r="I22" i="13"/>
  <c r="H22" i="13"/>
  <c r="G22" i="13"/>
  <c r="F22" i="13"/>
  <c r="I21" i="13"/>
  <c r="H21" i="13"/>
  <c r="G21" i="13"/>
  <c r="F21" i="13"/>
  <c r="I20" i="13"/>
  <c r="H20" i="13"/>
  <c r="G20" i="13"/>
  <c r="F20" i="13"/>
  <c r="I19" i="13"/>
  <c r="H19" i="13"/>
  <c r="G19" i="13"/>
  <c r="F19" i="13"/>
  <c r="I18" i="13"/>
  <c r="H18" i="13"/>
  <c r="G18" i="13"/>
  <c r="F18" i="13"/>
  <c r="I17" i="13"/>
  <c r="H17" i="13"/>
  <c r="G17" i="13"/>
  <c r="F17" i="13"/>
  <c r="I16" i="13"/>
  <c r="H16" i="13"/>
  <c r="G16" i="13"/>
  <c r="F16" i="13"/>
  <c r="I15" i="13"/>
  <c r="H15" i="13"/>
  <c r="G15" i="13"/>
  <c r="F15" i="13"/>
  <c r="I14" i="13"/>
  <c r="H14" i="13"/>
  <c r="G14" i="13"/>
  <c r="F14" i="13"/>
  <c r="I13" i="13"/>
  <c r="H13" i="13"/>
  <c r="G13" i="13"/>
  <c r="F13" i="13"/>
  <c r="I12" i="13"/>
  <c r="H12" i="13"/>
  <c r="G12" i="13"/>
  <c r="F12" i="13"/>
  <c r="I11" i="13"/>
  <c r="H11" i="13"/>
  <c r="G11" i="13"/>
  <c r="F11" i="13"/>
  <c r="I10" i="13"/>
  <c r="H10" i="13"/>
  <c r="G10" i="13"/>
  <c r="F10" i="13"/>
  <c r="I9" i="13"/>
  <c r="H9" i="13"/>
  <c r="G9" i="13"/>
  <c r="F9" i="13"/>
  <c r="I8" i="13"/>
  <c r="H8" i="13"/>
  <c r="G8" i="13"/>
  <c r="F8" i="13"/>
  <c r="I7" i="13"/>
  <c r="H7" i="13"/>
  <c r="G7" i="13"/>
  <c r="F7" i="13"/>
  <c r="I6" i="13"/>
  <c r="H6" i="13"/>
  <c r="G6" i="13"/>
  <c r="F6" i="13"/>
  <c r="I5" i="13"/>
  <c r="H5" i="13"/>
  <c r="G5" i="13"/>
  <c r="F5" i="13"/>
  <c r="I4" i="13"/>
  <c r="H4" i="13"/>
  <c r="G4" i="13"/>
  <c r="F4" i="13"/>
  <c r="G58" i="13" l="1"/>
  <c r="G59" i="13" s="1"/>
  <c r="H58" i="13"/>
  <c r="H59" i="13" s="1"/>
  <c r="F58" i="13"/>
  <c r="F59" i="13" s="1"/>
  <c r="I58" i="13"/>
  <c r="I59" i="13" s="1"/>
  <c r="F49" i="21"/>
  <c r="F50" i="21" s="1"/>
  <c r="G49" i="21"/>
  <c r="G50" i="21" s="1"/>
  <c r="H49" i="21"/>
  <c r="H50" i="21" s="1"/>
  <c r="I49" i="21"/>
  <c r="I50" i="21" s="1"/>
  <c r="A3" i="23" l="1"/>
  <c r="A4" i="23" s="1"/>
  <c r="A5" i="23" s="1"/>
  <c r="A6" i="23" s="1"/>
  <c r="A7" i="23" s="1"/>
  <c r="A8" i="23" s="1"/>
  <c r="A9" i="23" s="1"/>
  <c r="A10" i="23" s="1"/>
  <c r="A3" i="22"/>
  <c r="A4" i="22" s="1"/>
  <c r="A5" i="21" l="1"/>
  <c r="A6" i="21" s="1"/>
  <c r="A7" i="21" s="1"/>
  <c r="A5" i="13"/>
  <c r="A6" i="13" s="1"/>
  <c r="A7" i="13" s="1"/>
  <c r="A8" i="11"/>
  <c r="A9" i="11" s="1"/>
  <c r="A12" i="11" s="1"/>
  <c r="A13" i="11" s="1"/>
  <c r="A14" i="11" s="1"/>
  <c r="A15" i="11" s="1"/>
  <c r="A8" i="21" l="1"/>
  <c r="A8" i="13"/>
  <c r="A2" i="5" l="1"/>
  <c r="A3" i="5" s="1"/>
  <c r="A4" i="5" s="1"/>
  <c r="A5" i="5" s="1"/>
  <c r="A6" i="5" s="1"/>
  <c r="A7" i="5" s="1"/>
  <c r="A8" i="5" s="1"/>
  <c r="A9" i="5" s="1"/>
  <c r="A10" i="5" s="1"/>
  <c r="A11" i="5" s="1"/>
  <c r="A12" i="5" s="1"/>
  <c r="A13" i="5" s="1"/>
  <c r="A17" i="5" s="1"/>
  <c r="A18" i="5" s="1"/>
  <c r="A19" i="5" s="1"/>
  <c r="A20" i="5" s="1"/>
  <c r="A21" i="5" s="1"/>
  <c r="A22" i="5" s="1"/>
  <c r="A23" i="5" s="1"/>
  <c r="A24" i="5" s="1"/>
  <c r="A25" i="5" s="1"/>
  <c r="A26" i="5" s="1"/>
  <c r="A27" i="5" s="1"/>
  <c r="A28" i="5" s="1"/>
  <c r="A2" i="8" s="1"/>
  <c r="A3" i="8" s="1"/>
  <c r="A13" i="8" s="1"/>
  <c r="A14" i="8" s="1"/>
  <c r="A15" i="8" s="1"/>
  <c r="A16" i="8" s="1"/>
  <c r="A17" i="8" s="1"/>
  <c r="A18" i="8" s="1"/>
  <c r="A19" i="8" s="1"/>
  <c r="A20" i="8" s="1"/>
  <c r="A21" i="8" s="1"/>
  <c r="A2" i="6" s="1"/>
  <c r="A3" i="6" s="1"/>
  <c r="A4" i="6" s="1"/>
  <c r="A5" i="6" s="1"/>
  <c r="A6" i="6" s="1"/>
  <c r="A7" i="6" s="1"/>
  <c r="A8" i="6" s="1"/>
  <c r="A9" i="6" s="1"/>
  <c r="A10" i="6" s="1"/>
  <c r="A11" i="6" s="1"/>
  <c r="A12" i="6" s="1"/>
  <c r="A13" i="6" s="1"/>
  <c r="A14" i="6" s="1"/>
  <c r="A2" i="10" s="1"/>
  <c r="A3" i="10" s="1"/>
  <c r="A4" i="10" s="1"/>
  <c r="A5" i="10" s="1"/>
  <c r="A6" i="10" s="1"/>
  <c r="A7" i="10" s="1"/>
  <c r="A8" i="10" s="1"/>
  <c r="A5" i="22" s="1"/>
  <c r="A6" i="22" s="1"/>
  <c r="A7" i="22" s="1"/>
  <c r="A8" i="22" s="1"/>
  <c r="A9" i="22" s="1"/>
  <c r="A10" i="22" s="1"/>
  <c r="A11" i="22" s="1"/>
  <c r="A12" i="22" s="1"/>
  <c r="A13" i="22" s="1"/>
  <c r="A14" i="22" s="1"/>
  <c r="A15" i="22" s="1"/>
  <c r="A16" i="22" s="1"/>
  <c r="A17" i="22" s="1"/>
  <c r="A18" i="22" l="1"/>
  <c r="A19" i="22" s="1"/>
  <c r="A20" i="22" s="1"/>
  <c r="A21" i="22" s="1"/>
  <c r="A22" i="22" s="1"/>
  <c r="A3" i="3"/>
  <c r="A4" i="3" s="1"/>
  <c r="A5" i="3" s="1"/>
  <c r="A6" i="3" l="1"/>
  <c r="A8" i="3" s="1"/>
  <c r="A9" i="3" s="1"/>
  <c r="A10" i="3" s="1"/>
  <c r="A11" i="3" s="1"/>
  <c r="A12" i="3" s="1"/>
  <c r="A13" i="3" s="1"/>
  <c r="A14" i="3" s="1"/>
  <c r="A15" i="3" s="1"/>
  <c r="A17" i="3" s="1"/>
  <c r="A7" i="3"/>
  <c r="A18" i="3"/>
  <c r="A19" i="3" l="1"/>
  <c r="A22" i="3"/>
  <c r="A20" i="3" l="1"/>
  <c r="A21" i="3" s="1"/>
  <c r="A23" i="3"/>
</calcChain>
</file>

<file path=xl/sharedStrings.xml><?xml version="1.0" encoding="utf-8"?>
<sst xmlns="http://schemas.openxmlformats.org/spreadsheetml/2006/main" count="3034" uniqueCount="372">
  <si>
    <t>Rate Base</t>
  </si>
  <si>
    <t>Incentive Pay</t>
  </si>
  <si>
    <t>Interest on Customer Deposits</t>
  </si>
  <si>
    <t>Property and Liability Insurance</t>
  </si>
  <si>
    <t>Pension Plan</t>
  </si>
  <si>
    <t>Investment Plan</t>
  </si>
  <si>
    <t>Employee Insurance</t>
  </si>
  <si>
    <t>Environmental Remediation</t>
  </si>
  <si>
    <t>Power Costs</t>
  </si>
  <si>
    <t>Wild Horse Solar</t>
  </si>
  <si>
    <t>CAPITAL STRUCTURE</t>
  </si>
  <si>
    <t>Short-Term Debt</t>
  </si>
  <si>
    <t>Long-Term Debt Component</t>
  </si>
  <si>
    <t>Equity Component</t>
  </si>
  <si>
    <t>COST OF CAPITAL</t>
  </si>
  <si>
    <t>N/A</t>
  </si>
  <si>
    <t>Adj.</t>
  </si>
  <si>
    <t>Issue</t>
  </si>
  <si>
    <t>Description</t>
  </si>
  <si>
    <t>PUBLIC COUNSEL</t>
  </si>
  <si>
    <t>Residential
(Rate Schedule 7)</t>
  </si>
  <si>
    <t>General Service, &lt; 51 kW
(Rate Schedules 8 and 24)</t>
  </si>
  <si>
    <t>Primary Service, Schools
(Rate Schedule 43)</t>
  </si>
  <si>
    <t>High Voltage
(Rate Schedules 46 and 49)</t>
  </si>
  <si>
    <t>Lighting Service
(Rate Schedules 50 - 59)</t>
  </si>
  <si>
    <t>Choice/Retail Wheeling
(Rate Schedules 448 and 449)</t>
  </si>
  <si>
    <t>Residential
(Rate Schedules 16, 23, and 53)</t>
  </si>
  <si>
    <t>Commercial &amp; Industrial
(Rate Schedules 31 and 31T)</t>
  </si>
  <si>
    <t>Large Volume
(Rate Schedules 41 and 41T)</t>
  </si>
  <si>
    <t>Interruptible
(Rate Schedules 85 and 85T)</t>
  </si>
  <si>
    <t>Limited Interruptible
(Rate Schedules 86 and 86T)</t>
  </si>
  <si>
    <t>Non-exclusive Interruptible
(Rate Schedules 87 and 87T)</t>
  </si>
  <si>
    <t>GAS RATE DESIGN</t>
  </si>
  <si>
    <t>OTHER GAS ISSUES</t>
  </si>
  <si>
    <t>OTHER ELECTRIC ISSUES</t>
  </si>
  <si>
    <t>ELECTRIC RATE DESIGN</t>
  </si>
  <si>
    <t>Return on Equity</t>
  </si>
  <si>
    <t>Short-Term Debt Cost</t>
  </si>
  <si>
    <t>Long-Term Debt Cost</t>
  </si>
  <si>
    <t>NOI</t>
  </si>
  <si>
    <t>Injuries &amp; Damages</t>
  </si>
  <si>
    <t>D&amp;O Insurance</t>
  </si>
  <si>
    <t>Rate Case Expense</t>
  </si>
  <si>
    <t>AMA to EOP Rate Base</t>
  </si>
  <si>
    <t>Green Direct</t>
  </si>
  <si>
    <t>Small Secondary General Service
(Rate Schedules 7A, 11, and 25)</t>
  </si>
  <si>
    <t>Secondary General Service
(Rate Schedules 8 and 24)</t>
  </si>
  <si>
    <t>Large Secondary General Service
(Rate Schedules 12, 26, and 26P)</t>
  </si>
  <si>
    <t>Primary General Service
(Rate Schedules 10 and 31)</t>
  </si>
  <si>
    <t>Primary Irrigation &amp; Pumping Service
(Rate Schedule 35)</t>
  </si>
  <si>
    <t>Primary All Electric Schools
(Rate Schedule 43)</t>
  </si>
  <si>
    <t>Special Contract Service
(Special Contract)</t>
  </si>
  <si>
    <t>Street and Area Lighting Service
(Rate Schedules 50 - 59)</t>
  </si>
  <si>
    <t>Wholesale for Resale
(Rate Schedule 5)</t>
  </si>
  <si>
    <t>Rate of Return</t>
  </si>
  <si>
    <t>PUBLIC
COUNSEL</t>
  </si>
  <si>
    <t>ELECTRIC COST OF SERVICE
(Parity Ratios)</t>
  </si>
  <si>
    <t>High Voltage Interruptible Service
(Rate Schedules 46 &amp; 49)</t>
  </si>
  <si>
    <t>Special Contract</t>
  </si>
  <si>
    <t>Retail Wheeling Transportation
(Rate Schedules 449 and 459)</t>
  </si>
  <si>
    <t>Electric Rate Design</t>
  </si>
  <si>
    <t>Gas Rate Design</t>
  </si>
  <si>
    <t>Other Electric Issues</t>
  </si>
  <si>
    <t>Other Gas Issues</t>
  </si>
  <si>
    <t>Cost of Capital</t>
  </si>
  <si>
    <t>Gas Cost of Service and Rate Spread</t>
  </si>
  <si>
    <t>Electric Cost of Service and Rate Spread</t>
  </si>
  <si>
    <t>Index</t>
  </si>
  <si>
    <t>APPLIED ELECTRIC RATE SPREAD</t>
  </si>
  <si>
    <t>Equal Percent of Margin: Apply equal percent of magin rate increases to rate schedules.</t>
  </si>
  <si>
    <t>Excise Tax</t>
  </si>
  <si>
    <t>Deferred Gains and Losses on Property Sales</t>
  </si>
  <si>
    <t>Wage Increase</t>
  </si>
  <si>
    <t>Pro Forma O&amp;M</t>
  </si>
  <si>
    <t>AMR Regulatory Asset</t>
  </si>
  <si>
    <t>AMI Plant and Deferral</t>
  </si>
  <si>
    <t>Test Year Plant Roll Forward</t>
  </si>
  <si>
    <t>Storm Deferral Amortization</t>
  </si>
  <si>
    <t>Large Secondary General Service
(Rate Schedules 12 and 26)</t>
  </si>
  <si>
    <t>High Voltage Interruptible and General Service
(Rate Schedules 46 and 49)</t>
  </si>
  <si>
    <t>Storm Expense Normalization</t>
  </si>
  <si>
    <t>No.</t>
  </si>
  <si>
    <t xml:space="preserve"> GAS ADJUSTMENTS</t>
  </si>
  <si>
    <t xml:space="preserve"> ELECTRIC ADJUSTMENTS</t>
  </si>
  <si>
    <t>Tacoma LNG Upgrades Plant and Deferral</t>
  </si>
  <si>
    <t>Regulatory Assets and Liabilities</t>
  </si>
  <si>
    <t>Test Year</t>
  </si>
  <si>
    <t>Change to Base Rates</t>
  </si>
  <si>
    <t>OTHER COMMON ISSUES</t>
  </si>
  <si>
    <t>Electric Adjustments</t>
  </si>
  <si>
    <t>Gas Adjustments</t>
  </si>
  <si>
    <t>Other Common Issues</t>
  </si>
  <si>
    <t xml:space="preserve">Bad Debt Expense  </t>
  </si>
  <si>
    <t xml:space="preserve">Pass-Through Revenue &amp; Expense  </t>
  </si>
  <si>
    <t xml:space="preserve">Temperature Normalization </t>
  </si>
  <si>
    <t xml:space="preserve">Revenues and Expenses  </t>
  </si>
  <si>
    <t xml:space="preserve">Federal Income Tax </t>
  </si>
  <si>
    <t xml:space="preserve">Tax Benefit of Interest  </t>
  </si>
  <si>
    <t>Check=&gt;</t>
  </si>
  <si>
    <t>Revenue Requirement Generally</t>
  </si>
  <si>
    <t>CAPITAL STRUCTURE / COST OF CAPITAL</t>
  </si>
  <si>
    <t>GAS COST OF SERVICE
(Parity Ratios) [1]</t>
  </si>
  <si>
    <t>APPLIED GAS RATE SPREAD [2]</t>
  </si>
  <si>
    <t>[2] Figures represent base rates increase resulting from rate spread.</t>
  </si>
  <si>
    <t>[1] This document incorporates parity ratios based on the cost allocation set forth in the Company’s as filed case, those ratios are used for illustrative purposes only; this matrix says nothing (explicitly or implicitly) about any party’s position on the Company’s cost allocation.</t>
  </si>
  <si>
    <t>DOCKETS UE-240004/UG-240005 (consol.)</t>
  </si>
  <si>
    <t>PSE</t>
  </si>
  <si>
    <t>STAFF</t>
  </si>
  <si>
    <t>THE ENERGY PROJECT</t>
  </si>
  <si>
    <t>AWEC</t>
  </si>
  <si>
    <t>NWEC</t>
  </si>
  <si>
    <t>JEA</t>
  </si>
  <si>
    <t>NUCOR</t>
  </si>
  <si>
    <t>FEA</t>
  </si>
  <si>
    <t>KROGER</t>
  </si>
  <si>
    <t>MICROSOFT</t>
  </si>
  <si>
    <t>TEP</t>
  </si>
  <si>
    <t>Update and Annualize Depreciation Rates</t>
  </si>
  <si>
    <t xml:space="preserve">Estimated Plant Retirements Rate Base </t>
  </si>
  <si>
    <t>Provisional Pro forma Retirements Depreciation</t>
  </si>
  <si>
    <t>Staff</t>
  </si>
  <si>
    <t>Public Counsel</t>
  </si>
  <si>
    <t>Kroger</t>
  </si>
  <si>
    <t>Microsoft</t>
  </si>
  <si>
    <t>Programmatic Provisional Proforma</t>
  </si>
  <si>
    <t>Customer Driven Programmatic Provisional Proforma</t>
  </si>
  <si>
    <t>Specific Provisional Proforma</t>
  </si>
  <si>
    <t>Projected Provisional Proforma</t>
  </si>
  <si>
    <t>Remove Test Year Deferrals</t>
  </si>
  <si>
    <t>Participatory Funding Grants</t>
  </si>
  <si>
    <t>Targeted Electrification Activities Deferral Amortization</t>
  </si>
  <si>
    <t>Electric Regulatory  Assets &amp; Liab</t>
  </si>
  <si>
    <t>Colstrip Removal</t>
  </si>
  <si>
    <t>Acquisition Adjustment</t>
  </si>
  <si>
    <t>TEP Tracker</t>
  </si>
  <si>
    <t>CETA DR PPA Deferrals</t>
  </si>
  <si>
    <t>CEIP Deferral</t>
  </si>
  <si>
    <t xml:space="preserve">                             -  </t>
  </si>
  <si>
    <t>Long Term Incentive Plan</t>
  </si>
  <si>
    <t>Removal of Tacoma LNG Project 4 mile 16 Inch Pipeline</t>
  </si>
  <si>
    <t xml:space="preserve">                           -  </t>
  </si>
  <si>
    <t>CY 2025: 2.04%
CY 2026: 1.18%</t>
  </si>
  <si>
    <t>CY 2025: 49.46%
CY 2026: 50.32%</t>
  </si>
  <si>
    <t>CY 2025: 5.07%
CY 2026: 4.08%</t>
  </si>
  <si>
    <t>CY 2025: 5.27%
CY 2026: 5.36%</t>
  </si>
  <si>
    <t>CY 2025: 9.50%
CY 2026: 9.50%</t>
  </si>
  <si>
    <t>CY 2025: 48.50%
CY 2026: 48.50%</t>
  </si>
  <si>
    <t>CY 2025: 1.81%
CY 2026: 1.19%</t>
  </si>
  <si>
    <t>CY 2025: 48.19%
CY 2026: 47.81%</t>
  </si>
  <si>
    <t>CY 2025: 50.00%
CY 2026: 51.00%</t>
  </si>
  <si>
    <t>CY 2025: 9.95%
CY 2026: 10.50%</t>
  </si>
  <si>
    <t>CY 2025: 7.65%
CY 2026: 7.99%</t>
  </si>
  <si>
    <t>CY 2025: 1.55%
CY 2026: 1.55%</t>
  </si>
  <si>
    <t>CY 2025: 49.45%
CY 2026: 49.45%</t>
  </si>
  <si>
    <t>CY 2025: 49.00%
CY 2026: 49.00%</t>
  </si>
  <si>
    <t>CY 2025: 4.575%
CY 2026: 4.575%</t>
  </si>
  <si>
    <t>CY 2025: 4.698%
CY 2026: 4.698%</t>
  </si>
  <si>
    <t>CY 2025: 9.375%
CY 2026: 9.375%</t>
  </si>
  <si>
    <t>CY 2025: 6.99%
CY 2026: 6.99%</t>
  </si>
  <si>
    <t>CY 2025: 7.36%
CY 2026: 7.37%</t>
  </si>
  <si>
    <t>AMI (Automated Metering Infrastructure)</t>
  </si>
  <si>
    <t>Baker Dam</t>
  </si>
  <si>
    <t>Beaver Creek</t>
  </si>
  <si>
    <t>Bill Discount Rate Program</t>
  </si>
  <si>
    <t>Chelan Power Sales Agreement</t>
  </si>
  <si>
    <t>Clean Generation Resources Rate Adjustment</t>
  </si>
  <si>
    <t>CEIP (Clean Energy Implementation Plan)</t>
  </si>
  <si>
    <t>CWIP in Rate Base</t>
  </si>
  <si>
    <t>Depreciation Expense</t>
  </si>
  <si>
    <t>Energy Burden Analysis</t>
  </si>
  <si>
    <t>Equity</t>
  </si>
  <si>
    <t>Frederickson Tolling Agreement</t>
  </si>
  <si>
    <t>Long Duration Energy Storage Pilot</t>
  </si>
  <si>
    <t>Low Income</t>
  </si>
  <si>
    <t>O&amp;M (pro forma) - RY1</t>
  </si>
  <si>
    <t>O&amp;M (pro forma) - RY2</t>
  </si>
  <si>
    <t>Performance Metrics</t>
  </si>
  <si>
    <t>Plant Additions (pro forma) - RY1</t>
  </si>
  <si>
    <t>Plant Additions (pro forma) - RY2</t>
  </si>
  <si>
    <t>Power Purchase Agreements ROR</t>
  </si>
  <si>
    <t>Targeted Electrification Pilot</t>
  </si>
  <si>
    <t>Vantage Wind PPA</t>
  </si>
  <si>
    <t>Wildfire Prevention Tracker</t>
  </si>
  <si>
    <t>Multi Year Rate Plan Structure/Annual Review</t>
  </si>
  <si>
    <t>Power Cost Adjustment</t>
  </si>
  <si>
    <t>Time Varying Rate Pilot</t>
  </si>
  <si>
    <t>Trackers Generally</t>
  </si>
  <si>
    <t>Exclusive Interruptible (88T)</t>
  </si>
  <si>
    <t>1.22*</t>
  </si>
  <si>
    <t>•  Set the only charge, a basic charge, for Power Supplier Choice and Retail Wheeling Service (Schedules 448 and 449) at its cost of service. This is an increase of $2,202.45 per month.</t>
  </si>
  <si>
    <t>•  This class has a monthly basic charge and a single-tier energy rate that varies by season.
•  The rate schedule for this class does not have a demand charge. 
•  CY 2025: increase customer charge 30%; increase energy charge by 0.024459 cents per kWh; CY 2026: increase customer charge by 30%; increase energy charge by 0.008616 cents per kWh</t>
  </si>
  <si>
    <t>General Service, 51 - 350 kW
(Rate Schedule 25)</t>
  </si>
  <si>
    <t>General Service, &gt; 350 kW
(Rate Schedules 26 and 31)</t>
  </si>
  <si>
    <t>Primary Service, &gt; Gen &amp; Irr.
(Rate Schedule 35)</t>
  </si>
  <si>
    <t>•  These customers are served under two schedules: High Voltage General Service (Schedule 49) and High Voltage Interruptible Service (Schedule 46). Both schedules have demand charges and a single-block energy charge. The energy rates for these schedules are tied together, and only the demand charge differs to reflect the lower cost of providing interruptible service.                                                                                        •  CY2025: increase demand charge by 30% and increase energy charge (Schedule 46 by 0.011558 cents per kWh; Schedule 49 by 0.011572 cents per kWh)
•  CY2026: increase demand charge by 30% and increase energy charge (Schedule 46 by 0.001592 cents per kWh; Schedule 49 0.001671 cents per kWh)</t>
  </si>
  <si>
    <t>•  CY2025: increase customer charge by 30%, increase seasonal demand charges by 30%, increase energy charge by 0.027618 cents per kWh.
•  CY2026: increase customer charge by 30%, increase seasonal demand charges by 30%, increase energy charge by 0.007840 cents per kWh</t>
  </si>
  <si>
    <t>•  CY2025: increase customer charge by 30%, increase seasonal demand charges by 30%, increase energy charge by 0.014905 cents per kWh.
•  CY2026: increase customer charge by 30%, increase seasonal demand charges by 30%, increase energy charge by 0.000789 cents per kWh</t>
  </si>
  <si>
    <t xml:space="preserve">•  These schedules have basic charges, a single-tier energy charge, and a seasonally-differentiated demand charges.
• Schedule 26: CY2025: increase customer charge by 30%, increase seaosnal demand charges by 30%, increase energy charge by 0.014864 cents per kWh; CY2026: increase customer charge by 30%, increase seasonal demand charges by 30%, decrease by 0.000149 cents per kWh. 
•  Schedule 31: CY2025: increase customer charge by 30%, increase seasonal demand charges by 30%, increase energy charge by 0.014407 cents per kWh; CY2026: increase customer charge by 30%, increase seasonal demand charge by 30%, increase energy charge by 0.000311.
</t>
  </si>
  <si>
    <t>•  This class has a basic charge rate, two-tier seasonal energy rates and a two-tier seasonal demand rate.
•  The first 50 kW tier of billing demand has no demand charge and the demand related costs are recovered in the first tier of the energy rate.
•  CY2025: increase customer charge by 30%, increase seasonal demand charges by 30%, and increase the energy charge by 0.020089 cents per kWh.
•  CY2026: increase customer charge by 30 percent, increase seasonal demand charegs by 30 percent, increase energy charge by 0.005087 cents per kWh.
•  The base energy charges are decreased by the adjusted average decrease of 2.29 percent for all the rates in this class.</t>
  </si>
  <si>
    <t xml:space="preserve">• CY 2025: Increase customer charge by 30%; increase energy charge by 0.027079 cents per kWh.
•  CY 2026: Increase customer charge by 30%; increase energy charge by 0.009159 cents per kWh
</t>
  </si>
  <si>
    <t>•  There are two charges that PSE proposes to set for the special contract – the customer charge and distribution service charges for specific campuses served under the special contract. The customer charge is proposed to be set at its cost of service, which is $471.56 per month or an increase of $164.56. The distribution rate for each of the four campuses is designed to recover customer-specific distribution costs on a levelized basis. PSE reviewed the distribution service charge for each campus and adjusted the distribution transformer, circuit, feeder, and substation costs based on plant additions and retirements that have occurred since PSE’s last 2022 general rate case proceeding. These updates will be made in the special contract contemporaneously with rate changes resulting from this proceeding.</t>
  </si>
  <si>
    <t>PSE is proposing to update overall lighting rates to better reflect cost causation and consolidate lighting schedules into wattage ranges to enhance tariff efficiency and future proof the lighting tariff as lighting equipment and bulb types keep changing. Consolidating lighting schedules into wattage ranges enhances tariff efficiency and future proofing. PSE plans to fully implement the consolidated lighting approach in January 2026, as part of the second-rate year increase. During the first-rate year increase, the current lighting structure will be in place to allow time for IT and billing system configurations.</t>
  </si>
  <si>
    <t>Wildfire Prevention Tracker
(Schedule 141WFP)</t>
  </si>
  <si>
    <t>Decarbonization Rate Adjustment
(Schedule 141DCARB)</t>
  </si>
  <si>
    <t>Clean Generation Resources Rate Adjustment
(Schedules 141CGR)</t>
  </si>
  <si>
    <t>PSE proposes creating Schedule 141WFP, focusing on recovering costs associated with the Company’s Wildfire Mitigation and Response Plan. This includes expenses such as wildfire liability insurance premiums, amortization of previous deferrals from Docket UE-231048, O&amp;M expense, and depreciation and return on rate base projects or services related to wildfire prevention.</t>
  </si>
  <si>
    <t>PSE proposes to create Schedule 141DCARB, to focus on recovering costs associated with the Company’s targeted electrification strategy and decarbonization pilots. This includes projects and services related to low-income heat pump direct installs, gas constrained areas, income-qualified fuel-switching rebates, small business direct installs, multi-family rebates, and the commercial and industrial custom grant pilot, as well as O&amp;M expenses and capital expenses that enable decarbonization implementation.</t>
  </si>
  <si>
    <t>PSE proposes to create Schedule 141CGR, to focus on recovering costs associated with the Company’s clean generation resources to meet the requirements of CETA. Cost recovery will include (i) financing costs incurred during construction, (ii) construction work in progress (“CWIP”) in rate base before the resources are in service, (iii) amounts already accrued as allowance for funds used during construction, and (iv) return on CWIP.</t>
  </si>
  <si>
    <t>Non-exclusive Interruptible
(Rate Schedule 88T)</t>
  </si>
  <si>
    <t>As addressed in GRM-1CT.</t>
  </si>
  <si>
    <t>As addressed in BGM-1T.</t>
  </si>
  <si>
    <t>As addressed in BTC-1T.</t>
  </si>
  <si>
    <t>As addressed in RBB-1T; SEF-1T.</t>
  </si>
  <si>
    <t>As addressed in SEF-1T.</t>
  </si>
  <si>
    <t>As addressed in CLW-1T.</t>
  </si>
  <si>
    <t>As addressed in MPG-1CT.</t>
  </si>
  <si>
    <t>As addressed in LDK-1T.</t>
  </si>
  <si>
    <t>As addressed in WF-1T.</t>
  </si>
  <si>
    <t>As addressed in GA-1T.</t>
  </si>
  <si>
    <t>As addressed in SNS-1T.</t>
  </si>
  <si>
    <t>As addressed in LCM-1T.</t>
  </si>
  <si>
    <t>As addressed in BDJ-1T.</t>
  </si>
  <si>
    <t>As addressed in WF-1T; BLH-1T.</t>
  </si>
  <si>
    <t>As addressed in RDC-1T; SNS-1T.</t>
  </si>
  <si>
    <t>As addressed in MT-CT-1T.</t>
  </si>
  <si>
    <t>As addressed in JM-1T.</t>
  </si>
  <si>
    <t>As addressed in BDJ-1T; CLW-1T.</t>
  </si>
  <si>
    <t>As addressed in RDC-1T.</t>
  </si>
  <si>
    <t>Demand Response PIM</t>
  </si>
  <si>
    <t>As addressed in PK-1T.</t>
  </si>
  <si>
    <t>As addressed in DPK-1T.</t>
  </si>
  <si>
    <t>As addressed in CPC-1HCT.</t>
  </si>
  <si>
    <t>As addressed SNS-1T.</t>
  </si>
  <si>
    <t>As addressed in JDW-1CT.</t>
  </si>
  <si>
    <t>As addressed in RLE-1CT.</t>
  </si>
  <si>
    <t>As addressed in BDM-1T.</t>
  </si>
  <si>
    <t>Gas Capital Investments</t>
  </si>
  <si>
    <t>As addressed in AZA-1T.</t>
  </si>
  <si>
    <t xml:space="preserve">Decarbonization Rate Adjustment </t>
  </si>
  <si>
    <t>As addressed in LDK-1T; BGM-1T.</t>
  </si>
  <si>
    <t>PSE*</t>
  </si>
  <si>
    <t xml:space="preserve">*FEA proposes 1.00 parity for schedules 449 and 459, but uses a proposed COS with these parity ratios. </t>
  </si>
  <si>
    <t>As addressed in TAH-1T; MM-1T.</t>
  </si>
  <si>
    <t>As addressed in DED-1T.</t>
  </si>
  <si>
    <t>Agreed with PSE.</t>
  </si>
  <si>
    <t>As addressed in JB-1T.</t>
  </si>
  <si>
    <t>As addressed in CDW-1T.</t>
  </si>
  <si>
    <t>Climate Commitment Act (CCA)/Decarbonization</t>
  </si>
  <si>
    <t>Disconnections</t>
  </si>
  <si>
    <t>As addressed in DJG-1T; RLE-1CT.</t>
  </si>
  <si>
    <t>*Reflects updated parity ratios per PSE response to MSFT DR 003</t>
  </si>
  <si>
    <t>DED-8 provided the relative increase as a multiple.</t>
  </si>
  <si>
    <t>LDK-1CT, Table 8: Recommended Gas Rate Change as Percent of Average.</t>
  </si>
  <si>
    <t xml:space="preserve">Production O&amp;M and Generation Capital Costs </t>
  </si>
  <si>
    <t>As addressed in MAC-1CT.</t>
  </si>
  <si>
    <t>As addressed in JPH-1CT.</t>
  </si>
  <si>
    <t>As addressed in SEF-1T; JM-1CT.</t>
  </si>
  <si>
    <t>As addressed in JJJ-1T; JM-1T.</t>
  </si>
  <si>
    <t>As addressed in CGP-1CT; SEF-1T.</t>
  </si>
  <si>
    <t>As addressed in NWA-1T.</t>
  </si>
  <si>
    <t>As addressed in DAD-1CT; CGP-1CT; SEF-1T.</t>
  </si>
  <si>
    <t>As addressed in CPC-1HCT; JPH-1CT; CJP-1T.</t>
  </si>
  <si>
    <t>As addressed in CJP-1T; ZCY-1T.</t>
  </si>
  <si>
    <t>As addressed in SJS-1CT; CJP-1T.</t>
  </si>
  <si>
    <t>As addressed in DED-1T</t>
  </si>
  <si>
    <t xml:space="preserve">As addressed in GAW-1T. </t>
  </si>
  <si>
    <t>As addressed in LDK-1T, BGM-1T</t>
  </si>
  <si>
    <t>As addressed in GAW-1T.</t>
  </si>
  <si>
    <t>As addressed in KCH-1T.</t>
  </si>
  <si>
    <t>As addressed in GA-1T; DAD-ICT; SEF-1T.</t>
  </si>
  <si>
    <t>Updated WUTC Filing Fee</t>
  </si>
  <si>
    <t>As addressed in SEF-28T.</t>
  </si>
  <si>
    <t>Updated Regulatory Filing Fee Deferral</t>
  </si>
  <si>
    <t>Finance Leases</t>
  </si>
  <si>
    <t>As addressed in Exh. GAW-1T.</t>
  </si>
  <si>
    <t>Wildfire Insurance Premium Deferral Amortization</t>
  </si>
  <si>
    <t>As addressed in CRM-1Tr.</t>
  </si>
  <si>
    <t>Updated Electric Regulatory  Assets &amp; Liab</t>
  </si>
  <si>
    <t>As addressed in DJG-1T.</t>
  </si>
  <si>
    <t>Colstrip Tracker</t>
  </si>
  <si>
    <t>Updated Conversion Factors</t>
  </si>
  <si>
    <t>Adjustment to Pro Forma Gas Revenues Schedule-88T</t>
  </si>
  <si>
    <t>As addressed in SEF-28T; JDT-8T.</t>
  </si>
  <si>
    <t>As addressed in CTM-1T.</t>
  </si>
  <si>
    <t>Schedule 137 REC Tracker</t>
  </si>
  <si>
    <t>FERC Account 565 - Transmission of Electricity by Other" Exemption Request</t>
  </si>
  <si>
    <t>Schedule 141PFG - Intervenor Funding</t>
  </si>
  <si>
    <t>Schedule 141CEI - Clean Energy Implementation</t>
  </si>
  <si>
    <t>Schedule 141N - Rates Not Subject to Refund</t>
  </si>
  <si>
    <t>Schedule 141R - Rates Not Subject to Refund</t>
  </si>
  <si>
    <t>FERC Account 870 - Exemption Request</t>
  </si>
  <si>
    <t>As addressed in JDT-1T.</t>
  </si>
  <si>
    <t>As addressed in SEF-1T; 28T.</t>
  </si>
  <si>
    <t>As addressed in WF-1T; CRM-1Tr.</t>
  </si>
  <si>
    <t>As addressed in DPK-1T; CRM-1Tr.</t>
  </si>
  <si>
    <t>As addressed in WF-1T; CRM-1Tr; PK-1T.</t>
  </si>
  <si>
    <t>Reduced ROE for Growth-Related Gas Capital Investments</t>
  </si>
  <si>
    <t>Electrification PIM</t>
  </si>
  <si>
    <t>Renewable Natural Gas/Hydrogen/
Alternate Fuels Readiness Program</t>
  </si>
  <si>
    <t>As addressed in AZA-1T and AZA-9T.</t>
  </si>
  <si>
    <t>As addressed in AZA-1T and 9T.</t>
  </si>
  <si>
    <t>Demand Response Programs</t>
  </si>
  <si>
    <t>As addressed in WAG-4T.</t>
  </si>
  <si>
    <t>As addressed in BGM-6CT.</t>
  </si>
  <si>
    <t>As addressed in LDK-1T, BGM-6CT.</t>
  </si>
  <si>
    <t>As addressed in MT-CT-1T; MT-CT-6T.</t>
  </si>
  <si>
    <t>As addressed in MT-CT-1T; BTC-1T; BTC-18T.</t>
  </si>
  <si>
    <t>As addressed in MT-CT-1T; BTC-18T.</t>
  </si>
  <si>
    <t>As addressed in RLE-6T.</t>
  </si>
  <si>
    <t>WALMART</t>
  </si>
  <si>
    <t>As addressed in CRM-1Tr; BGM-1CT.</t>
  </si>
  <si>
    <t>As addressed in CRM-1Tr, CRM-10T.</t>
  </si>
  <si>
    <t>As addressed in WF-1T; CRM-1Tr; JDW-24T.</t>
  </si>
  <si>
    <t>As addressed in CRM-1Tr; PK-1T.</t>
  </si>
  <si>
    <t>N/A.</t>
  </si>
  <si>
    <t>Full Cost</t>
  </si>
  <si>
    <t>Per Contract</t>
  </si>
  <si>
    <t>As addressed in PK-6T.</t>
  </si>
  <si>
    <t>As addressed in DPK-1Tr; DPK-5r; DPK-6r.</t>
  </si>
  <si>
    <t>2025 NOI $(10,002,590); 2026 NOI $(16,279,670)</t>
  </si>
  <si>
    <t>As addressed in JDW-1T; JDW-24T.</t>
  </si>
  <si>
    <t>As addressed in DPK-1Tr; DPK-5r; and DPK-6r. Note final number needs to be adjusted for power costs.</t>
  </si>
  <si>
    <t xml:space="preserve">As addressed in DPK-1Tr; DPK-7r; DPK-8r. </t>
  </si>
  <si>
    <t>2025 NOI $(3,301,999); 2026 NOI $(6,093,010).</t>
  </si>
  <si>
    <t>As addressed in DPK-1Tr; DPK-7r; DPK-8r.</t>
  </si>
  <si>
    <t>As addressed in BLH-1T.</t>
  </si>
  <si>
    <t>JDT-11T</t>
  </si>
  <si>
    <t>As addressed in JLM-1CTr.</t>
  </si>
  <si>
    <t>CY 2025: 9.40%
CY 2026: 9.40%</t>
  </si>
  <si>
    <t>Walmart</t>
  </si>
  <si>
    <t>As addressed in JB-1T; JM-1T.</t>
  </si>
  <si>
    <t>As addressed in JLM-1T.</t>
  </si>
  <si>
    <t>Schedule 88T Errors</t>
  </si>
  <si>
    <t>As addressed in LDK-1T; BGM-1T; LDK-8T.</t>
  </si>
  <si>
    <t>As addressed in SEF-1T, 28T.</t>
  </si>
  <si>
    <t>WUTC Filing Fee (now 32.21)</t>
  </si>
  <si>
    <t>Regulatory Filing Fee Deferral (now 32.34)</t>
  </si>
  <si>
    <t>Power Costs  Updated on rebuttal. Net revenue change requested is an increase of $192.1 million in 2025 and incremental decrease of $91.6 million for 2026. This is due to power cost update on rebuttal.</t>
  </si>
  <si>
    <t>As addressed in SEF-1T. Rebuttal to Staff's gas residential sales and base rate revenues  as addressed in Exh. AEJ-1T.</t>
  </si>
  <si>
    <t>WUTC Filing Fee (now 36.21)</t>
  </si>
  <si>
    <t>Regulatory Filing Fee Deferral (now 36.34)</t>
  </si>
  <si>
    <t>As addressed in BGM-1T; LDK-8T.</t>
  </si>
  <si>
    <t>As addressed in WAG-1T; WAG-4T.</t>
  </si>
  <si>
    <r>
      <rPr>
        <b/>
        <sz val="10"/>
        <rFont val="Arial"/>
        <family val="2"/>
      </rPr>
      <t>Delivery Charge</t>
    </r>
    <r>
      <rPr>
        <sz val="10"/>
        <rFont val="Arial"/>
        <family val="2"/>
      </rPr>
      <t xml:space="preserve">
16 - no change
23, 25 - CY 2025: increase 53.3%; CY 2026: decrease 2.9%
</t>
    </r>
    <r>
      <rPr>
        <b/>
        <sz val="10"/>
        <rFont val="Arial"/>
        <family val="2"/>
      </rPr>
      <t xml:space="preserve">Basic Charge
</t>
    </r>
    <r>
      <rPr>
        <sz val="10"/>
        <rFont val="Arial"/>
        <family val="2"/>
      </rPr>
      <t>16 - CY 2025: increase 41.8%; CY 2026: increase 4.5%
23, 25 - CY 2025: increase 18.9%; CY 2026: increase 18.9%</t>
    </r>
  </si>
  <si>
    <r>
      <rPr>
        <b/>
        <sz val="10"/>
        <rFont val="Arial"/>
        <family val="2"/>
      </rPr>
      <t xml:space="preserve">Delivery Charge
</t>
    </r>
    <r>
      <rPr>
        <sz val="10"/>
        <rFont val="Arial"/>
        <family val="2"/>
      </rPr>
      <t>Both Schedules: CY 2025: increase 67.5%; CY2026: decrease 1.9%</t>
    </r>
    <r>
      <rPr>
        <b/>
        <sz val="10"/>
        <rFont val="Arial"/>
        <family val="2"/>
      </rPr>
      <t xml:space="preserve">
</t>
    </r>
    <r>
      <rPr>
        <sz val="10"/>
        <rFont val="Arial"/>
        <family val="2"/>
      </rPr>
      <t xml:space="preserve">
</t>
    </r>
    <r>
      <rPr>
        <b/>
        <sz val="10"/>
        <rFont val="Arial"/>
        <family val="2"/>
      </rPr>
      <t xml:space="preserve">Basic Charge
</t>
    </r>
    <r>
      <rPr>
        <sz val="10"/>
        <rFont val="Arial"/>
        <family val="2"/>
      </rPr>
      <t xml:space="preserve">Schedule 31: CY2025: increase 30%; CY2026: increase 30%
Schedule 31T: no change
</t>
    </r>
    <r>
      <rPr>
        <b/>
        <sz val="10"/>
        <rFont val="Arial"/>
        <family val="2"/>
      </rPr>
      <t>Procurement Charge</t>
    </r>
    <r>
      <rPr>
        <sz val="10"/>
        <rFont val="Arial"/>
        <family val="2"/>
      </rPr>
      <t xml:space="preserve">
Schedule 31: CY2025: increase 24.7%; CY2026: no change
Schedule 31T: no change</t>
    </r>
  </si>
  <si>
    <r>
      <t xml:space="preserve">Delivery Charge
</t>
    </r>
    <r>
      <rPr>
        <sz val="10"/>
        <rFont val="Arial"/>
        <family val="2"/>
      </rPr>
      <t>Both Schedules: CY 2025: increase 82.5%; CY2026: decrease 6.3%</t>
    </r>
    <r>
      <rPr>
        <b/>
        <sz val="10"/>
        <rFont val="Arial"/>
        <family val="2"/>
      </rPr>
      <t xml:space="preserve">
Basic Charge
</t>
    </r>
    <r>
      <rPr>
        <sz val="10"/>
        <rFont val="Arial"/>
        <family val="2"/>
      </rPr>
      <t xml:space="preserve">Schedule 41: CY2025: increase 30%; CY2026: increase 30%
Schedule 41T: no change
</t>
    </r>
    <r>
      <rPr>
        <b/>
        <sz val="10"/>
        <rFont val="Arial"/>
        <family val="2"/>
      </rPr>
      <t xml:space="preserve">
Minimum Bill</t>
    </r>
    <r>
      <rPr>
        <sz val="10"/>
        <rFont val="Arial"/>
        <family val="2"/>
      </rPr>
      <t xml:space="preserve">
Both Schedules: CY2025: increase 82.5; CY2026: decrease 6.3%</t>
    </r>
    <r>
      <rPr>
        <b/>
        <sz val="10"/>
        <rFont val="Arial"/>
        <family val="2"/>
      </rPr>
      <t xml:space="preserve">
Procurement Charge
</t>
    </r>
    <r>
      <rPr>
        <sz val="10"/>
        <rFont val="Arial"/>
        <family val="2"/>
      </rPr>
      <t xml:space="preserve">Schedule 41: CY2025: increase 34.9%; CY2026: no change
</t>
    </r>
    <r>
      <rPr>
        <b/>
        <sz val="10"/>
        <rFont val="Arial"/>
        <family val="2"/>
      </rPr>
      <t xml:space="preserve">Demand Charge
</t>
    </r>
    <r>
      <rPr>
        <sz val="10"/>
        <rFont val="Arial"/>
        <family val="2"/>
      </rPr>
      <t xml:space="preserve">Both Schedules: CY2025: increase 18.2%; CY2026: increase 17.9%
</t>
    </r>
  </si>
  <si>
    <r>
      <t xml:space="preserve">Delivery Charge
</t>
    </r>
    <r>
      <rPr>
        <sz val="10"/>
        <rFont val="Arial"/>
        <family val="2"/>
      </rPr>
      <t>Both Schedules: CY 2025: increase 71.1%; CY2026: increase 0.9%</t>
    </r>
    <r>
      <rPr>
        <b/>
        <sz val="10"/>
        <rFont val="Arial"/>
        <family val="2"/>
      </rPr>
      <t xml:space="preserve">
Basic Charge
</t>
    </r>
    <r>
      <rPr>
        <sz val="10"/>
        <rFont val="Arial"/>
        <family val="2"/>
      </rPr>
      <t xml:space="preserve">Schedule 85: CY2025: increase 30%; CY2026: increase 30%
Schedule 85T: CY2025: increase 14.6%; CY2026: increase 14.6%
</t>
    </r>
    <r>
      <rPr>
        <b/>
        <sz val="10"/>
        <rFont val="Arial"/>
        <family val="2"/>
      </rPr>
      <t xml:space="preserve">
Procurement Charge
</t>
    </r>
    <r>
      <rPr>
        <sz val="10"/>
        <rFont val="Arial"/>
        <family val="2"/>
      </rPr>
      <t xml:space="preserve">Schedule 85: CY2025: increase 55.6%; CY2026: no change
</t>
    </r>
    <r>
      <rPr>
        <b/>
        <sz val="10"/>
        <rFont val="Arial"/>
        <family val="2"/>
      </rPr>
      <t xml:space="preserve">Demand Charge
</t>
    </r>
    <r>
      <rPr>
        <sz val="10"/>
        <rFont val="Arial"/>
        <family val="2"/>
      </rPr>
      <t xml:space="preserve">Both Schedules: CY2025: increase 18.1%; CY2026: increase 18.2%
</t>
    </r>
  </si>
  <si>
    <r>
      <t xml:space="preserve">Delivery Charge
</t>
    </r>
    <r>
      <rPr>
        <sz val="10"/>
        <rFont val="Arial"/>
        <family val="2"/>
      </rPr>
      <t>Both Schedules: CY 2025: increase 38.3%; CY2026: decrease 2.8%</t>
    </r>
    <r>
      <rPr>
        <b/>
        <sz val="10"/>
        <rFont val="Arial"/>
        <family val="2"/>
      </rPr>
      <t xml:space="preserve">
Basic Charge
</t>
    </r>
    <r>
      <rPr>
        <sz val="10"/>
        <rFont val="Arial"/>
        <family val="2"/>
      </rPr>
      <t xml:space="preserve">Schedule 86: CY2025: increase 30%; CY2026: increase 30%
Schedule 86T: no change
</t>
    </r>
    <r>
      <rPr>
        <b/>
        <sz val="10"/>
        <rFont val="Arial"/>
        <family val="2"/>
      </rPr>
      <t xml:space="preserve">
Procurement Charge
</t>
    </r>
    <r>
      <rPr>
        <sz val="10"/>
        <rFont val="Arial"/>
        <family val="2"/>
      </rPr>
      <t xml:space="preserve">Schedule 86: CY2025: increase 34.9%; CY2026: increase 3.8%
Schedule 86T: no change
</t>
    </r>
    <r>
      <rPr>
        <b/>
        <sz val="10"/>
        <rFont val="Arial"/>
        <family val="2"/>
      </rPr>
      <t xml:space="preserve">Demand Charge
</t>
    </r>
    <r>
      <rPr>
        <sz val="10"/>
        <rFont val="Arial"/>
        <family val="2"/>
      </rPr>
      <t xml:space="preserve">Both Schedules: CY2025: increase 17.8%; CY2026: increase 18.2%
</t>
    </r>
  </si>
  <si>
    <r>
      <t xml:space="preserve">Delivery Charge
</t>
    </r>
    <r>
      <rPr>
        <sz val="10"/>
        <rFont val="Arial"/>
        <family val="2"/>
      </rPr>
      <t>Both Schedules: CY2025: increase 77.9%; CY2026: increase 3.7%</t>
    </r>
    <r>
      <rPr>
        <b/>
        <sz val="10"/>
        <rFont val="Arial"/>
        <family val="2"/>
      </rPr>
      <t xml:space="preserve">
Basic Charge
</t>
    </r>
    <r>
      <rPr>
        <sz val="10"/>
        <rFont val="Arial"/>
        <family val="2"/>
      </rPr>
      <t xml:space="preserve">Schedule 87: CY2025: increase 30%; CY2026: increase 30%
Schedule 87T: CY2025: increase 5.6%; CY2026: increase 5.6%
</t>
    </r>
    <r>
      <rPr>
        <b/>
        <sz val="10"/>
        <rFont val="Arial"/>
        <family val="2"/>
      </rPr>
      <t xml:space="preserve">
Procurement Charge
</t>
    </r>
    <r>
      <rPr>
        <sz val="10"/>
        <rFont val="Arial"/>
        <family val="2"/>
      </rPr>
      <t xml:space="preserve">Schedule 87: CY2025: increase 39.3%; CY2026: increase 0%
Schedule 87T: no change
</t>
    </r>
    <r>
      <rPr>
        <b/>
        <sz val="10"/>
        <rFont val="Arial"/>
        <family val="2"/>
      </rPr>
      <t xml:space="preserve">Demand Charge
</t>
    </r>
    <r>
      <rPr>
        <sz val="10"/>
        <rFont val="Arial"/>
        <family val="2"/>
      </rPr>
      <t xml:space="preserve">Both Schedules: CY2025: increase 17.9%; CY2026: increase 18.1%
</t>
    </r>
  </si>
  <si>
    <r>
      <t xml:space="preserve">Delivery Charge
</t>
    </r>
    <r>
      <rPr>
        <sz val="10"/>
        <rFont val="Arial"/>
        <family val="2"/>
      </rPr>
      <t>CY2025: increase 65.8%; CY2026: decrease 20.9%</t>
    </r>
    <r>
      <rPr>
        <b/>
        <sz val="10"/>
        <rFont val="Arial"/>
        <family val="2"/>
      </rPr>
      <t xml:space="preserve">
Basic Charge
</t>
    </r>
    <r>
      <rPr>
        <sz val="10"/>
        <rFont val="Arial"/>
        <family val="2"/>
      </rPr>
      <t xml:space="preserve">CY2025: increase 797.4%; CY2026: increase 0.0%
</t>
    </r>
    <r>
      <rPr>
        <b/>
        <sz val="10"/>
        <rFont val="Arial"/>
        <family val="2"/>
      </rPr>
      <t xml:space="preserve">Demand Charge
</t>
    </r>
    <r>
      <rPr>
        <sz val="10"/>
        <rFont val="Arial"/>
        <family val="2"/>
      </rPr>
      <t xml:space="preserve">CY2025: increase 17.9%; CY2026: increase 18.1%
</t>
    </r>
  </si>
  <si>
    <t>As addressed in RDC-1T; RDC-3T.</t>
  </si>
  <si>
    <t>As addressed in SEF-1T, SEF-28T.</t>
  </si>
  <si>
    <t>As addressed in MS-1T; MS-4T.</t>
  </si>
  <si>
    <t>As addressed in SEF-1T; SEF-28T.</t>
  </si>
  <si>
    <t>As addressed in SEF-1T; SEF-28T; JLM-1CTr, MS-4T.</t>
  </si>
  <si>
    <t>As addressed in MPG-1CT; RLE-6T.</t>
  </si>
  <si>
    <t>As addressed in SEF-1T; CGP-1CT; JLM-1CTr.</t>
  </si>
  <si>
    <t>As addressed in BGM-1T; BGM-6CT.</t>
  </si>
  <si>
    <t>As addressed in WAG-1T; WAG 4-T.</t>
  </si>
  <si>
    <t>As addressed in BGM-1T, BGM-6CT.</t>
  </si>
  <si>
    <t>As addressed in PK-1T; PK-6T.</t>
  </si>
  <si>
    <t>As addressed in BGM-1T; BGM-6CT; LDK-8T.</t>
  </si>
  <si>
    <t>As addressed in BDM-1T; CTM-1T.</t>
  </si>
  <si>
    <t>As addressed in LDK-1T; LDK-8T.</t>
  </si>
  <si>
    <t>Colstrip Regulatory Liability Balances</t>
  </si>
  <si>
    <t>As addressed in SEF-28T</t>
  </si>
  <si>
    <r>
      <rPr>
        <b/>
        <u/>
        <sz val="10"/>
        <color theme="1"/>
        <rFont val="Arial"/>
        <family val="2"/>
      </rPr>
      <t>Scope:</t>
    </r>
    <r>
      <rPr>
        <sz val="10"/>
        <color theme="1"/>
        <rFont val="Arial"/>
        <family val="2"/>
      </rPr>
      <t xml:space="preserve"> This issues list reflects the parties' positions based on the direct testimony and exhibits filed by Puget Sound Energy (PSE) on February 15, 2024, the response testimony and exhibits filed on August 6, 2024 by Commission Staff, Public Counsel, The Energy Project, AWEC, NWEC, JEA, NUCOR, FEA, Kroger, Microsoft, and Walmart, and PSE's rebuttal testimony and exhibits and any cross-answering testimony and exhibits filed on September 18, 2024.
</t>
    </r>
  </si>
  <si>
    <t>As addressed in DJL-1Tr.</t>
  </si>
  <si>
    <t>As addressed in JDT-8T.</t>
  </si>
  <si>
    <t>As addressed in JM-9T.</t>
  </si>
  <si>
    <t>ISSUES MATRIX</t>
  </si>
  <si>
    <r>
      <rPr>
        <b/>
        <u/>
        <sz val="10"/>
        <color theme="1"/>
        <rFont val="Arial"/>
        <family val="2"/>
      </rPr>
      <t>Disclaimer:</t>
    </r>
    <r>
      <rPr>
        <sz val="10"/>
        <color theme="1"/>
        <rFont val="Arial"/>
        <family val="2"/>
      </rPr>
      <t xml:space="preserve"> This issues list is for general information and reference purposes only and is non-binding. A party’s failure to provide a position on an issue in this document does not constitute agreement by that party to the position of any other party nor is it a waiver of a party's ability to take a position on an issue. Party positions are determined on the basis of the evidentiary record, pleadings and briefs on file in the record. Any references to testimony or exhibits herein is for convenience only and is not intended to be comprehensive.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</si>
</sst>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0"/>
    <numFmt numFmtId="166" formatCode="0.0%"/>
    <numFmt numFmtId="167" formatCode="[$-409]mmmm\ d\,\ yyyy;@"/>
  </numFmts>
  <fonts count="18">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sz val="10"/>
      <name val="Geneva"/>
    </font>
    <font>
      <b/>
      <u/>
      <sz val="10"/>
      <color theme="1"/>
      <name val="Arial"/>
      <family val="2"/>
    </font>
    <font>
      <u/>
      <sz val="10"/>
      <color theme="10"/>
      <name val="Arial"/>
      <family val="2"/>
    </font>
    <font>
      <b/>
      <u/>
      <sz val="10"/>
      <color theme="10"/>
      <name val="Arial"/>
      <family val="2"/>
    </font>
    <font>
      <sz val="14"/>
      <color theme="1"/>
      <name val="Arial"/>
      <family val="2"/>
    </font>
    <font>
      <b/>
      <sz val="10"/>
      <name val="Arial"/>
      <family val="2"/>
    </font>
    <font>
      <sz val="11"/>
      <color theme="1"/>
      <name val="Calibri"/>
      <family val="2"/>
    </font>
    <font>
      <b/>
      <sz val="10"/>
      <color rgb="FFFF0000"/>
      <name val="Arial"/>
      <family val="2"/>
    </font>
    <font>
      <sz val="8"/>
      <name val="Helv"/>
    </font>
    <font>
      <sz val="14"/>
      <name val="Arial"/>
      <family val="2"/>
    </font>
    <font>
      <sz val="11"/>
      <name val="Calibri"/>
      <family val="2"/>
      <scheme val="minor"/>
    </font>
    <font>
      <sz val="11"/>
      <name val="Aptos"/>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27">
    <xf numFmtId="0" fontId="0" fillId="0" borderId="0"/>
    <xf numFmtId="44" fontId="3"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165" fontId="5" fillId="0" borderId="0">
      <alignment horizontal="left" wrapText="1"/>
    </xf>
    <xf numFmtId="0" fontId="5" fillId="0" borderId="0"/>
    <xf numFmtId="0" fontId="6" fillId="0" borderId="0"/>
    <xf numFmtId="165" fontId="5" fillId="0" borderId="0">
      <alignment horizontal="left" wrapText="1"/>
    </xf>
    <xf numFmtId="44"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5" fontId="14" fillId="0" borderId="0">
      <alignment horizontal="left" wrapText="1"/>
    </xf>
    <xf numFmtId="0" fontId="5"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3" xfId="0"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0" fillId="0" borderId="3" xfId="0" applyBorder="1" applyAlignment="1">
      <alignment vertical="center"/>
    </xf>
    <xf numFmtId="0" fontId="4" fillId="0" borderId="0" xfId="0" applyFont="1" applyAlignment="1">
      <alignment horizontal="center"/>
    </xf>
    <xf numFmtId="0" fontId="0" fillId="0" borderId="0" xfId="0" applyAlignment="1">
      <alignment horizontal="left"/>
    </xf>
    <xf numFmtId="0" fontId="4" fillId="0" borderId="0" xfId="0" applyFont="1"/>
    <xf numFmtId="0" fontId="0" fillId="0" borderId="0" xfId="0" applyAlignment="1">
      <alignment horizontal="left" wrapText="1"/>
    </xf>
    <xf numFmtId="0" fontId="10" fillId="0" borderId="0" xfId="0" applyFont="1"/>
    <xf numFmtId="0" fontId="5" fillId="0" borderId="3" xfId="0" applyFont="1" applyBorder="1"/>
    <xf numFmtId="2"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11"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wrapText="1"/>
    </xf>
    <xf numFmtId="0" fontId="5" fillId="0" borderId="0" xfId="0" applyFont="1"/>
    <xf numFmtId="167" fontId="4" fillId="0" borderId="0" xfId="0" quotePrefix="1" applyNumberFormat="1" applyFont="1" applyAlignment="1">
      <alignment horizontal="center"/>
    </xf>
    <xf numFmtId="0" fontId="4" fillId="0" borderId="1"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wrapText="1"/>
    </xf>
    <xf numFmtId="166" fontId="5" fillId="0" borderId="3" xfId="0" applyNumberFormat="1" applyFont="1" applyBorder="1" applyAlignment="1">
      <alignment horizontal="left" vertical="center" wrapText="1"/>
    </xf>
    <xf numFmtId="0" fontId="11" fillId="0" borderId="0" xfId="0" applyFont="1" applyAlignment="1">
      <alignment horizontal="center"/>
    </xf>
    <xf numFmtId="0" fontId="11" fillId="0" borderId="0" xfId="0" applyFont="1"/>
    <xf numFmtId="0" fontId="11" fillId="0" borderId="3" xfId="0" applyFont="1" applyBorder="1" applyAlignment="1">
      <alignment horizontal="center" vertical="center"/>
    </xf>
    <xf numFmtId="164" fontId="5" fillId="0" borderId="0" xfId="1" applyNumberFormat="1" applyFont="1" applyFill="1" applyBorder="1" applyAlignment="1">
      <alignment horizontal="center" vertical="center" wrapText="1"/>
    </xf>
    <xf numFmtId="164" fontId="5" fillId="0" borderId="0" xfId="1" applyNumberFormat="1" applyFont="1" applyBorder="1" applyAlignment="1">
      <alignment horizontal="center" vertical="center" wrapText="1"/>
    </xf>
    <xf numFmtId="0" fontId="15" fillId="0" borderId="0" xfId="0" applyFont="1" applyAlignment="1">
      <alignment wrapText="1"/>
    </xf>
    <xf numFmtId="42" fontId="5" fillId="0" borderId="0" xfId="0" applyNumberFormat="1" applyFont="1" applyAlignment="1">
      <alignment wrapText="1"/>
    </xf>
    <xf numFmtId="44" fontId="5" fillId="0" borderId="0" xfId="0" applyNumberFormat="1" applyFont="1" applyAlignment="1">
      <alignment wrapText="1"/>
    </xf>
    <xf numFmtId="44" fontId="5" fillId="0" borderId="0" xfId="0" applyNumberFormat="1" applyFont="1"/>
    <xf numFmtId="164" fontId="5" fillId="0" borderId="0" xfId="0" applyNumberFormat="1" applyFont="1" applyAlignment="1">
      <alignment wrapText="1"/>
    </xf>
    <xf numFmtId="0" fontId="5" fillId="0" borderId="0" xfId="0" applyFont="1" applyAlignment="1">
      <alignment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0" xfId="0" applyFont="1" applyAlignment="1">
      <alignment horizontal="center" vertical="center" wrapText="1"/>
    </xf>
    <xf numFmtId="0" fontId="15" fillId="0" borderId="0" xfId="0" applyFont="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5" fillId="0" borderId="0" xfId="0" applyFont="1" applyAlignment="1">
      <alignment horizontal="center"/>
    </xf>
    <xf numFmtId="9" fontId="5" fillId="0" borderId="2" xfId="11" applyFont="1" applyFill="1" applyBorder="1" applyAlignment="1">
      <alignment horizontal="center" vertical="center" wrapText="1"/>
    </xf>
    <xf numFmtId="164" fontId="5" fillId="0" borderId="0" xfId="1" applyNumberFormat="1" applyFont="1" applyFill="1" applyBorder="1" applyAlignment="1">
      <alignment horizontal="left" vertical="center" wrapText="1"/>
    </xf>
    <xf numFmtId="0" fontId="5" fillId="0" borderId="0" xfId="0" applyFont="1" applyAlignment="1">
      <alignment vertical="center" wrapText="1"/>
    </xf>
    <xf numFmtId="37" fontId="5" fillId="0" borderId="3"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164" fontId="5" fillId="0" borderId="3" xfId="1" applyNumberFormat="1" applyFont="1" applyFill="1" applyBorder="1" applyAlignment="1">
      <alignment horizontal="center" vertical="center"/>
    </xf>
    <xf numFmtId="164" fontId="5" fillId="0" borderId="3" xfId="0" applyNumberFormat="1" applyFont="1" applyBorder="1" applyAlignment="1">
      <alignment horizontal="center" vertical="center" wrapText="1"/>
    </xf>
    <xf numFmtId="164" fontId="16" fillId="0" borderId="6" xfId="13" applyNumberFormat="1" applyFont="1" applyBorder="1"/>
    <xf numFmtId="164" fontId="16" fillId="0" borderId="12" xfId="13" applyNumberFormat="1" applyFont="1" applyBorder="1"/>
    <xf numFmtId="41" fontId="5" fillId="0" borderId="3" xfId="1" applyNumberFormat="1" applyFont="1" applyFill="1" applyBorder="1" applyAlignment="1">
      <alignment horizontal="center" vertical="center" wrapText="1"/>
    </xf>
    <xf numFmtId="41" fontId="5" fillId="0" borderId="3" xfId="1" applyNumberFormat="1" applyFont="1" applyFill="1" applyBorder="1" applyAlignment="1">
      <alignment horizontal="center" vertical="center"/>
    </xf>
    <xf numFmtId="42" fontId="5" fillId="0" borderId="0" xfId="0" applyNumberFormat="1" applyFont="1"/>
    <xf numFmtId="0" fontId="5" fillId="0" borderId="3" xfId="0" applyFont="1" applyBorder="1" applyAlignment="1">
      <alignment wrapText="1"/>
    </xf>
    <xf numFmtId="0" fontId="5" fillId="0" borderId="2" xfId="11" applyNumberFormat="1" applyFont="1" applyFill="1" applyBorder="1" applyAlignment="1">
      <alignment horizontal="center" vertical="center" wrapText="1"/>
    </xf>
    <xf numFmtId="0" fontId="5" fillId="0" borderId="2" xfId="11" applyNumberFormat="1" applyFont="1" applyBorder="1" applyAlignment="1">
      <alignment horizontal="center" vertical="center" wrapText="1"/>
    </xf>
    <xf numFmtId="2" fontId="5" fillId="0" borderId="3" xfId="1" applyNumberFormat="1" applyFont="1" applyFill="1" applyBorder="1" applyAlignment="1">
      <alignment horizontal="center" vertical="center" wrapText="1"/>
    </xf>
    <xf numFmtId="0" fontId="5" fillId="0" borderId="3" xfId="11" applyNumberFormat="1" applyFont="1" applyBorder="1" applyAlignment="1">
      <alignment horizontal="center" vertical="center" wrapText="1"/>
    </xf>
    <xf numFmtId="2" fontId="5" fillId="0" borderId="2" xfId="11" applyNumberFormat="1" applyFont="1" applyFill="1" applyBorder="1" applyAlignment="1">
      <alignment horizontal="center" vertical="center" wrapText="1"/>
    </xf>
    <xf numFmtId="9" fontId="5" fillId="0" borderId="2" xfId="11" applyFont="1" applyBorder="1" applyAlignment="1">
      <alignment horizontal="center" vertical="center" wrapText="1"/>
    </xf>
    <xf numFmtId="9" fontId="5" fillId="0" borderId="3" xfId="1" applyNumberFormat="1" applyFont="1" applyFill="1" applyBorder="1" applyAlignment="1">
      <alignment horizontal="center" vertical="center" wrapText="1"/>
    </xf>
    <xf numFmtId="0" fontId="5" fillId="2" borderId="3" xfId="11" applyNumberFormat="1" applyFont="1" applyFill="1" applyBorder="1" applyAlignment="1">
      <alignment horizontal="center" vertical="center" wrapText="1"/>
    </xf>
    <xf numFmtId="10" fontId="5" fillId="0" borderId="0" xfId="11" applyNumberFormat="1" applyFont="1" applyFill="1" applyBorder="1" applyAlignment="1">
      <alignment horizontal="left" vertical="center" wrapText="1"/>
    </xf>
    <xf numFmtId="10" fontId="5" fillId="0" borderId="0" xfId="11" applyNumberFormat="1" applyFont="1" applyBorder="1" applyAlignment="1">
      <alignment horizontal="center" vertical="center" wrapText="1"/>
    </xf>
    <xf numFmtId="0" fontId="5" fillId="0" borderId="0" xfId="11" applyNumberFormat="1" applyFont="1" applyFill="1" applyBorder="1" applyAlignment="1">
      <alignment horizontal="left" vertical="center" wrapText="1"/>
    </xf>
    <xf numFmtId="0" fontId="5" fillId="0" borderId="0" xfId="11" applyNumberFormat="1" applyFont="1" applyBorder="1" applyAlignment="1">
      <alignment horizontal="center" vertical="center" wrapText="1"/>
    </xf>
    <xf numFmtId="0" fontId="11" fillId="0" borderId="1" xfId="0" applyFont="1" applyBorder="1" applyAlignment="1">
      <alignment horizontal="left" vertical="center"/>
    </xf>
    <xf numFmtId="0" fontId="5" fillId="0" borderId="3" xfId="0" applyFont="1" applyBorder="1" applyAlignment="1">
      <alignment horizontal="left" vertical="top" wrapText="1"/>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9" xfId="0" applyFont="1" applyBorder="1" applyAlignment="1">
      <alignment horizontal="left" vertical="top" wrapText="1"/>
    </xf>
    <xf numFmtId="164" fontId="5" fillId="0"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xf numFmtId="0" fontId="5" fillId="0" borderId="11" xfId="0" applyFont="1" applyBorder="1" applyAlignment="1">
      <alignment wrapText="1"/>
    </xf>
    <xf numFmtId="0" fontId="5" fillId="0" borderId="11" xfId="0" applyFont="1" applyBorder="1" applyAlignment="1">
      <alignment vertical="center"/>
    </xf>
    <xf numFmtId="0" fontId="5" fillId="0" borderId="11" xfId="0" applyFont="1" applyBorder="1" applyAlignment="1">
      <alignment horizontal="center" vertical="center"/>
    </xf>
    <xf numFmtId="0" fontId="5" fillId="0" borderId="11" xfId="0" applyFont="1" applyBorder="1" applyAlignment="1">
      <alignment horizontal="center"/>
    </xf>
    <xf numFmtId="164" fontId="5" fillId="0" borderId="11" xfId="1" applyNumberFormat="1" applyFont="1" applyFill="1" applyBorder="1" applyAlignment="1">
      <alignment horizontal="left" vertical="center" wrapText="1"/>
    </xf>
    <xf numFmtId="0" fontId="5" fillId="0" borderId="0" xfId="0" applyFont="1" applyAlignment="1">
      <alignment horizontal="left"/>
    </xf>
    <xf numFmtId="0" fontId="11" fillId="0" borderId="3" xfId="0" applyFont="1" applyBorder="1" applyAlignment="1">
      <alignment horizontal="left" vertical="top" wrapText="1"/>
    </xf>
    <xf numFmtId="0" fontId="5" fillId="2" borderId="3" xfId="0" applyFont="1" applyFill="1" applyBorder="1" applyAlignment="1">
      <alignment horizontal="center" vertical="center"/>
    </xf>
    <xf numFmtId="0" fontId="17" fillId="0" borderId="3" xfId="0" applyFont="1" applyBorder="1" applyAlignment="1">
      <alignment horizontal="center" wrapText="1"/>
    </xf>
    <xf numFmtId="10" fontId="5" fillId="0" borderId="3" xfId="0" applyNumberFormat="1" applyFont="1" applyBorder="1" applyAlignment="1">
      <alignment horizontal="center" vertical="center" wrapText="1"/>
    </xf>
    <xf numFmtId="0" fontId="9" fillId="0" borderId="0" xfId="12" applyFont="1" applyAlignment="1">
      <alignment horizontal="left"/>
    </xf>
    <xf numFmtId="0" fontId="4" fillId="0" borderId="0" xfId="0" applyFont="1" applyAlignment="1">
      <alignment horizontal="center"/>
    </xf>
    <xf numFmtId="167" fontId="4" fillId="0" borderId="0" xfId="0" quotePrefix="1" applyNumberFormat="1" applyFont="1" applyAlignment="1">
      <alignment horizontal="center"/>
    </xf>
    <xf numFmtId="0" fontId="0" fillId="0" borderId="0" xfId="0" applyAlignment="1">
      <alignment horizontal="left" vertical="center" wrapText="1"/>
    </xf>
    <xf numFmtId="10" fontId="5"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3" fillId="0" borderId="0" xfId="0" applyFont="1" applyAlignment="1">
      <alignment horizontal="center"/>
    </xf>
    <xf numFmtId="166" fontId="5" fillId="0" borderId="3" xfId="0" applyNumberFormat="1" applyFont="1" applyBorder="1" applyAlignment="1">
      <alignment horizontal="left" vertical="center" wrapText="1"/>
    </xf>
    <xf numFmtId="166" fontId="5" fillId="0" borderId="3" xfId="0" applyNumberFormat="1" applyFont="1" applyBorder="1" applyAlignment="1">
      <alignment horizontal="center" vertical="center" wrapText="1"/>
    </xf>
    <xf numFmtId="10" fontId="5" fillId="0" borderId="3" xfId="0" applyNumberFormat="1" applyFont="1" applyBorder="1" applyAlignment="1">
      <alignment horizontal="left" vertical="center" wrapText="1"/>
    </xf>
    <xf numFmtId="164" fontId="5" fillId="0" borderId="2" xfId="1" applyNumberFormat="1" applyFont="1" applyFill="1" applyBorder="1" applyAlignment="1">
      <alignment horizontal="center" vertical="center"/>
    </xf>
    <xf numFmtId="164" fontId="5" fillId="0" borderId="4"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wrapText="1"/>
    </xf>
    <xf numFmtId="164" fontId="5" fillId="0" borderId="4" xfId="1" applyNumberFormat="1" applyFont="1" applyFill="1" applyBorder="1" applyAlignment="1">
      <alignment horizontal="center" vertical="center" wrapText="1"/>
    </xf>
    <xf numFmtId="164" fontId="5" fillId="0" borderId="2" xfId="0" applyNumberFormat="1" applyFont="1" applyBorder="1" applyAlignment="1">
      <alignment horizontal="center" vertical="center"/>
    </xf>
    <xf numFmtId="164" fontId="5" fillId="0" borderId="4" xfId="0" applyNumberFormat="1"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2"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11" fillId="0" borderId="0" xfId="0" applyFont="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11" fillId="0" borderId="3" xfId="0" applyFont="1" applyBorder="1" applyAlignment="1">
      <alignment horizontal="center" vertical="center" wrapText="1"/>
    </xf>
  </cellXfs>
  <cellStyles count="27">
    <cellStyle name="Comma 15" xfId="10" xr:uid="{00000000-0005-0000-0000-000000000000}"/>
    <cellStyle name="Comma 2" xfId="19" xr:uid="{00000000-0005-0000-0000-000001000000}"/>
    <cellStyle name="Comma 3" xfId="14" xr:uid="{00000000-0005-0000-0000-000002000000}"/>
    <cellStyle name="Comma 3 2" xfId="24" xr:uid="{A59F76D7-C617-4DA6-8B6F-845800A8CF62}"/>
    <cellStyle name="Comma 4" xfId="17" xr:uid="{00000000-0005-0000-0000-000003000000}"/>
    <cellStyle name="Currency" xfId="1" builtinId="4"/>
    <cellStyle name="Currency 10" xfId="20" xr:uid="{00000000-0005-0000-0000-000005000000}"/>
    <cellStyle name="Currency 10 2 2" xfId="3" xr:uid="{00000000-0005-0000-0000-000006000000}"/>
    <cellStyle name="Currency 2" xfId="9" xr:uid="{00000000-0005-0000-0000-000007000000}"/>
    <cellStyle name="Currency 3" xfId="15" xr:uid="{00000000-0005-0000-0000-000008000000}"/>
    <cellStyle name="Currency 3 2" xfId="25" xr:uid="{732009FF-EE50-4B46-93C9-150061C4DBFE}"/>
    <cellStyle name="Hyperlink" xfId="12" builtinId="8"/>
    <cellStyle name="Normal" xfId="0" builtinId="0"/>
    <cellStyle name="Normal 16" xfId="7" xr:uid="{00000000-0005-0000-0000-00000B000000}"/>
    <cellStyle name="Normal 2" xfId="8" xr:uid="{00000000-0005-0000-0000-00000C000000}"/>
    <cellStyle name="Normal 2 10" xfId="4" xr:uid="{00000000-0005-0000-0000-00000D000000}"/>
    <cellStyle name="Normal 2 2" xfId="21" xr:uid="{00000000-0005-0000-0000-00000E000000}"/>
    <cellStyle name="Normal 2 8" xfId="2" xr:uid="{00000000-0005-0000-0000-00000F000000}"/>
    <cellStyle name="Normal 3" xfId="6" xr:uid="{00000000-0005-0000-0000-000010000000}"/>
    <cellStyle name="Normal 3 2" xfId="22" xr:uid="{00000000-0005-0000-0000-000011000000}"/>
    <cellStyle name="Normal 4" xfId="13" xr:uid="{00000000-0005-0000-0000-000012000000}"/>
    <cellStyle name="Normal 4 2" xfId="23" xr:uid="{C540F83C-5955-45A0-8F2D-6161B50919A6}"/>
    <cellStyle name="Percent" xfId="11" builtinId="5"/>
    <cellStyle name="Percent 2" xfId="18" xr:uid="{00000000-0005-0000-0000-000014000000}"/>
    <cellStyle name="Percent 3" xfId="16" xr:uid="{00000000-0005-0000-0000-000015000000}"/>
    <cellStyle name="Percent 3 2" xfId="26" xr:uid="{7FA47CE6-00E4-4703-8D41-27642511222C}"/>
    <cellStyle name="Style 1 10" xfId="5"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GrpRevnu\PUBLIC\%23%202024%20GRC\04%20Rebuttal\240004-05-PSE-WP-REVREQ-COS-24GRC-Rebuttal-09-2024%20(C)\240004-05-PSE-WP-SEF-30E-ELECTRIC-REV-REQ-MODEL-24GRC-09-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GrpRevnu\PUBLIC\%23%202024%20GRC\04%20Rebuttal\240004-05-PSE-WP-REVREQ-COS-24GRC-Rebuttal-09-2024%20(C)\240004-05-PSE-WP-SEF-34G-GAS-REV-REQ-MODEL-24GRC-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sheetName val="Def, COC, ConvF"/>
      <sheetName val="Summary"/>
      <sheetName val="Detailed Summary"/>
      <sheetName val="Common Adj"/>
      <sheetName val="Electric Adj"/>
      <sheetName val="Subject to Refund"/>
      <sheetName val="Targ Elec Pilot RR"/>
      <sheetName val="CTM Exh Summary"/>
      <sheetName val="SEF NOI-RB p 1 Elect wp"/>
      <sheetName val="SEF NOI-RB p 2 Elect wp"/>
      <sheetName val="O&amp;M"/>
      <sheetName val="4081"/>
      <sheetName val="BD-FF"/>
      <sheetName val="Sch139 Credit-141A"/>
      <sheetName val="Sch 141-139 Dfr"/>
      <sheetName val="Adj List"/>
      <sheetName val="Final Rate Years"/>
      <sheetName val="Named Ranges E"/>
      <sheetName val="Proofs=&gt;"/>
      <sheetName val="555 &amp; 557"/>
      <sheetName val="TBPI, ETR, Rev"/>
      <sheetName val="Prod O&amp;M"/>
      <sheetName val="Schedule 141A 2023"/>
      <sheetName val="Schedule 141A 2024"/>
      <sheetName val="E OOR"/>
      <sheetName val="E OOE"/>
    </sheetNames>
    <sheetDataSet>
      <sheetData sheetId="0"/>
      <sheetData sheetId="1"/>
      <sheetData sheetId="2"/>
      <sheetData sheetId="3"/>
      <sheetData sheetId="4"/>
      <sheetData sheetId="5"/>
      <sheetData sheetId="6"/>
      <sheetData sheetId="7"/>
      <sheetData sheetId="8"/>
      <sheetData sheetId="9">
        <row r="4">
          <cell r="G4">
            <v>311728415.28999996</v>
          </cell>
          <cell r="H4">
            <v>-83596979.748764247</v>
          </cell>
          <cell r="M4">
            <v>5583764449.6288252</v>
          </cell>
          <cell r="N4">
            <v>6606402751.5608759</v>
          </cell>
        </row>
        <row r="5">
          <cell r="G5">
            <v>-90027747.00712131</v>
          </cell>
          <cell r="H5">
            <v>20437052.072853372</v>
          </cell>
          <cell r="M5">
            <v>0</v>
          </cell>
          <cell r="N5">
            <v>0</v>
          </cell>
        </row>
        <row r="6">
          <cell r="G6">
            <v>-11409274.812559383</v>
          </cell>
          <cell r="H6">
            <v>0</v>
          </cell>
          <cell r="M6">
            <v>0</v>
          </cell>
          <cell r="N6">
            <v>0</v>
          </cell>
        </row>
        <row r="7">
          <cell r="G7">
            <v>-45679111.89642968</v>
          </cell>
          <cell r="H7">
            <v>0</v>
          </cell>
          <cell r="M7">
            <v>0</v>
          </cell>
          <cell r="N7">
            <v>0</v>
          </cell>
        </row>
        <row r="8">
          <cell r="G8">
            <v>5699600.6890376937</v>
          </cell>
          <cell r="H8">
            <v>560044.45140025904</v>
          </cell>
          <cell r="M8">
            <v>0</v>
          </cell>
          <cell r="N8">
            <v>0</v>
          </cell>
        </row>
        <row r="9">
          <cell r="G9">
            <v>37042100.228001818</v>
          </cell>
          <cell r="H9">
            <v>3921908.0189300617</v>
          </cell>
          <cell r="M9">
            <v>0</v>
          </cell>
          <cell r="N9">
            <v>0</v>
          </cell>
        </row>
        <row r="10">
          <cell r="G10">
            <v>359714.48081359779</v>
          </cell>
          <cell r="H10">
            <v>0</v>
          </cell>
          <cell r="M10">
            <v>0</v>
          </cell>
          <cell r="N10">
            <v>0</v>
          </cell>
        </row>
        <row r="11">
          <cell r="G11">
            <v>179028.76622970021</v>
          </cell>
          <cell r="H11">
            <v>0</v>
          </cell>
          <cell r="M11">
            <v>0</v>
          </cell>
          <cell r="N11">
            <v>0</v>
          </cell>
        </row>
        <row r="12">
          <cell r="G12">
            <v>-21645.139784809799</v>
          </cell>
          <cell r="H12">
            <v>0</v>
          </cell>
          <cell r="M12">
            <v>0</v>
          </cell>
          <cell r="N12">
            <v>0</v>
          </cell>
        </row>
        <row r="13">
          <cell r="G13">
            <v>-499205.70274743211</v>
          </cell>
          <cell r="H13">
            <v>0</v>
          </cell>
          <cell r="M13">
            <v>0</v>
          </cell>
          <cell r="N13">
            <v>0</v>
          </cell>
        </row>
        <row r="14">
          <cell r="G14">
            <v>131970.01726178749</v>
          </cell>
          <cell r="H14">
            <v>0</v>
          </cell>
          <cell r="M14">
            <v>0</v>
          </cell>
          <cell r="N14">
            <v>0</v>
          </cell>
        </row>
        <row r="15">
          <cell r="G15">
            <v>2081749.1084415428</v>
          </cell>
          <cell r="H15">
            <v>-4069.3607009257348</v>
          </cell>
          <cell r="M15">
            <v>0</v>
          </cell>
          <cell r="N15">
            <v>0</v>
          </cell>
        </row>
        <row r="16">
          <cell r="G16">
            <v>-397201.36744354269</v>
          </cell>
          <cell r="H16">
            <v>0</v>
          </cell>
          <cell r="M16">
            <v>0</v>
          </cell>
          <cell r="N16">
            <v>0</v>
          </cell>
        </row>
        <row r="17">
          <cell r="G17">
            <v>-131317.93692733094</v>
          </cell>
          <cell r="H17">
            <v>0</v>
          </cell>
          <cell r="M17">
            <v>0</v>
          </cell>
          <cell r="N17">
            <v>0</v>
          </cell>
        </row>
        <row r="18">
          <cell r="G18">
            <v>-818378.23092293227</v>
          </cell>
          <cell r="H18">
            <v>0</v>
          </cell>
          <cell r="M18">
            <v>0</v>
          </cell>
          <cell r="N18">
            <v>0</v>
          </cell>
        </row>
        <row r="19">
          <cell r="G19">
            <v>-1145237.5014333331</v>
          </cell>
          <cell r="H19">
            <v>0</v>
          </cell>
          <cell r="M19">
            <v>0</v>
          </cell>
          <cell r="N19">
            <v>0</v>
          </cell>
        </row>
        <row r="20">
          <cell r="G20">
            <v>18267.632184394755</v>
          </cell>
          <cell r="H20">
            <v>0</v>
          </cell>
          <cell r="M20">
            <v>0</v>
          </cell>
          <cell r="N20">
            <v>0</v>
          </cell>
        </row>
        <row r="21">
          <cell r="G21">
            <v>-2936475.9187557171</v>
          </cell>
          <cell r="H21">
            <v>0</v>
          </cell>
          <cell r="M21">
            <v>0</v>
          </cell>
          <cell r="N21">
            <v>0</v>
          </cell>
        </row>
        <row r="22">
          <cell r="G22">
            <v>-6595418.7965601254</v>
          </cell>
          <cell r="H22">
            <v>0</v>
          </cell>
          <cell r="M22">
            <v>0</v>
          </cell>
          <cell r="N22">
            <v>0</v>
          </cell>
        </row>
        <row r="23">
          <cell r="G23">
            <v>0</v>
          </cell>
          <cell r="H23">
            <v>0</v>
          </cell>
          <cell r="M23">
            <v>23410353.123831868</v>
          </cell>
          <cell r="N23">
            <v>0</v>
          </cell>
        </row>
        <row r="24">
          <cell r="G24">
            <v>3150854.0515157296</v>
          </cell>
          <cell r="H24">
            <v>0</v>
          </cell>
          <cell r="M24">
            <v>3150854.051515731</v>
          </cell>
          <cell r="N24">
            <v>0</v>
          </cell>
        </row>
        <row r="25">
          <cell r="G25">
            <v>-2412351.6838164986</v>
          </cell>
          <cell r="H25">
            <v>0</v>
          </cell>
          <cell r="M25">
            <v>0</v>
          </cell>
          <cell r="N25">
            <v>0</v>
          </cell>
        </row>
        <row r="26">
          <cell r="G26">
            <v>-24075305.605324887</v>
          </cell>
          <cell r="H26">
            <v>-16378519.056668101</v>
          </cell>
          <cell r="M26">
            <v>0</v>
          </cell>
          <cell r="N26">
            <v>0</v>
          </cell>
        </row>
        <row r="27">
          <cell r="G27">
            <v>3737464.7041999986</v>
          </cell>
          <cell r="H27">
            <v>0</v>
          </cell>
          <cell r="M27">
            <v>-60657666.762677558</v>
          </cell>
          <cell r="N27">
            <v>0</v>
          </cell>
        </row>
        <row r="28">
          <cell r="G28">
            <v>-13445251.077038214</v>
          </cell>
          <cell r="H28">
            <v>0</v>
          </cell>
          <cell r="M28">
            <v>0</v>
          </cell>
          <cell r="N28">
            <v>0</v>
          </cell>
        </row>
        <row r="29">
          <cell r="G29">
            <v>186301.41254381652</v>
          </cell>
          <cell r="H29">
            <v>391700.98369999998</v>
          </cell>
          <cell r="M29">
            <v>0</v>
          </cell>
          <cell r="N29">
            <v>0</v>
          </cell>
        </row>
        <row r="30">
          <cell r="G30">
            <v>0</v>
          </cell>
          <cell r="H30">
            <v>0</v>
          </cell>
          <cell r="M30">
            <v>0</v>
          </cell>
          <cell r="N30">
            <v>0</v>
          </cell>
        </row>
        <row r="31">
          <cell r="G31">
            <v>7196282.9788609352</v>
          </cell>
          <cell r="H31">
            <v>17358777.87647894</v>
          </cell>
          <cell r="M31">
            <v>-780416921.10108447</v>
          </cell>
          <cell r="N31">
            <v>-352250228.54315853</v>
          </cell>
        </row>
        <row r="32">
          <cell r="G32">
            <v>2738288.7411999991</v>
          </cell>
          <cell r="H32">
            <v>1373709.4488000064</v>
          </cell>
          <cell r="M32">
            <v>3513838.6</v>
          </cell>
          <cell r="N32">
            <v>4335624.6499999985</v>
          </cell>
        </row>
        <row r="33">
          <cell r="G33">
            <v>-34868225.925160244</v>
          </cell>
          <cell r="H33">
            <v>-20647116.146404609</v>
          </cell>
          <cell r="M33">
            <v>706681309.07413995</v>
          </cell>
          <cell r="N33">
            <v>418971407.62234509</v>
          </cell>
        </row>
        <row r="34">
          <cell r="G34">
            <v>-5465266.7127</v>
          </cell>
          <cell r="H34">
            <v>-3227884.0601000004</v>
          </cell>
          <cell r="M34">
            <v>225233495.31000003</v>
          </cell>
          <cell r="N34">
            <v>125773794.9999999</v>
          </cell>
        </row>
        <row r="35">
          <cell r="G35">
            <v>-8828627.7148000002</v>
          </cell>
          <cell r="H35">
            <v>-8420360.875585597</v>
          </cell>
          <cell r="M35">
            <v>462980458.89000005</v>
          </cell>
          <cell r="N35">
            <v>419038070.00017005</v>
          </cell>
        </row>
        <row r="36">
          <cell r="G36">
            <v>-30944138.868009456</v>
          </cell>
          <cell r="H36">
            <v>-23599334.294725846</v>
          </cell>
          <cell r="M36">
            <v>333430915.78015006</v>
          </cell>
          <cell r="N36">
            <v>230764921.507195</v>
          </cell>
        </row>
        <row r="37">
          <cell r="G37">
            <v>-74914559.225866452</v>
          </cell>
          <cell r="H37">
            <v>0</v>
          </cell>
          <cell r="M37">
            <v>0</v>
          </cell>
          <cell r="N37">
            <v>0</v>
          </cell>
        </row>
        <row r="38">
          <cell r="G38">
            <v>-12399278.074531125</v>
          </cell>
          <cell r="H38">
            <v>0</v>
          </cell>
          <cell r="M38">
            <v>0</v>
          </cell>
          <cell r="N38">
            <v>0</v>
          </cell>
        </row>
        <row r="39">
          <cell r="G39">
            <v>-7999.5399999999936</v>
          </cell>
          <cell r="H39">
            <v>0</v>
          </cell>
          <cell r="M39">
            <v>0</v>
          </cell>
          <cell r="N39">
            <v>0</v>
          </cell>
        </row>
        <row r="40">
          <cell r="G40">
            <v>-6034575.5200999631</v>
          </cell>
          <cell r="H40">
            <v>0</v>
          </cell>
          <cell r="M40">
            <v>8887499.9999999385</v>
          </cell>
          <cell r="N40">
            <v>-5924999.9999999665</v>
          </cell>
        </row>
        <row r="41">
          <cell r="G41">
            <v>-444846.3825050923</v>
          </cell>
          <cell r="H41">
            <v>-15569.623387678046</v>
          </cell>
          <cell r="M41">
            <v>0</v>
          </cell>
          <cell r="N41">
            <v>0</v>
          </cell>
        </row>
        <row r="42">
          <cell r="G42">
            <v>-108290843.05904327</v>
          </cell>
          <cell r="H42">
            <v>-25931610.489735454</v>
          </cell>
          <cell r="M42">
            <v>0</v>
          </cell>
          <cell r="N42">
            <v>0</v>
          </cell>
        </row>
        <row r="43">
          <cell r="G43">
            <v>173457.14</v>
          </cell>
          <cell r="H43">
            <v>0</v>
          </cell>
          <cell r="M43">
            <v>-939271.74979166267</v>
          </cell>
          <cell r="N43">
            <v>42899.142500001384</v>
          </cell>
        </row>
        <row r="44">
          <cell r="G44">
            <v>-1966845.0577833322</v>
          </cell>
          <cell r="H44">
            <v>0</v>
          </cell>
          <cell r="M44">
            <v>0</v>
          </cell>
          <cell r="N44">
            <v>0</v>
          </cell>
        </row>
        <row r="45">
          <cell r="G45">
            <v>3132570.5553580187</v>
          </cell>
          <cell r="H45">
            <v>6991937.3692966523</v>
          </cell>
          <cell r="M45">
            <v>8284026.6124626473</v>
          </cell>
          <cell r="N45">
            <v>-24066779.190046482</v>
          </cell>
        </row>
        <row r="46">
          <cell r="G46">
            <v>93226.762399999992</v>
          </cell>
          <cell r="H46">
            <v>0</v>
          </cell>
          <cell r="M46">
            <v>-92162.365750000143</v>
          </cell>
          <cell r="N46">
            <v>0</v>
          </cell>
        </row>
        <row r="47">
          <cell r="G47">
            <v>-966300.03617458977</v>
          </cell>
          <cell r="H47">
            <v>7839374.2828592705</v>
          </cell>
          <cell r="M47">
            <v>0</v>
          </cell>
          <cell r="N47">
            <v>0</v>
          </cell>
        </row>
        <row r="48">
          <cell r="G48">
            <v>28347227.552052096</v>
          </cell>
          <cell r="H48">
            <v>0</v>
          </cell>
          <cell r="M48">
            <v>100713505.51873963</v>
          </cell>
          <cell r="N48">
            <v>0</v>
          </cell>
        </row>
        <row r="49">
          <cell r="G49">
            <v>698603.46220001741</v>
          </cell>
          <cell r="H49">
            <v>1.1175870895385742E-8</v>
          </cell>
          <cell r="M49">
            <v>-11522986.320000039</v>
          </cell>
          <cell r="N49">
            <v>-5761493.1600000188</v>
          </cell>
        </row>
        <row r="50">
          <cell r="G50">
            <v>-1008.4295899425633</v>
          </cell>
          <cell r="H50">
            <v>0</v>
          </cell>
          <cell r="M50">
            <v>-530374.64638627158</v>
          </cell>
          <cell r="N50">
            <v>0</v>
          </cell>
        </row>
        <row r="51">
          <cell r="G51">
            <v>-687531.06917020504</v>
          </cell>
          <cell r="H51">
            <v>0</v>
          </cell>
          <cell r="M51">
            <v>511427.91689999995</v>
          </cell>
          <cell r="N51">
            <v>-340951.94460000005</v>
          </cell>
        </row>
        <row r="52">
          <cell r="G52">
            <v>-2872034.0353394747</v>
          </cell>
          <cell r="H52">
            <v>0</v>
          </cell>
          <cell r="M52">
            <v>0</v>
          </cell>
          <cell r="N52">
            <v>0</v>
          </cell>
        </row>
        <row r="53">
          <cell r="G53">
            <v>-2006100.9934268999</v>
          </cell>
          <cell r="H53">
            <v>-1002479.2559571001</v>
          </cell>
          <cell r="M53">
            <v>0</v>
          </cell>
          <cell r="N53">
            <v>0</v>
          </cell>
        </row>
        <row r="54">
          <cell r="G54">
            <v>-83596979.748764247</v>
          </cell>
          <cell r="H54">
            <v>-123949418.407711</v>
          </cell>
          <cell r="M54">
            <v>6606402751.5608759</v>
          </cell>
          <cell r="N54">
            <v>7416985016.6452799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sheetName val="Def, COC, ConvF"/>
      <sheetName val="Summary"/>
      <sheetName val="Detailed Summary"/>
      <sheetName val="Common Adj"/>
      <sheetName val="Gas Adj"/>
      <sheetName val="O&amp;M"/>
      <sheetName val="4081"/>
      <sheetName val="BD-FF"/>
      <sheetName val="Subject to Refund"/>
      <sheetName val="Adj List"/>
      <sheetName val="SEF-NOI-RB p1 Gas wp"/>
      <sheetName val="SEF-NOI-RB p2 Gas wp"/>
      <sheetName val="Final Rate Years"/>
      <sheetName val="Named Ranges E"/>
      <sheetName val="Proofs=&gt;"/>
      <sheetName val="GAS COS Revenues"/>
      <sheetName val="TBPI, ETR, Rev"/>
      <sheetName val="G OOR"/>
      <sheetName val="G OOE"/>
    </sheetNames>
    <sheetDataSet>
      <sheetData sheetId="0"/>
      <sheetData sheetId="1"/>
      <sheetData sheetId="2"/>
      <sheetData sheetId="3"/>
      <sheetData sheetId="4"/>
      <sheetData sheetId="5"/>
      <sheetData sheetId="6"/>
      <sheetData sheetId="7"/>
      <sheetData sheetId="8"/>
      <sheetData sheetId="9"/>
      <sheetData sheetId="10"/>
      <sheetData sheetId="11">
        <row r="4">
          <cell r="G4">
            <v>182074206.58999991</v>
          </cell>
          <cell r="H4">
            <v>30177041.730425157</v>
          </cell>
          <cell r="M4">
            <v>2948894387.0453196</v>
          </cell>
          <cell r="N4">
            <v>2866503992.9496746</v>
          </cell>
        </row>
        <row r="5">
          <cell r="G5">
            <v>-26003078.612686198</v>
          </cell>
          <cell r="H5">
            <v>-2071178.5169968852</v>
          </cell>
          <cell r="M5">
            <v>0</v>
          </cell>
          <cell r="N5">
            <v>0</v>
          </cell>
        </row>
        <row r="6">
          <cell r="G6">
            <v>2650763.4853924513</v>
          </cell>
          <cell r="H6">
            <v>0</v>
          </cell>
          <cell r="M6">
            <v>0</v>
          </cell>
          <cell r="N6">
            <v>0</v>
          </cell>
        </row>
        <row r="7">
          <cell r="G7">
            <v>-18034062.461007629</v>
          </cell>
          <cell r="H7">
            <v>0</v>
          </cell>
          <cell r="M7">
            <v>0</v>
          </cell>
          <cell r="N7">
            <v>0</v>
          </cell>
        </row>
        <row r="8">
          <cell r="G8">
            <v>1376973.6275827815</v>
          </cell>
          <cell r="H8">
            <v>184598.59659993602</v>
          </cell>
          <cell r="M8">
            <v>0</v>
          </cell>
          <cell r="N8">
            <v>0</v>
          </cell>
        </row>
        <row r="9">
          <cell r="G9">
            <v>16072487.888468821</v>
          </cell>
          <cell r="H9">
            <v>-259430.30854620427</v>
          </cell>
          <cell r="M9">
            <v>0</v>
          </cell>
          <cell r="N9">
            <v>0</v>
          </cell>
        </row>
        <row r="10">
          <cell r="G10">
            <v>213041.17074922178</v>
          </cell>
          <cell r="H10">
            <v>0</v>
          </cell>
          <cell r="M10">
            <v>0</v>
          </cell>
          <cell r="N10">
            <v>0</v>
          </cell>
        </row>
        <row r="11">
          <cell r="G11">
            <v>-183413.51902969996</v>
          </cell>
          <cell r="H11">
            <v>0</v>
          </cell>
          <cell r="M11">
            <v>0</v>
          </cell>
          <cell r="N11">
            <v>0</v>
          </cell>
        </row>
        <row r="12">
          <cell r="G12">
            <v>-678.41161519914863</v>
          </cell>
          <cell r="H12">
            <v>0</v>
          </cell>
          <cell r="M12">
            <v>0</v>
          </cell>
          <cell r="N12">
            <v>0</v>
          </cell>
        </row>
        <row r="13">
          <cell r="G13">
            <v>-189924.20165266847</v>
          </cell>
          <cell r="H13">
            <v>0</v>
          </cell>
          <cell r="M13">
            <v>0</v>
          </cell>
          <cell r="N13">
            <v>0</v>
          </cell>
        </row>
        <row r="14">
          <cell r="G14">
            <v>18993.65433911428</v>
          </cell>
          <cell r="H14">
            <v>0</v>
          </cell>
          <cell r="M14">
            <v>0</v>
          </cell>
          <cell r="N14">
            <v>0</v>
          </cell>
        </row>
        <row r="15">
          <cell r="G15">
            <v>819811.88852045219</v>
          </cell>
          <cell r="H15">
            <v>-1522.7486420287016</v>
          </cell>
          <cell r="M15">
            <v>0</v>
          </cell>
          <cell r="N15">
            <v>0</v>
          </cell>
        </row>
        <row r="16">
          <cell r="G16">
            <v>-151116.36784572125</v>
          </cell>
          <cell r="H16">
            <v>0</v>
          </cell>
          <cell r="M16">
            <v>0</v>
          </cell>
          <cell r="N16">
            <v>0</v>
          </cell>
        </row>
        <row r="17">
          <cell r="G17">
            <v>-30503.742766919091</v>
          </cell>
          <cell r="H17">
            <v>0</v>
          </cell>
          <cell r="M17">
            <v>0</v>
          </cell>
          <cell r="N17">
            <v>0</v>
          </cell>
        </row>
        <row r="18">
          <cell r="G18">
            <v>-435005.0623120963</v>
          </cell>
          <cell r="H18">
            <v>0</v>
          </cell>
          <cell r="M18">
            <v>0</v>
          </cell>
          <cell r="N18">
            <v>0</v>
          </cell>
        </row>
        <row r="19">
          <cell r="G19">
            <v>-778045.66996666696</v>
          </cell>
          <cell r="H19">
            <v>1483149.1865527751</v>
          </cell>
          <cell r="M19">
            <v>0</v>
          </cell>
          <cell r="N19">
            <v>0</v>
          </cell>
        </row>
        <row r="20">
          <cell r="G20">
            <v>13098.494505843493</v>
          </cell>
          <cell r="H20">
            <v>0</v>
          </cell>
          <cell r="M20">
            <v>0</v>
          </cell>
          <cell r="N20">
            <v>0</v>
          </cell>
        </row>
        <row r="21">
          <cell r="G21">
            <v>-1117190.4516966809</v>
          </cell>
          <cell r="H21">
            <v>0</v>
          </cell>
          <cell r="M21">
            <v>0</v>
          </cell>
          <cell r="N21">
            <v>0</v>
          </cell>
        </row>
        <row r="22">
          <cell r="G22">
            <v>-2924834.9278341117</v>
          </cell>
          <cell r="H22">
            <v>0</v>
          </cell>
          <cell r="M22">
            <v>0</v>
          </cell>
          <cell r="N22">
            <v>0</v>
          </cell>
        </row>
        <row r="23">
          <cell r="G23">
            <v>0</v>
          </cell>
          <cell r="H23">
            <v>0</v>
          </cell>
          <cell r="M23">
            <v>50455434.08198075</v>
          </cell>
          <cell r="N23">
            <v>0</v>
          </cell>
        </row>
        <row r="24">
          <cell r="G24">
            <v>-6824350.6486586146</v>
          </cell>
          <cell r="H24">
            <v>0</v>
          </cell>
          <cell r="M24">
            <v>-6824350.6486586146</v>
          </cell>
          <cell r="N24">
            <v>0</v>
          </cell>
        </row>
        <row r="25">
          <cell r="G25">
            <v>-1028549.4787845002</v>
          </cell>
          <cell r="H25">
            <v>0</v>
          </cell>
          <cell r="M25">
            <v>0</v>
          </cell>
          <cell r="N25">
            <v>0</v>
          </cell>
        </row>
        <row r="26">
          <cell r="G26">
            <v>-7802542.1941056419</v>
          </cell>
          <cell r="H26">
            <v>-6512079.5518052848</v>
          </cell>
          <cell r="M26">
            <v>0</v>
          </cell>
          <cell r="N26">
            <v>0</v>
          </cell>
        </row>
        <row r="27">
          <cell r="G27">
            <v>2295831.8296000003</v>
          </cell>
          <cell r="H27">
            <v>0</v>
          </cell>
          <cell r="M27">
            <v>-28019480.875479184</v>
          </cell>
          <cell r="N27">
            <v>0</v>
          </cell>
        </row>
        <row r="28">
          <cell r="G28">
            <v>-6623860.4047387373</v>
          </cell>
          <cell r="H28">
            <v>0</v>
          </cell>
          <cell r="M28">
            <v>0</v>
          </cell>
          <cell r="N28">
            <v>0</v>
          </cell>
        </row>
        <row r="29">
          <cell r="G29">
            <v>1098767.7232478932</v>
          </cell>
          <cell r="H29">
            <v>1413394.9515225352</v>
          </cell>
          <cell r="M29">
            <v>0</v>
          </cell>
          <cell r="N29">
            <v>0</v>
          </cell>
        </row>
        <row r="30">
          <cell r="G30">
            <v>0</v>
          </cell>
          <cell r="H30">
            <v>0</v>
          </cell>
          <cell r="M30">
            <v>0</v>
          </cell>
          <cell r="N30">
            <v>0</v>
          </cell>
        </row>
        <row r="31">
          <cell r="G31">
            <v>-51987981.696719423</v>
          </cell>
          <cell r="H31">
            <v>7125267.925121028</v>
          </cell>
          <cell r="M31">
            <v>-365385185.99819827</v>
          </cell>
          <cell r="N31">
            <v>-212142643.35983646</v>
          </cell>
        </row>
        <row r="32">
          <cell r="G32">
            <v>731955.6427000009</v>
          </cell>
          <cell r="H32">
            <v>497104.17410000088</v>
          </cell>
          <cell r="M32">
            <v>764076.15</v>
          </cell>
          <cell r="N32">
            <v>1154341.1600000001</v>
          </cell>
        </row>
        <row r="33">
          <cell r="G33">
            <v>-14425763.09033975</v>
          </cell>
          <cell r="H33">
            <v>-8356860.595495401</v>
          </cell>
          <cell r="M33">
            <v>242441535.04585999</v>
          </cell>
          <cell r="N33">
            <v>122407421.21765506</v>
          </cell>
        </row>
        <row r="34">
          <cell r="G34">
            <v>-6198052.7085999995</v>
          </cell>
          <cell r="H34">
            <v>-1812642.6048999983</v>
          </cell>
          <cell r="M34">
            <v>162179866.02000001</v>
          </cell>
          <cell r="N34">
            <v>43611657.550000012</v>
          </cell>
        </row>
        <row r="35">
          <cell r="G35">
            <v>-367929.228</v>
          </cell>
          <cell r="H35">
            <v>-192576.32291440002</v>
          </cell>
          <cell r="M35">
            <v>12806672.000000002</v>
          </cell>
          <cell r="N35">
            <v>1774798.5898300002</v>
          </cell>
        </row>
        <row r="36">
          <cell r="G36">
            <v>-12370885.96639055</v>
          </cell>
          <cell r="H36">
            <v>-6593048.6901741503</v>
          </cell>
          <cell r="M36">
            <v>105495394.13985001</v>
          </cell>
          <cell r="N36">
            <v>44104526.972805083</v>
          </cell>
        </row>
        <row r="37">
          <cell r="G37">
            <v>-1702914.1352699972</v>
          </cell>
          <cell r="H37">
            <v>0</v>
          </cell>
          <cell r="M37">
            <v>0</v>
          </cell>
          <cell r="N37">
            <v>0</v>
          </cell>
        </row>
        <row r="38">
          <cell r="G38">
            <v>-3892292.5431468571</v>
          </cell>
          <cell r="H38">
            <v>0</v>
          </cell>
          <cell r="M38">
            <v>0</v>
          </cell>
          <cell r="N38">
            <v>0</v>
          </cell>
        </row>
        <row r="39">
          <cell r="G39">
            <v>20111.03</v>
          </cell>
          <cell r="H39">
            <v>0</v>
          </cell>
          <cell r="M39">
            <v>0</v>
          </cell>
          <cell r="N39">
            <v>0</v>
          </cell>
        </row>
        <row r="40">
          <cell r="G40">
            <v>0</v>
          </cell>
          <cell r="H40">
            <v>0</v>
          </cell>
          <cell r="M40">
            <v>0</v>
          </cell>
          <cell r="N40">
            <v>0</v>
          </cell>
        </row>
        <row r="41">
          <cell r="G41">
            <v>-318969.52152150846</v>
          </cell>
          <cell r="H41">
            <v>-11163.933253252708</v>
          </cell>
          <cell r="M41">
            <v>0</v>
          </cell>
          <cell r="N41">
            <v>0</v>
          </cell>
        </row>
        <row r="42">
          <cell r="G42">
            <v>-473094.90797310008</v>
          </cell>
          <cell r="H42">
            <v>-517474.02904289996</v>
          </cell>
          <cell r="M42">
            <v>0</v>
          </cell>
          <cell r="N42">
            <v>0</v>
          </cell>
        </row>
        <row r="43">
          <cell r="G43">
            <v>-15129569.386107001</v>
          </cell>
          <cell r="H43">
            <v>0</v>
          </cell>
          <cell r="M43">
            <v>-244980865.4539476</v>
          </cell>
          <cell r="N43">
            <v>0</v>
          </cell>
        </row>
        <row r="44">
          <cell r="G44">
            <v>-390424.27296720457</v>
          </cell>
          <cell r="H44">
            <v>4573331.9478821624</v>
          </cell>
          <cell r="M44">
            <v>10876368.636052944</v>
          </cell>
          <cell r="N44">
            <v>-5437988.3141693044</v>
          </cell>
        </row>
        <row r="45">
          <cell r="G45">
            <v>2176032.3170551313</v>
          </cell>
          <cell r="H45">
            <v>684799.57034431375</v>
          </cell>
          <cell r="M45">
            <v>-22199857.193105318</v>
          </cell>
          <cell r="N45">
            <v>1152189.4358550543</v>
          </cell>
        </row>
        <row r="46">
          <cell r="G46">
            <v>30177041.730425157</v>
          </cell>
          <cell r="H46">
            <v>19810710.780777402</v>
          </cell>
          <cell r="M46">
            <v>2866503992.9496746</v>
          </cell>
          <cell r="N46">
            <v>2863128296.2018137</v>
          </cell>
        </row>
      </sheetData>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zoomScale="90" zoomScaleNormal="90" workbookViewId="0">
      <selection activeCell="B26" sqref="B26:R26"/>
    </sheetView>
  </sheetViews>
  <sheetFormatPr defaultRowHeight="12.75"/>
  <cols>
    <col min="1" max="1" width="5.85546875" customWidth="1"/>
    <col min="2" max="2" width="8.85546875" customWidth="1"/>
    <col min="9" max="9" width="8.85546875" customWidth="1"/>
    <col min="10" max="18" width="8.85546875" hidden="1" customWidth="1"/>
  </cols>
  <sheetData>
    <row r="1" spans="1:19">
      <c r="A1" s="100" t="s">
        <v>105</v>
      </c>
      <c r="B1" s="100"/>
      <c r="C1" s="100"/>
      <c r="D1" s="100"/>
      <c r="E1" s="100"/>
      <c r="F1" s="100"/>
      <c r="G1" s="100"/>
      <c r="H1" s="100"/>
      <c r="I1" s="100"/>
      <c r="J1" s="100"/>
      <c r="K1" s="100"/>
      <c r="L1" s="100"/>
      <c r="M1" s="100"/>
      <c r="N1" s="100"/>
      <c r="O1" s="100"/>
      <c r="P1" s="100"/>
      <c r="Q1" s="100"/>
      <c r="R1" s="100"/>
    </row>
    <row r="2" spans="1:19">
      <c r="A2" s="100" t="s">
        <v>370</v>
      </c>
      <c r="B2" s="100"/>
      <c r="C2" s="100"/>
      <c r="D2" s="100"/>
      <c r="E2" s="100"/>
      <c r="F2" s="100"/>
      <c r="G2" s="100"/>
      <c r="H2" s="100"/>
      <c r="I2" s="100"/>
      <c r="J2" s="100"/>
      <c r="K2" s="100"/>
      <c r="L2" s="100"/>
      <c r="M2" s="100"/>
      <c r="N2" s="100"/>
      <c r="O2" s="100"/>
      <c r="P2" s="100"/>
      <c r="Q2" s="100"/>
      <c r="R2" s="100"/>
    </row>
    <row r="3" spans="1:19">
      <c r="A3" s="101">
        <v>45588</v>
      </c>
      <c r="B3" s="101"/>
      <c r="C3" s="101"/>
      <c r="D3" s="101"/>
      <c r="E3" s="101"/>
      <c r="F3" s="101"/>
      <c r="G3" s="101"/>
      <c r="H3" s="101"/>
      <c r="I3" s="101"/>
      <c r="J3" s="101"/>
      <c r="K3" s="101"/>
      <c r="L3" s="101"/>
      <c r="M3" s="101"/>
      <c r="N3" s="101"/>
      <c r="O3" s="101"/>
      <c r="P3" s="101"/>
      <c r="Q3" s="101"/>
      <c r="R3" s="101"/>
    </row>
    <row r="5" spans="1:19" ht="101.1" customHeight="1">
      <c r="A5" s="102" t="s">
        <v>366</v>
      </c>
      <c r="B5" s="102"/>
      <c r="C5" s="102"/>
      <c r="D5" s="102"/>
      <c r="E5" s="102"/>
      <c r="F5" s="102"/>
      <c r="G5" s="102"/>
      <c r="H5" s="102"/>
      <c r="I5" s="102"/>
      <c r="J5" s="12"/>
      <c r="K5" s="12"/>
      <c r="L5" s="12"/>
      <c r="M5" s="12"/>
      <c r="N5" s="12"/>
      <c r="O5" s="12"/>
      <c r="P5" s="12"/>
      <c r="Q5" s="12"/>
      <c r="R5" s="12"/>
    </row>
    <row r="6" spans="1:19" ht="96" customHeight="1">
      <c r="A6" s="102" t="s">
        <v>371</v>
      </c>
      <c r="B6" s="102"/>
      <c r="C6" s="102"/>
      <c r="D6" s="102"/>
      <c r="E6" s="102"/>
      <c r="F6" s="102"/>
      <c r="G6" s="102"/>
      <c r="H6" s="102"/>
      <c r="I6" s="102"/>
      <c r="J6" s="102"/>
      <c r="K6" s="102"/>
      <c r="L6" s="102"/>
      <c r="M6" s="102"/>
      <c r="N6" s="102"/>
      <c r="O6" s="102"/>
      <c r="P6" s="102"/>
      <c r="Q6" s="102"/>
      <c r="R6" s="102"/>
    </row>
    <row r="7" spans="1:19" ht="22.5" customHeight="1">
      <c r="A7" s="12"/>
      <c r="B7" s="12"/>
      <c r="C7" s="12"/>
      <c r="D7" s="12"/>
      <c r="E7" s="12"/>
      <c r="F7" s="12"/>
      <c r="G7" s="12"/>
      <c r="H7" s="12"/>
      <c r="I7" s="12"/>
      <c r="J7" s="12"/>
      <c r="K7" s="12"/>
      <c r="L7" s="12"/>
      <c r="M7" s="12"/>
      <c r="N7" s="12"/>
      <c r="O7" s="12"/>
      <c r="P7" s="12"/>
      <c r="Q7" s="12"/>
      <c r="R7" s="12"/>
    </row>
    <row r="9" spans="1:19">
      <c r="S9" s="7"/>
    </row>
    <row r="10" spans="1:19">
      <c r="A10" s="9">
        <v>1</v>
      </c>
      <c r="B10" s="99" t="s">
        <v>67</v>
      </c>
      <c r="C10" s="99"/>
      <c r="D10" s="99"/>
      <c r="E10" s="99"/>
      <c r="F10" s="99"/>
      <c r="G10" s="99"/>
      <c r="H10" s="99"/>
      <c r="I10" s="99"/>
      <c r="J10" s="99"/>
      <c r="K10" s="99"/>
      <c r="L10" s="99"/>
      <c r="M10" s="99"/>
      <c r="N10" s="99"/>
      <c r="O10" s="99"/>
      <c r="P10" s="99"/>
      <c r="Q10" s="99"/>
      <c r="R10" s="99"/>
    </row>
    <row r="11" spans="1:19">
      <c r="A11" s="11"/>
    </row>
    <row r="12" spans="1:19">
      <c r="A12" s="9">
        <v>2</v>
      </c>
      <c r="B12" s="99" t="s">
        <v>64</v>
      </c>
      <c r="C12" s="99"/>
      <c r="D12" s="99"/>
      <c r="E12" s="99"/>
      <c r="F12" s="99"/>
      <c r="G12" s="99"/>
      <c r="H12" s="99"/>
      <c r="I12" s="99"/>
      <c r="J12" s="99"/>
      <c r="K12" s="99"/>
      <c r="L12" s="99"/>
      <c r="M12" s="99"/>
      <c r="N12" s="99"/>
      <c r="O12" s="99"/>
      <c r="P12" s="99"/>
      <c r="Q12" s="99"/>
      <c r="R12" s="99"/>
    </row>
    <row r="13" spans="1:19">
      <c r="A13" s="11"/>
      <c r="C13" s="10"/>
      <c r="D13" s="10"/>
      <c r="E13" s="10"/>
      <c r="F13" s="10"/>
      <c r="G13" s="10"/>
      <c r="H13" s="10"/>
      <c r="I13" s="10"/>
      <c r="J13" s="10"/>
      <c r="K13" s="10"/>
      <c r="L13" s="10"/>
      <c r="M13" s="10"/>
      <c r="N13" s="10"/>
      <c r="O13" s="10"/>
      <c r="P13" s="10"/>
      <c r="Q13" s="10"/>
      <c r="R13" s="10"/>
    </row>
    <row r="14" spans="1:19">
      <c r="A14" s="9">
        <v>3</v>
      </c>
      <c r="B14" s="99" t="s">
        <v>89</v>
      </c>
      <c r="C14" s="99"/>
      <c r="D14" s="99"/>
      <c r="E14" s="99"/>
      <c r="F14" s="99"/>
      <c r="G14" s="99"/>
      <c r="H14" s="99"/>
      <c r="I14" s="99"/>
      <c r="J14" s="99"/>
      <c r="K14" s="99"/>
      <c r="L14" s="99"/>
      <c r="M14" s="99"/>
      <c r="N14" s="99"/>
      <c r="O14" s="99"/>
      <c r="P14" s="99"/>
      <c r="Q14" s="99"/>
      <c r="R14" s="99"/>
    </row>
    <row r="15" spans="1:19">
      <c r="A15" s="11"/>
      <c r="C15" s="10"/>
      <c r="D15" s="10"/>
      <c r="E15" s="10"/>
      <c r="F15" s="10"/>
      <c r="G15" s="10"/>
      <c r="H15" s="10"/>
      <c r="I15" s="10"/>
      <c r="J15" s="10"/>
      <c r="K15" s="10"/>
      <c r="L15" s="10"/>
      <c r="M15" s="10"/>
      <c r="N15" s="10"/>
      <c r="O15" s="10"/>
      <c r="P15" s="10"/>
      <c r="Q15" s="10"/>
      <c r="R15" s="10"/>
    </row>
    <row r="16" spans="1:19">
      <c r="A16" s="9">
        <v>4</v>
      </c>
      <c r="B16" s="99" t="s">
        <v>90</v>
      </c>
      <c r="C16" s="99"/>
      <c r="D16" s="99"/>
      <c r="E16" s="99"/>
      <c r="F16" s="99"/>
      <c r="G16" s="99"/>
      <c r="H16" s="99"/>
      <c r="I16" s="99"/>
      <c r="J16" s="99"/>
      <c r="K16" s="99"/>
      <c r="L16" s="99"/>
      <c r="M16" s="99"/>
      <c r="N16" s="99"/>
      <c r="O16" s="99"/>
      <c r="P16" s="99"/>
      <c r="Q16" s="99"/>
      <c r="R16" s="99"/>
    </row>
    <row r="17" spans="1:18">
      <c r="A17" s="11"/>
      <c r="C17" s="10"/>
      <c r="D17" s="10"/>
      <c r="E17" s="10"/>
      <c r="F17" s="10"/>
      <c r="G17" s="10"/>
      <c r="H17" s="10"/>
      <c r="I17" s="10"/>
      <c r="J17" s="10"/>
      <c r="K17" s="10"/>
      <c r="L17" s="10"/>
      <c r="M17" s="10"/>
      <c r="N17" s="10"/>
      <c r="O17" s="10"/>
      <c r="P17" s="10"/>
      <c r="Q17" s="10"/>
      <c r="R17" s="10"/>
    </row>
    <row r="18" spans="1:18">
      <c r="A18" s="9">
        <v>5</v>
      </c>
      <c r="B18" s="99" t="s">
        <v>66</v>
      </c>
      <c r="C18" s="99"/>
      <c r="D18" s="99"/>
      <c r="E18" s="99"/>
      <c r="F18" s="99"/>
      <c r="G18" s="99"/>
      <c r="H18" s="99"/>
      <c r="I18" s="99"/>
      <c r="J18" s="99"/>
      <c r="K18" s="99"/>
      <c r="L18" s="99"/>
      <c r="M18" s="99"/>
      <c r="N18" s="99"/>
      <c r="O18" s="99"/>
      <c r="P18" s="99"/>
      <c r="Q18" s="99"/>
      <c r="R18" s="99"/>
    </row>
    <row r="19" spans="1:18">
      <c r="A19" s="11"/>
    </row>
    <row r="20" spans="1:18">
      <c r="A20" s="9">
        <v>6</v>
      </c>
      <c r="B20" s="99" t="s">
        <v>65</v>
      </c>
      <c r="C20" s="99"/>
      <c r="D20" s="99"/>
      <c r="E20" s="99"/>
      <c r="F20" s="99"/>
      <c r="G20" s="99"/>
      <c r="H20" s="99"/>
      <c r="I20" s="99"/>
      <c r="J20" s="99"/>
      <c r="K20" s="99"/>
      <c r="L20" s="99"/>
      <c r="M20" s="99"/>
      <c r="N20" s="99"/>
      <c r="O20" s="99"/>
      <c r="P20" s="99"/>
      <c r="Q20" s="99"/>
      <c r="R20" s="99"/>
    </row>
    <row r="21" spans="1:18">
      <c r="A21" s="11"/>
    </row>
    <row r="22" spans="1:18">
      <c r="A22" s="9">
        <v>7</v>
      </c>
      <c r="B22" s="99" t="s">
        <v>60</v>
      </c>
      <c r="C22" s="99"/>
      <c r="D22" s="99"/>
      <c r="E22" s="99"/>
      <c r="F22" s="99"/>
      <c r="G22" s="99"/>
      <c r="H22" s="99"/>
      <c r="I22" s="99"/>
      <c r="J22" s="99"/>
      <c r="K22" s="99"/>
      <c r="L22" s="99"/>
      <c r="M22" s="99"/>
      <c r="N22" s="99"/>
      <c r="O22" s="99"/>
      <c r="P22" s="99"/>
      <c r="Q22" s="99"/>
      <c r="R22" s="99"/>
    </row>
    <row r="23" spans="1:18">
      <c r="A23" s="11"/>
    </row>
    <row r="24" spans="1:18">
      <c r="A24" s="9">
        <v>8</v>
      </c>
      <c r="B24" s="99" t="s">
        <v>61</v>
      </c>
      <c r="C24" s="99"/>
      <c r="D24" s="99"/>
      <c r="E24" s="99"/>
      <c r="F24" s="99"/>
      <c r="G24" s="99"/>
      <c r="H24" s="99"/>
      <c r="I24" s="99"/>
      <c r="J24" s="99"/>
      <c r="K24" s="99"/>
      <c r="L24" s="99"/>
      <c r="M24" s="99"/>
      <c r="N24" s="99"/>
      <c r="O24" s="99"/>
      <c r="P24" s="99"/>
      <c r="Q24" s="99"/>
      <c r="R24" s="99"/>
    </row>
    <row r="25" spans="1:18">
      <c r="A25" s="11"/>
    </row>
    <row r="26" spans="1:18">
      <c r="A26" s="9">
        <v>9</v>
      </c>
      <c r="B26" s="99" t="s">
        <v>91</v>
      </c>
      <c r="C26" s="99"/>
      <c r="D26" s="99"/>
      <c r="E26" s="99"/>
      <c r="F26" s="99"/>
      <c r="G26" s="99"/>
      <c r="H26" s="99"/>
      <c r="I26" s="99"/>
      <c r="J26" s="99"/>
      <c r="K26" s="99"/>
      <c r="L26" s="99"/>
      <c r="M26" s="99"/>
      <c r="N26" s="99"/>
      <c r="O26" s="99"/>
      <c r="P26" s="99"/>
      <c r="Q26" s="99"/>
      <c r="R26" s="99"/>
    </row>
    <row r="27" spans="1:18">
      <c r="A27" s="11"/>
    </row>
    <row r="28" spans="1:18">
      <c r="A28" s="9">
        <v>10</v>
      </c>
      <c r="B28" s="99" t="s">
        <v>62</v>
      </c>
      <c r="C28" s="99"/>
      <c r="D28" s="99"/>
      <c r="E28" s="99"/>
      <c r="F28" s="99"/>
      <c r="G28" s="99"/>
      <c r="H28" s="99"/>
      <c r="I28" s="99"/>
      <c r="J28" s="99"/>
      <c r="K28" s="99"/>
      <c r="L28" s="99"/>
      <c r="M28" s="99"/>
      <c r="N28" s="99"/>
      <c r="O28" s="99"/>
      <c r="P28" s="99"/>
      <c r="Q28" s="99"/>
      <c r="R28" s="99"/>
    </row>
    <row r="29" spans="1:18">
      <c r="A29" s="11"/>
    </row>
    <row r="30" spans="1:18">
      <c r="A30" s="9">
        <v>11</v>
      </c>
      <c r="B30" s="99" t="s">
        <v>63</v>
      </c>
      <c r="C30" s="99"/>
      <c r="D30" s="99"/>
      <c r="E30" s="99"/>
      <c r="F30" s="99"/>
      <c r="G30" s="99"/>
      <c r="H30" s="99"/>
      <c r="I30" s="99"/>
      <c r="J30" s="99"/>
      <c r="K30" s="99"/>
      <c r="L30" s="99"/>
      <c r="M30" s="99"/>
      <c r="N30" s="99"/>
      <c r="O30" s="99"/>
      <c r="P30" s="99"/>
      <c r="Q30" s="99"/>
      <c r="R30" s="99"/>
    </row>
    <row r="31" spans="1:18">
      <c r="A31" s="11"/>
    </row>
    <row r="32" spans="1:18">
      <c r="A32" s="9"/>
    </row>
  </sheetData>
  <mergeCells count="16">
    <mergeCell ref="A1:R1"/>
    <mergeCell ref="A2:R2"/>
    <mergeCell ref="A3:R3"/>
    <mergeCell ref="A6:R6"/>
    <mergeCell ref="B10:R10"/>
    <mergeCell ref="A5:I5"/>
    <mergeCell ref="B18:R18"/>
    <mergeCell ref="B12:R12"/>
    <mergeCell ref="B14:R14"/>
    <mergeCell ref="B16:R16"/>
    <mergeCell ref="B20:R20"/>
    <mergeCell ref="B22:R22"/>
    <mergeCell ref="B24:R24"/>
    <mergeCell ref="B28:R28"/>
    <mergeCell ref="B30:R30"/>
    <mergeCell ref="B26:R26"/>
  </mergeCells>
  <hyperlinks>
    <hyperlink ref="B10:R10" location="Index!A1" display="Index" xr:uid="{00000000-0004-0000-0000-000000000000}"/>
    <hyperlink ref="B12:R12" location="'Cost of Capital'!A1" display="Cost of Capital" xr:uid="{00000000-0004-0000-0000-000001000000}"/>
    <hyperlink ref="B14:R14" location="'Electric Adjustments'!A1" display="Electric Adjustments" xr:uid="{00000000-0004-0000-0000-000002000000}"/>
    <hyperlink ref="B16:R16" location="'Gas Adjustments'!A1" display="Gas Adjustments" xr:uid="{00000000-0004-0000-0000-000003000000}"/>
    <hyperlink ref="B18:R18" location="'Electric COS &amp; Rate Spread'!A1" display="Electric Cost of Service and Rate Spread" xr:uid="{00000000-0004-0000-0000-000004000000}"/>
    <hyperlink ref="B20:R20" location="'Gas COS &amp; Rate Spread'!Print_Area" display="Gas Cost of Service and Rate Spread" xr:uid="{00000000-0004-0000-0000-000005000000}"/>
    <hyperlink ref="B22:R22" location="'Electric Rate Design'!Print_Area" display="Electric Rate Design" xr:uid="{00000000-0004-0000-0000-000006000000}"/>
    <hyperlink ref="B24:R24" location="'Gas Rate Design'!Print_Area" display="Gas Rate Design" xr:uid="{00000000-0004-0000-0000-000007000000}"/>
    <hyperlink ref="B28:R28" location="'Other Electric Issues'!Print_Area" display="Other Electric Issues" xr:uid="{00000000-0004-0000-0000-000008000000}"/>
    <hyperlink ref="B30:R30" location="'Other Gas Issues'!A1" display="Other Gas Issues" xr:uid="{00000000-0004-0000-0000-000009000000}"/>
    <hyperlink ref="B26:R26" location="'Other Common Issues'!A1" display="Other Common Issues" xr:uid="{00000000-0004-0000-0000-00000A000000}"/>
  </hyperlinks>
  <pageMargins left="1" right="1" top="1" bottom="1" header="0.5" footer="0.5"/>
  <pageSetup orientation="portrait" verticalDpi="90" r:id="rId1"/>
  <headerFooter>
    <oddFooter>&amp;RPage &amp;P of &amp;N&amp;L&amp;A
&amp;"Times New Roman,Regular"&amp;8 158304751.3
&amp;"Times New Roman,Regular"&amp;8 169558060.4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8"/>
  <sheetViews>
    <sheetView zoomScaleNormal="100" zoomScaleSheetLayoutView="100" workbookViewId="0">
      <pane xSplit="1" ySplit="1" topLeftCell="B2" activePane="bottomRight" state="frozen"/>
      <selection pane="topRight" activeCell="B1" sqref="B1"/>
      <selection pane="bottomLeft" activeCell="A2" sqref="A2"/>
      <selection pane="bottomRight" activeCell="G28" sqref="G28"/>
    </sheetView>
  </sheetViews>
  <sheetFormatPr defaultColWidth="9.140625" defaultRowHeight="12.75"/>
  <cols>
    <col min="1" max="1" width="9.140625" style="24" customWidth="1"/>
    <col min="2" max="2" width="28.85546875" style="24" customWidth="1"/>
    <col min="3" max="3" width="41.28515625" style="24" customWidth="1"/>
    <col min="4" max="4" width="35.85546875" style="24" customWidth="1"/>
    <col min="5" max="5" width="27.140625" style="24" customWidth="1"/>
    <col min="6" max="6" width="28.42578125" style="24" customWidth="1"/>
    <col min="7" max="14" width="27.85546875" style="24" customWidth="1"/>
    <col min="15" max="16384" width="9.140625" style="24"/>
  </cols>
  <sheetData>
    <row r="1" spans="1:14" ht="12" customHeight="1">
      <c r="A1" s="23" t="s">
        <v>81</v>
      </c>
      <c r="B1" s="17" t="s">
        <v>34</v>
      </c>
      <c r="C1" s="17" t="s">
        <v>106</v>
      </c>
      <c r="D1" s="17" t="s">
        <v>107</v>
      </c>
      <c r="E1" s="17" t="s">
        <v>19</v>
      </c>
      <c r="F1" s="17" t="s">
        <v>116</v>
      </c>
      <c r="G1" s="17" t="s">
        <v>109</v>
      </c>
      <c r="H1" s="17" t="s">
        <v>110</v>
      </c>
      <c r="I1" s="17" t="s">
        <v>111</v>
      </c>
      <c r="J1" s="17" t="s">
        <v>112</v>
      </c>
      <c r="K1" s="17" t="s">
        <v>113</v>
      </c>
      <c r="L1" s="17" t="s">
        <v>114</v>
      </c>
      <c r="M1" s="17" t="s">
        <v>115</v>
      </c>
      <c r="N1" s="17" t="s">
        <v>329</v>
      </c>
    </row>
    <row r="2" spans="1:14">
      <c r="A2" s="18">
        <v>190</v>
      </c>
      <c r="B2" s="19" t="s">
        <v>161</v>
      </c>
      <c r="C2" s="18" t="s">
        <v>255</v>
      </c>
      <c r="D2" s="18" t="s">
        <v>15</v>
      </c>
      <c r="E2" s="18" t="s">
        <v>15</v>
      </c>
      <c r="F2" s="18" t="s">
        <v>15</v>
      </c>
      <c r="G2" s="18" t="s">
        <v>15</v>
      </c>
      <c r="H2" s="18" t="s">
        <v>15</v>
      </c>
      <c r="I2" s="18" t="s">
        <v>15</v>
      </c>
      <c r="J2" s="18" t="s">
        <v>15</v>
      </c>
      <c r="K2" s="18" t="s">
        <v>15</v>
      </c>
      <c r="L2" s="18" t="s">
        <v>15</v>
      </c>
      <c r="M2" s="18" t="s">
        <v>15</v>
      </c>
      <c r="N2" s="18" t="s">
        <v>15</v>
      </c>
    </row>
    <row r="3" spans="1:14">
      <c r="A3" s="18">
        <f t="shared" ref="A3:A21" si="0">A2+1</f>
        <v>191</v>
      </c>
      <c r="B3" s="19" t="s">
        <v>162</v>
      </c>
      <c r="C3" s="58" t="s">
        <v>261</v>
      </c>
      <c r="D3" s="58" t="s">
        <v>311</v>
      </c>
      <c r="E3" s="18" t="s">
        <v>15</v>
      </c>
      <c r="F3" s="59" t="s">
        <v>15</v>
      </c>
      <c r="G3" s="59" t="s">
        <v>15</v>
      </c>
      <c r="H3" s="59" t="s">
        <v>15</v>
      </c>
      <c r="I3" s="59" t="s">
        <v>302</v>
      </c>
      <c r="J3" s="59" t="s">
        <v>15</v>
      </c>
      <c r="K3" s="59" t="s">
        <v>15</v>
      </c>
      <c r="L3" s="59" t="s">
        <v>15</v>
      </c>
      <c r="M3" s="59" t="s">
        <v>15</v>
      </c>
      <c r="N3" s="59" t="s">
        <v>15</v>
      </c>
    </row>
    <row r="4" spans="1:14">
      <c r="A4" s="18">
        <f t="shared" si="0"/>
        <v>192</v>
      </c>
      <c r="B4" s="19" t="s">
        <v>164</v>
      </c>
      <c r="C4" s="58" t="s">
        <v>262</v>
      </c>
      <c r="D4" s="58" t="s">
        <v>233</v>
      </c>
      <c r="E4" s="18" t="s">
        <v>234</v>
      </c>
      <c r="F4" s="59" t="s">
        <v>15</v>
      </c>
      <c r="G4" s="59" t="s">
        <v>15</v>
      </c>
      <c r="H4" s="59" t="s">
        <v>15</v>
      </c>
      <c r="I4" s="59" t="s">
        <v>15</v>
      </c>
      <c r="J4" s="59" t="s">
        <v>15</v>
      </c>
      <c r="K4" s="59" t="s">
        <v>15</v>
      </c>
      <c r="L4" s="59" t="s">
        <v>15</v>
      </c>
      <c r="M4" s="59" t="s">
        <v>15</v>
      </c>
      <c r="N4" s="59" t="s">
        <v>15</v>
      </c>
    </row>
    <row r="5" spans="1:14" ht="25.5">
      <c r="A5" s="18">
        <f t="shared" si="0"/>
        <v>193</v>
      </c>
      <c r="B5" s="19" t="s">
        <v>165</v>
      </c>
      <c r="C5" s="18" t="s">
        <v>258</v>
      </c>
      <c r="D5" s="18" t="s">
        <v>311</v>
      </c>
      <c r="E5" s="18" t="s">
        <v>215</v>
      </c>
      <c r="F5" s="18" t="s">
        <v>15</v>
      </c>
      <c r="G5" s="18" t="s">
        <v>357</v>
      </c>
      <c r="H5" s="18" t="s">
        <v>15</v>
      </c>
      <c r="I5" s="18" t="s">
        <v>358</v>
      </c>
      <c r="J5" s="18" t="s">
        <v>15</v>
      </c>
      <c r="K5" s="16" t="s">
        <v>300</v>
      </c>
      <c r="L5" s="18" t="s">
        <v>15</v>
      </c>
      <c r="M5" s="18" t="s">
        <v>15</v>
      </c>
      <c r="N5" s="18" t="s">
        <v>15</v>
      </c>
    </row>
    <row r="6" spans="1:14" ht="28.5" customHeight="1">
      <c r="A6" s="18">
        <f t="shared" si="0"/>
        <v>194</v>
      </c>
      <c r="B6" s="19" t="s">
        <v>167</v>
      </c>
      <c r="C6" s="60" t="s">
        <v>260</v>
      </c>
      <c r="D6" s="60" t="s">
        <v>276</v>
      </c>
      <c r="E6" s="18" t="s">
        <v>215</v>
      </c>
      <c r="F6" s="18" t="s">
        <v>219</v>
      </c>
      <c r="G6" s="18" t="s">
        <v>359</v>
      </c>
      <c r="H6" s="18" t="s">
        <v>15</v>
      </c>
      <c r="I6" s="18" t="s">
        <v>342</v>
      </c>
      <c r="J6" s="18" t="s">
        <v>15</v>
      </c>
      <c r="K6" s="18" t="s">
        <v>15</v>
      </c>
      <c r="L6" s="18" t="s">
        <v>15</v>
      </c>
      <c r="M6" s="18" t="s">
        <v>15</v>
      </c>
      <c r="N6" s="18" t="s">
        <v>15</v>
      </c>
    </row>
    <row r="7" spans="1:14">
      <c r="A7" s="18">
        <f>A5+1</f>
        <v>194</v>
      </c>
      <c r="B7" s="42" t="s">
        <v>301</v>
      </c>
      <c r="C7" s="16" t="s">
        <v>218</v>
      </c>
      <c r="D7" s="96" t="s">
        <v>229</v>
      </c>
      <c r="E7" s="96" t="s">
        <v>15</v>
      </c>
      <c r="F7" s="96" t="s">
        <v>219</v>
      </c>
      <c r="G7" s="96" t="s">
        <v>210</v>
      </c>
      <c r="H7" s="96" t="s">
        <v>15</v>
      </c>
      <c r="I7" s="96" t="s">
        <v>314</v>
      </c>
      <c r="J7" s="96" t="s">
        <v>15</v>
      </c>
      <c r="K7" s="96" t="s">
        <v>15</v>
      </c>
      <c r="L7" s="96" t="s">
        <v>15</v>
      </c>
      <c r="M7" s="96" t="s">
        <v>15</v>
      </c>
      <c r="N7" s="96" t="s">
        <v>15</v>
      </c>
    </row>
    <row r="8" spans="1:14" ht="25.5">
      <c r="A8" s="18">
        <f>A6+1</f>
        <v>195</v>
      </c>
      <c r="B8" s="42" t="s">
        <v>228</v>
      </c>
      <c r="C8" s="16" t="s">
        <v>218</v>
      </c>
      <c r="D8" s="16" t="s">
        <v>360</v>
      </c>
      <c r="E8" s="16" t="s">
        <v>15</v>
      </c>
      <c r="F8" s="16" t="s">
        <v>219</v>
      </c>
      <c r="G8" s="18" t="s">
        <v>361</v>
      </c>
      <c r="H8" s="16" t="s">
        <v>15</v>
      </c>
      <c r="I8" s="16" t="s">
        <v>220</v>
      </c>
      <c r="J8" s="16" t="s">
        <v>15</v>
      </c>
      <c r="K8" s="16" t="s">
        <v>15</v>
      </c>
      <c r="L8" s="16" t="s">
        <v>15</v>
      </c>
      <c r="M8" s="16" t="s">
        <v>15</v>
      </c>
      <c r="N8" s="16" t="s">
        <v>15</v>
      </c>
    </row>
    <row r="9" spans="1:14">
      <c r="A9" s="18">
        <f t="shared" si="0"/>
        <v>196</v>
      </c>
      <c r="B9" s="42" t="s">
        <v>171</v>
      </c>
      <c r="C9" s="16" t="s">
        <v>263</v>
      </c>
      <c r="D9" s="16" t="s">
        <v>15</v>
      </c>
      <c r="E9" s="16" t="s">
        <v>15</v>
      </c>
      <c r="F9" s="16" t="s">
        <v>15</v>
      </c>
      <c r="G9" s="16" t="s">
        <v>15</v>
      </c>
      <c r="H9" s="16" t="s">
        <v>15</v>
      </c>
      <c r="I9" s="16" t="s">
        <v>15</v>
      </c>
      <c r="J9" s="16" t="s">
        <v>15</v>
      </c>
      <c r="K9" s="16" t="s">
        <v>15</v>
      </c>
      <c r="L9" s="16" t="s">
        <v>15</v>
      </c>
      <c r="M9" s="16" t="s">
        <v>15</v>
      </c>
      <c r="N9" s="16" t="s">
        <v>15</v>
      </c>
    </row>
    <row r="10" spans="1:14">
      <c r="A10" s="18">
        <f t="shared" si="0"/>
        <v>197</v>
      </c>
      <c r="B10" s="19" t="s">
        <v>8</v>
      </c>
      <c r="C10" s="58" t="s">
        <v>235</v>
      </c>
      <c r="D10" s="58" t="s">
        <v>233</v>
      </c>
      <c r="E10" s="18" t="s">
        <v>234</v>
      </c>
      <c r="F10" s="59" t="s">
        <v>15</v>
      </c>
      <c r="G10" s="59" t="s">
        <v>210</v>
      </c>
      <c r="H10" s="59" t="s">
        <v>15</v>
      </c>
      <c r="I10" s="59" t="s">
        <v>15</v>
      </c>
      <c r="J10" s="59" t="s">
        <v>15</v>
      </c>
      <c r="K10" s="59" t="s">
        <v>15</v>
      </c>
      <c r="L10" s="59" t="s">
        <v>15</v>
      </c>
      <c r="M10" s="59" t="s">
        <v>15</v>
      </c>
      <c r="N10" s="59" t="s">
        <v>15</v>
      </c>
    </row>
    <row r="11" spans="1:14">
      <c r="A11" s="18">
        <f t="shared" si="0"/>
        <v>198</v>
      </c>
      <c r="B11" s="42" t="s">
        <v>184</v>
      </c>
      <c r="C11" s="16" t="s">
        <v>362</v>
      </c>
      <c r="D11" s="16" t="s">
        <v>233</v>
      </c>
      <c r="E11" s="16" t="s">
        <v>234</v>
      </c>
      <c r="F11" s="16" t="s">
        <v>15</v>
      </c>
      <c r="G11" s="16" t="s">
        <v>210</v>
      </c>
      <c r="H11" s="16" t="s">
        <v>15</v>
      </c>
      <c r="I11" s="16" t="s">
        <v>15</v>
      </c>
      <c r="J11" s="16" t="s">
        <v>15</v>
      </c>
      <c r="K11" s="16" t="s">
        <v>15</v>
      </c>
      <c r="L11" s="16" t="s">
        <v>15</v>
      </c>
      <c r="M11" s="16" t="s">
        <v>15</v>
      </c>
      <c r="N11" s="16" t="s">
        <v>15</v>
      </c>
    </row>
    <row r="12" spans="1:14">
      <c r="A12" s="18">
        <f t="shared" si="0"/>
        <v>199</v>
      </c>
      <c r="B12" s="42" t="s">
        <v>179</v>
      </c>
      <c r="C12" s="16" t="s">
        <v>269</v>
      </c>
      <c r="D12" s="16" t="s">
        <v>295</v>
      </c>
      <c r="E12" s="16" t="s">
        <v>215</v>
      </c>
      <c r="F12" s="16" t="s">
        <v>232</v>
      </c>
      <c r="G12" s="16" t="s">
        <v>210</v>
      </c>
      <c r="H12" s="16" t="s">
        <v>15</v>
      </c>
      <c r="I12" s="16" t="s">
        <v>220</v>
      </c>
      <c r="J12" s="16" t="s">
        <v>15</v>
      </c>
      <c r="K12" s="16" t="s">
        <v>15</v>
      </c>
      <c r="L12" s="16" t="s">
        <v>15</v>
      </c>
      <c r="M12" s="16" t="s">
        <v>15</v>
      </c>
      <c r="N12" s="16" t="s">
        <v>15</v>
      </c>
    </row>
    <row r="13" spans="1:14">
      <c r="A13" s="18">
        <f t="shared" si="0"/>
        <v>200</v>
      </c>
      <c r="B13" s="42" t="s">
        <v>185</v>
      </c>
      <c r="C13" s="16" t="s">
        <v>221</v>
      </c>
      <c r="D13" s="16" t="s">
        <v>15</v>
      </c>
      <c r="E13" s="16" t="s">
        <v>15</v>
      </c>
      <c r="F13" s="16" t="s">
        <v>232</v>
      </c>
      <c r="G13" s="16" t="s">
        <v>15</v>
      </c>
      <c r="H13" s="16" t="s">
        <v>15</v>
      </c>
      <c r="I13" s="16" t="s">
        <v>15</v>
      </c>
      <c r="J13" s="16" t="s">
        <v>15</v>
      </c>
      <c r="K13" s="16" t="s">
        <v>15</v>
      </c>
      <c r="L13" s="16" t="s">
        <v>15</v>
      </c>
      <c r="M13" s="16" t="s">
        <v>15</v>
      </c>
      <c r="N13" s="16" t="s">
        <v>15</v>
      </c>
    </row>
    <row r="14" spans="1:14">
      <c r="A14" s="18">
        <f t="shared" si="0"/>
        <v>201</v>
      </c>
      <c r="B14" s="42" t="s">
        <v>181</v>
      </c>
      <c r="C14" s="16" t="s">
        <v>231</v>
      </c>
      <c r="D14" s="16" t="s">
        <v>15</v>
      </c>
      <c r="E14" s="16" t="s">
        <v>15</v>
      </c>
      <c r="F14" s="16" t="s">
        <v>15</v>
      </c>
      <c r="G14" s="16" t="s">
        <v>15</v>
      </c>
      <c r="H14" s="16" t="s">
        <v>15</v>
      </c>
      <c r="I14" s="16" t="s">
        <v>15</v>
      </c>
      <c r="J14" s="16" t="s">
        <v>15</v>
      </c>
      <c r="K14" s="16" t="s">
        <v>15</v>
      </c>
      <c r="L14" s="16" t="s">
        <v>15</v>
      </c>
      <c r="M14" s="16" t="s">
        <v>15</v>
      </c>
      <c r="N14" s="16" t="s">
        <v>15</v>
      </c>
    </row>
    <row r="15" spans="1:14" s="43" customFormat="1" ht="25.5">
      <c r="A15" s="18">
        <f t="shared" si="0"/>
        <v>202</v>
      </c>
      <c r="B15" s="19" t="s">
        <v>253</v>
      </c>
      <c r="C15" s="16" t="s">
        <v>254</v>
      </c>
      <c r="D15" s="16" t="s">
        <v>15</v>
      </c>
      <c r="E15" s="16" t="s">
        <v>15</v>
      </c>
      <c r="F15" s="16" t="s">
        <v>15</v>
      </c>
      <c r="G15" s="16" t="s">
        <v>15</v>
      </c>
      <c r="H15" s="16" t="s">
        <v>15</v>
      </c>
      <c r="I15" s="16" t="s">
        <v>15</v>
      </c>
      <c r="J15" s="16" t="s">
        <v>15</v>
      </c>
      <c r="K15" s="16" t="s">
        <v>15</v>
      </c>
      <c r="L15" s="16" t="s">
        <v>15</v>
      </c>
      <c r="M15" s="16" t="s">
        <v>15</v>
      </c>
      <c r="N15" s="16" t="s">
        <v>15</v>
      </c>
    </row>
    <row r="16" spans="1:14" s="43" customFormat="1">
      <c r="A16" s="18">
        <f>A15+1</f>
        <v>203</v>
      </c>
      <c r="B16" s="19" t="s">
        <v>279</v>
      </c>
      <c r="C16" s="16" t="s">
        <v>365</v>
      </c>
      <c r="D16" s="16" t="s">
        <v>15</v>
      </c>
      <c r="E16" s="16" t="s">
        <v>15</v>
      </c>
      <c r="F16" s="16" t="s">
        <v>15</v>
      </c>
      <c r="G16" s="16" t="s">
        <v>210</v>
      </c>
      <c r="H16" s="16" t="s">
        <v>15</v>
      </c>
      <c r="I16" s="16" t="s">
        <v>15</v>
      </c>
      <c r="J16" s="16" t="s">
        <v>15</v>
      </c>
      <c r="K16" s="16" t="s">
        <v>15</v>
      </c>
      <c r="L16" s="16" t="s">
        <v>15</v>
      </c>
      <c r="M16" s="16" t="s">
        <v>15</v>
      </c>
      <c r="N16" s="16" t="s">
        <v>15</v>
      </c>
    </row>
    <row r="17" spans="1:14" s="43" customFormat="1">
      <c r="A17" s="18">
        <f t="shared" si="0"/>
        <v>204</v>
      </c>
      <c r="B17" s="19" t="s">
        <v>284</v>
      </c>
      <c r="C17" s="16" t="s">
        <v>283</v>
      </c>
      <c r="D17" s="16" t="s">
        <v>15</v>
      </c>
      <c r="E17" s="16" t="s">
        <v>15</v>
      </c>
      <c r="F17" s="16" t="s">
        <v>15</v>
      </c>
      <c r="G17" s="16" t="s">
        <v>15</v>
      </c>
      <c r="H17" s="16" t="s">
        <v>15</v>
      </c>
      <c r="I17" s="16" t="s">
        <v>15</v>
      </c>
      <c r="J17" s="16" t="s">
        <v>15</v>
      </c>
      <c r="K17" s="16" t="s">
        <v>15</v>
      </c>
      <c r="L17" s="16" t="s">
        <v>15</v>
      </c>
      <c r="M17" s="16" t="s">
        <v>15</v>
      </c>
      <c r="N17" s="16" t="s">
        <v>15</v>
      </c>
    </row>
    <row r="18" spans="1:14" s="43" customFormat="1" ht="25.5">
      <c r="A18" s="18">
        <f t="shared" si="0"/>
        <v>205</v>
      </c>
      <c r="B18" s="19" t="s">
        <v>286</v>
      </c>
      <c r="C18" s="16" t="s">
        <v>283</v>
      </c>
      <c r="D18" s="16" t="s">
        <v>15</v>
      </c>
      <c r="E18" s="16" t="s">
        <v>15</v>
      </c>
      <c r="F18" s="16" t="s">
        <v>15</v>
      </c>
      <c r="G18" s="16" t="s">
        <v>15</v>
      </c>
      <c r="H18" s="16" t="s">
        <v>15</v>
      </c>
      <c r="I18" s="16" t="s">
        <v>15</v>
      </c>
      <c r="J18" s="16" t="s">
        <v>15</v>
      </c>
      <c r="K18" s="16" t="s">
        <v>15</v>
      </c>
      <c r="L18" s="16" t="s">
        <v>15</v>
      </c>
      <c r="M18" s="16" t="s">
        <v>15</v>
      </c>
      <c r="N18" s="16" t="s">
        <v>15</v>
      </c>
    </row>
    <row r="19" spans="1:14" s="43" customFormat="1" ht="25.5">
      <c r="A19" s="18">
        <f t="shared" si="0"/>
        <v>206</v>
      </c>
      <c r="B19" s="19" t="s">
        <v>287</v>
      </c>
      <c r="C19" s="16" t="s">
        <v>283</v>
      </c>
      <c r="D19" s="16" t="s">
        <v>15</v>
      </c>
      <c r="E19" s="16" t="s">
        <v>15</v>
      </c>
      <c r="F19" s="16" t="s">
        <v>15</v>
      </c>
      <c r="G19" s="16" t="s">
        <v>15</v>
      </c>
      <c r="H19" s="16" t="s">
        <v>15</v>
      </c>
      <c r="I19" s="16" t="s">
        <v>15</v>
      </c>
      <c r="J19" s="16" t="s">
        <v>15</v>
      </c>
      <c r="K19" s="16" t="s">
        <v>15</v>
      </c>
      <c r="L19" s="16" t="s">
        <v>15</v>
      </c>
      <c r="M19" s="16" t="s">
        <v>15</v>
      </c>
      <c r="N19" s="16" t="s">
        <v>15</v>
      </c>
    </row>
    <row r="20" spans="1:14" s="43" customFormat="1" ht="25.5">
      <c r="A20" s="18">
        <f t="shared" si="0"/>
        <v>207</v>
      </c>
      <c r="B20" s="19" t="s">
        <v>288</v>
      </c>
      <c r="C20" s="16" t="s">
        <v>283</v>
      </c>
      <c r="D20" s="16" t="s">
        <v>15</v>
      </c>
      <c r="E20" s="16" t="s">
        <v>15</v>
      </c>
      <c r="F20" s="16" t="s">
        <v>15</v>
      </c>
      <c r="G20" s="16" t="s">
        <v>15</v>
      </c>
      <c r="H20" s="16" t="s">
        <v>15</v>
      </c>
      <c r="I20" s="16" t="s">
        <v>15</v>
      </c>
      <c r="J20" s="16" t="s">
        <v>15</v>
      </c>
      <c r="K20" s="16" t="s">
        <v>15</v>
      </c>
      <c r="L20" s="16" t="s">
        <v>15</v>
      </c>
      <c r="M20" s="16" t="s">
        <v>15</v>
      </c>
      <c r="N20" s="16" t="s">
        <v>15</v>
      </c>
    </row>
    <row r="21" spans="1:14" s="43" customFormat="1" ht="25.5">
      <c r="A21" s="18">
        <f t="shared" si="0"/>
        <v>208</v>
      </c>
      <c r="B21" s="19" t="s">
        <v>289</v>
      </c>
      <c r="C21" s="16" t="s">
        <v>283</v>
      </c>
      <c r="D21" s="16" t="s">
        <v>15</v>
      </c>
      <c r="E21" s="16" t="s">
        <v>15</v>
      </c>
      <c r="F21" s="16" t="s">
        <v>15</v>
      </c>
      <c r="G21" s="16" t="s">
        <v>15</v>
      </c>
      <c r="H21" s="16" t="s">
        <v>15</v>
      </c>
      <c r="I21" s="16" t="s">
        <v>15</v>
      </c>
      <c r="J21" s="16" t="s">
        <v>15</v>
      </c>
      <c r="K21" s="16" t="s">
        <v>15</v>
      </c>
      <c r="L21" s="16" t="s">
        <v>15</v>
      </c>
      <c r="M21" s="16" t="s">
        <v>15</v>
      </c>
      <c r="N21" s="16" t="s">
        <v>15</v>
      </c>
    </row>
    <row r="22" spans="1:14" s="43" customFormat="1" ht="38.25">
      <c r="A22" s="18">
        <f>A18+1</f>
        <v>206</v>
      </c>
      <c r="B22" s="19" t="s">
        <v>285</v>
      </c>
      <c r="C22" s="16" t="s">
        <v>283</v>
      </c>
      <c r="D22" s="16" t="s">
        <v>15</v>
      </c>
      <c r="E22" s="16" t="s">
        <v>15</v>
      </c>
      <c r="F22" s="16" t="s">
        <v>15</v>
      </c>
      <c r="G22" s="16" t="s">
        <v>15</v>
      </c>
      <c r="H22" s="16" t="s">
        <v>15</v>
      </c>
      <c r="I22" s="16" t="s">
        <v>15</v>
      </c>
      <c r="J22" s="16" t="s">
        <v>15</v>
      </c>
      <c r="K22" s="16" t="s">
        <v>300</v>
      </c>
      <c r="L22" s="16" t="s">
        <v>15</v>
      </c>
      <c r="M22" s="16" t="s">
        <v>15</v>
      </c>
      <c r="N22" s="16" t="s">
        <v>15</v>
      </c>
    </row>
    <row r="23" spans="1:14" s="43" customFormat="1" ht="25.5">
      <c r="A23" s="18">
        <f>A19+1</f>
        <v>207</v>
      </c>
      <c r="B23" s="19" t="s">
        <v>364</v>
      </c>
      <c r="C23" s="16" t="s">
        <v>365</v>
      </c>
      <c r="D23" s="16" t="s">
        <v>15</v>
      </c>
      <c r="E23" s="16" t="s">
        <v>15</v>
      </c>
      <c r="F23" s="16" t="s">
        <v>15</v>
      </c>
      <c r="G23" s="97" t="s">
        <v>210</v>
      </c>
      <c r="H23" s="16" t="s">
        <v>15</v>
      </c>
      <c r="I23" s="16" t="s">
        <v>15</v>
      </c>
      <c r="J23" s="16" t="s">
        <v>15</v>
      </c>
      <c r="K23" s="16" t="s">
        <v>15</v>
      </c>
      <c r="L23" s="16" t="s">
        <v>15</v>
      </c>
      <c r="M23" s="16" t="s">
        <v>15</v>
      </c>
      <c r="N23" s="16" t="s">
        <v>15</v>
      </c>
    </row>
    <row r="26" spans="1:14">
      <c r="B26" s="40"/>
    </row>
    <row r="28" spans="1:14" ht="18">
      <c r="B28" s="41"/>
    </row>
  </sheetData>
  <sortState xmlns:xlrd2="http://schemas.microsoft.com/office/spreadsheetml/2017/richdata2" ref="B2:E12">
    <sortCondition ref="B2:B12"/>
  </sortState>
  <pageMargins left="0.25" right="0.25" top="0.75" bottom="0.75" header="0.3" footer="0.3"/>
  <pageSetup pageOrder="overThenDown" orientation="landscape" r:id="rId1"/>
  <headerFooter scaleWithDoc="0">
    <oddFooter>&amp;RPage &amp;P of &amp;N&amp;LOther Electric Issues
&amp;"Times New Roman,Regular"&amp;8 158304751.3
&amp;"Times New Roman,Regular"&amp;8 169558060.4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1"/>
  <sheetViews>
    <sheetView zoomScale="120" zoomScaleNormal="120" workbookViewId="0">
      <pane xSplit="1" ySplit="1" topLeftCell="B2" activePane="bottomRight" state="frozen"/>
      <selection pane="topRight" activeCell="B1" sqref="B1"/>
      <selection pane="bottomLeft" activeCell="A2" sqref="A2"/>
      <selection pane="bottomRight" activeCell="C9" sqref="C9"/>
    </sheetView>
  </sheetViews>
  <sheetFormatPr defaultColWidth="9.140625" defaultRowHeight="12.75"/>
  <cols>
    <col min="1" max="1" width="7.140625" style="24" customWidth="1"/>
    <col min="2" max="2" width="51.7109375" style="24" customWidth="1"/>
    <col min="3" max="3" width="32.7109375" style="24" customWidth="1"/>
    <col min="4" max="4" width="31.5703125" style="24" customWidth="1"/>
    <col min="5" max="5" width="37" style="24" customWidth="1"/>
    <col min="6" max="6" width="22.5703125" style="24" customWidth="1"/>
    <col min="7" max="8" width="24.42578125" style="24" customWidth="1"/>
    <col min="9" max="9" width="30.42578125" style="24" customWidth="1"/>
    <col min="10" max="14" width="24.42578125" style="24" customWidth="1"/>
    <col min="15" max="16384" width="9.140625" style="24"/>
  </cols>
  <sheetData>
    <row r="1" spans="1:14" ht="12" customHeight="1">
      <c r="A1" s="23" t="s">
        <v>81</v>
      </c>
      <c r="B1" s="23" t="s">
        <v>33</v>
      </c>
      <c r="C1" s="23" t="s">
        <v>106</v>
      </c>
      <c r="D1" s="23" t="s">
        <v>107</v>
      </c>
      <c r="E1" s="23" t="s">
        <v>19</v>
      </c>
      <c r="F1" s="23" t="s">
        <v>116</v>
      </c>
      <c r="G1" s="23" t="s">
        <v>109</v>
      </c>
      <c r="H1" s="23" t="s">
        <v>110</v>
      </c>
      <c r="I1" s="23" t="s">
        <v>111</v>
      </c>
      <c r="J1" s="23" t="s">
        <v>112</v>
      </c>
      <c r="K1" s="23" t="s">
        <v>113</v>
      </c>
      <c r="L1" s="23" t="s">
        <v>114</v>
      </c>
      <c r="M1" s="23" t="s">
        <v>115</v>
      </c>
      <c r="N1" s="23" t="s">
        <v>309</v>
      </c>
    </row>
    <row r="2" spans="1:14" ht="25.5">
      <c r="A2" s="16">
        <v>208</v>
      </c>
      <c r="B2" s="42" t="s">
        <v>168</v>
      </c>
      <c r="C2" s="16" t="s">
        <v>259</v>
      </c>
      <c r="D2" s="16" t="s">
        <v>276</v>
      </c>
      <c r="E2" s="16" t="s">
        <v>249</v>
      </c>
      <c r="F2" s="16" t="s">
        <v>219</v>
      </c>
      <c r="G2" s="18" t="s">
        <v>363</v>
      </c>
      <c r="H2" s="16" t="s">
        <v>15</v>
      </c>
      <c r="I2" s="16" t="s">
        <v>342</v>
      </c>
      <c r="J2" s="16" t="s">
        <v>15</v>
      </c>
      <c r="K2" s="16" t="s">
        <v>15</v>
      </c>
      <c r="L2" s="16" t="s">
        <v>15</v>
      </c>
      <c r="M2" s="16" t="s">
        <v>15</v>
      </c>
      <c r="N2" s="16" t="s">
        <v>15</v>
      </c>
    </row>
    <row r="3" spans="1:14">
      <c r="A3" s="18">
        <f>+A2+1</f>
        <v>209</v>
      </c>
      <c r="B3" s="19" t="s">
        <v>236</v>
      </c>
      <c r="C3" s="18" t="s">
        <v>367</v>
      </c>
      <c r="D3" s="18" t="s">
        <v>15</v>
      </c>
      <c r="E3" s="18" t="s">
        <v>15</v>
      </c>
      <c r="F3" s="18" t="s">
        <v>15</v>
      </c>
      <c r="G3" s="18" t="s">
        <v>15</v>
      </c>
      <c r="H3" s="18" t="s">
        <v>15</v>
      </c>
      <c r="I3" s="18" t="s">
        <v>211</v>
      </c>
      <c r="J3" s="18" t="s">
        <v>15</v>
      </c>
      <c r="K3" s="18" t="s">
        <v>15</v>
      </c>
      <c r="L3" s="18" t="s">
        <v>15</v>
      </c>
      <c r="M3" s="18" t="s">
        <v>15</v>
      </c>
      <c r="N3" s="18" t="s">
        <v>15</v>
      </c>
    </row>
    <row r="4" spans="1:14" ht="25.5">
      <c r="A4" s="18">
        <f t="shared" ref="A4:A10" si="0">+A3+1</f>
        <v>210</v>
      </c>
      <c r="B4" s="19" t="s">
        <v>298</v>
      </c>
      <c r="C4" s="16" t="s">
        <v>367</v>
      </c>
      <c r="D4" s="16" t="s">
        <v>15</v>
      </c>
      <c r="E4" s="16" t="s">
        <v>15</v>
      </c>
      <c r="F4" s="16" t="s">
        <v>15</v>
      </c>
      <c r="G4" s="16" t="s">
        <v>15</v>
      </c>
      <c r="H4" s="16" t="s">
        <v>15</v>
      </c>
      <c r="I4" s="16" t="s">
        <v>211</v>
      </c>
      <c r="J4" s="16" t="s">
        <v>15</v>
      </c>
      <c r="K4" s="16" t="s">
        <v>15</v>
      </c>
      <c r="L4" s="16" t="s">
        <v>15</v>
      </c>
      <c r="M4" s="16" t="s">
        <v>15</v>
      </c>
      <c r="N4" s="16" t="s">
        <v>15</v>
      </c>
    </row>
    <row r="5" spans="1:14" ht="25.5">
      <c r="A5" s="18">
        <f t="shared" si="0"/>
        <v>211</v>
      </c>
      <c r="B5" s="42" t="s">
        <v>180</v>
      </c>
      <c r="C5" s="16" t="s">
        <v>225</v>
      </c>
      <c r="D5" s="16" t="s">
        <v>217</v>
      </c>
      <c r="E5" s="16" t="s">
        <v>15</v>
      </c>
      <c r="F5" s="16" t="s">
        <v>219</v>
      </c>
      <c r="G5" s="18" t="s">
        <v>363</v>
      </c>
      <c r="H5" s="16" t="s">
        <v>15</v>
      </c>
      <c r="I5" s="18" t="s">
        <v>306</v>
      </c>
      <c r="J5" s="16" t="s">
        <v>15</v>
      </c>
      <c r="K5" s="16" t="s">
        <v>15</v>
      </c>
      <c r="L5" s="16" t="s">
        <v>15</v>
      </c>
      <c r="M5" s="16" t="s">
        <v>15</v>
      </c>
      <c r="N5" s="16" t="s">
        <v>15</v>
      </c>
    </row>
    <row r="6" spans="1:14">
      <c r="A6" s="18">
        <f t="shared" si="0"/>
        <v>212</v>
      </c>
      <c r="B6" s="42" t="s">
        <v>281</v>
      </c>
      <c r="C6" s="16" t="s">
        <v>282</v>
      </c>
      <c r="D6" s="16" t="s">
        <v>15</v>
      </c>
      <c r="E6" s="16" t="s">
        <v>15</v>
      </c>
      <c r="F6" s="16" t="s">
        <v>15</v>
      </c>
      <c r="G6" s="16" t="s">
        <v>15</v>
      </c>
      <c r="H6" s="16" t="s">
        <v>15</v>
      </c>
      <c r="I6" s="16" t="s">
        <v>15</v>
      </c>
      <c r="J6" s="16" t="s">
        <v>15</v>
      </c>
      <c r="K6" s="16" t="s">
        <v>15</v>
      </c>
      <c r="L6" s="16" t="s">
        <v>15</v>
      </c>
      <c r="M6" s="16" t="s">
        <v>15</v>
      </c>
      <c r="N6" s="16" t="s">
        <v>15</v>
      </c>
    </row>
    <row r="7" spans="1:14">
      <c r="A7" s="18">
        <f t="shared" si="0"/>
        <v>213</v>
      </c>
      <c r="B7" s="42" t="s">
        <v>290</v>
      </c>
      <c r="C7" s="16" t="s">
        <v>291</v>
      </c>
      <c r="D7" s="16" t="s">
        <v>267</v>
      </c>
      <c r="E7" s="16" t="s">
        <v>15</v>
      </c>
      <c r="F7" s="16" t="s">
        <v>15</v>
      </c>
      <c r="G7" s="16" t="s">
        <v>15</v>
      </c>
      <c r="H7" s="16" t="s">
        <v>15</v>
      </c>
      <c r="I7" s="16" t="s">
        <v>15</v>
      </c>
      <c r="J7" s="16" t="s">
        <v>15</v>
      </c>
      <c r="K7" s="16" t="s">
        <v>15</v>
      </c>
      <c r="L7" s="16" t="s">
        <v>15</v>
      </c>
      <c r="M7" s="16" t="s">
        <v>15</v>
      </c>
      <c r="N7" s="16" t="s">
        <v>15</v>
      </c>
    </row>
    <row r="8" spans="1:14">
      <c r="A8" s="18">
        <f t="shared" si="0"/>
        <v>214</v>
      </c>
      <c r="B8" s="42" t="s">
        <v>296</v>
      </c>
      <c r="C8" s="16" t="s">
        <v>327</v>
      </c>
      <c r="D8" s="16" t="s">
        <v>15</v>
      </c>
      <c r="E8" s="16" t="s">
        <v>15</v>
      </c>
      <c r="F8" s="16" t="s">
        <v>15</v>
      </c>
      <c r="G8" s="16" t="s">
        <v>15</v>
      </c>
      <c r="H8" s="16" t="s">
        <v>15</v>
      </c>
      <c r="I8" s="16" t="s">
        <v>211</v>
      </c>
      <c r="J8" s="16" t="s">
        <v>15</v>
      </c>
      <c r="K8" s="16" t="s">
        <v>15</v>
      </c>
      <c r="L8" s="16" t="s">
        <v>15</v>
      </c>
      <c r="M8" s="16" t="s">
        <v>15</v>
      </c>
      <c r="N8" s="16" t="s">
        <v>15</v>
      </c>
    </row>
    <row r="9" spans="1:14">
      <c r="A9" s="18">
        <f t="shared" si="0"/>
        <v>215</v>
      </c>
      <c r="B9" s="42" t="s">
        <v>297</v>
      </c>
      <c r="C9" s="16" t="s">
        <v>369</v>
      </c>
      <c r="D9" s="16" t="s">
        <v>15</v>
      </c>
      <c r="E9" s="16" t="s">
        <v>15</v>
      </c>
      <c r="F9" s="16" t="s">
        <v>15</v>
      </c>
      <c r="G9" s="16" t="s">
        <v>15</v>
      </c>
      <c r="H9" s="16" t="s">
        <v>15</v>
      </c>
      <c r="I9" s="16" t="s">
        <v>211</v>
      </c>
      <c r="J9" s="16" t="s">
        <v>15</v>
      </c>
      <c r="K9" s="16" t="s">
        <v>15</v>
      </c>
      <c r="L9" s="16" t="s">
        <v>15</v>
      </c>
      <c r="M9" s="16" t="s">
        <v>15</v>
      </c>
      <c r="N9" s="16" t="s">
        <v>15</v>
      </c>
    </row>
    <row r="10" spans="1:14">
      <c r="A10" s="18">
        <f t="shared" si="0"/>
        <v>216</v>
      </c>
      <c r="B10" s="42" t="s">
        <v>332</v>
      </c>
      <c r="C10" s="16" t="s">
        <v>368</v>
      </c>
      <c r="D10" s="16" t="s">
        <v>15</v>
      </c>
      <c r="E10" s="16" t="s">
        <v>15</v>
      </c>
      <c r="F10" s="16" t="s">
        <v>15</v>
      </c>
      <c r="G10" s="16" t="s">
        <v>216</v>
      </c>
      <c r="H10" s="16" t="s">
        <v>15</v>
      </c>
      <c r="I10" s="16" t="s">
        <v>15</v>
      </c>
      <c r="J10" s="16" t="s">
        <v>15</v>
      </c>
      <c r="K10" s="16" t="s">
        <v>15</v>
      </c>
      <c r="L10" s="16" t="s">
        <v>15</v>
      </c>
      <c r="M10" s="16" t="s">
        <v>15</v>
      </c>
      <c r="N10" s="16" t="s">
        <v>15</v>
      </c>
    </row>
    <row r="11" spans="1:14" ht="18">
      <c r="B11" s="41"/>
    </row>
  </sheetData>
  <pageMargins left="0.7" right="0.7" top="0.75" bottom="0.75" header="0.3" footer="0.3"/>
  <pageSetup orientation="portrait" horizontalDpi="90" verticalDpi="90" r:id="rId1"/>
  <headerFooter>
    <oddFooter>&amp;L&amp;"Times New Roman,Regular"&amp;8 158304751.3
&amp;"Times New Roman,Regular"&amp;8 169558060.4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9"/>
  <sheetViews>
    <sheetView topLeftCell="A4" zoomScale="60" zoomScaleNormal="60" zoomScaleSheetLayoutView="100" workbookViewId="0">
      <pane xSplit="1" ySplit="2" topLeftCell="B6" activePane="bottomRight" state="frozen"/>
      <selection activeCell="A4" sqref="A4"/>
      <selection pane="topRight" activeCell="B4" sqref="B4"/>
      <selection pane="bottomLeft" activeCell="A6" sqref="A6"/>
      <selection pane="bottomRight" activeCell="G39" sqref="G39"/>
    </sheetView>
  </sheetViews>
  <sheetFormatPr defaultColWidth="9.140625" defaultRowHeight="12.75"/>
  <cols>
    <col min="1" max="1" width="8" customWidth="1"/>
    <col min="2" max="2" width="24.140625" bestFit="1" customWidth="1"/>
    <col min="3" max="3" width="6.140625" style="5" customWidth="1"/>
    <col min="4" max="5" width="17.85546875" style="5" customWidth="1"/>
    <col min="6" max="6" width="6.140625" style="5" customWidth="1"/>
    <col min="7" max="7" width="11.140625" style="5" customWidth="1"/>
    <col min="8" max="8" width="6.140625" style="5" customWidth="1"/>
    <col min="9" max="9" width="11.42578125" style="5" customWidth="1"/>
    <col min="10" max="10" width="6.140625" style="5" customWidth="1"/>
    <col min="11" max="11" width="12.5703125" style="5" customWidth="1"/>
    <col min="12" max="12" width="6.140625" style="5" customWidth="1"/>
    <col min="13" max="13" width="12.5703125" style="5" customWidth="1"/>
    <col min="14" max="14" width="6.140625" style="5" customWidth="1"/>
    <col min="15" max="15" width="12.5703125" style="5" customWidth="1"/>
    <col min="16" max="16" width="6.140625" style="5" customWidth="1"/>
    <col min="17" max="17" width="12.5703125" style="5" customWidth="1"/>
    <col min="18" max="18" width="6.140625" style="5" customWidth="1"/>
    <col min="19" max="19" width="12.5703125" style="5" customWidth="1"/>
    <col min="20" max="20" width="6.140625" style="5" customWidth="1"/>
    <col min="21" max="21" width="12.5703125" style="5" customWidth="1"/>
    <col min="22" max="22" width="6.140625" style="5" customWidth="1"/>
    <col min="23" max="23" width="12.5703125" style="5" customWidth="1"/>
    <col min="24" max="24" width="6.140625" style="5" customWidth="1"/>
    <col min="25" max="25" width="12.5703125" style="5" customWidth="1"/>
  </cols>
  <sheetData>
    <row r="1" spans="1:25">
      <c r="A1" s="105"/>
      <c r="B1" s="105"/>
      <c r="C1" s="105"/>
      <c r="D1" s="105"/>
      <c r="E1" s="105"/>
      <c r="F1" s="105"/>
      <c r="G1" s="105"/>
      <c r="H1" s="105"/>
      <c r="I1" s="105"/>
      <c r="J1" s="105"/>
      <c r="K1" s="105"/>
      <c r="L1" s="9"/>
      <c r="M1"/>
      <c r="N1"/>
      <c r="O1"/>
      <c r="P1"/>
      <c r="Q1"/>
      <c r="R1"/>
      <c r="S1"/>
      <c r="T1"/>
      <c r="U1"/>
      <c r="V1"/>
      <c r="W1"/>
      <c r="X1"/>
      <c r="Y1"/>
    </row>
    <row r="2" spans="1:25">
      <c r="A2" s="100"/>
      <c r="B2" s="100"/>
      <c r="C2" s="100"/>
      <c r="D2" s="100"/>
      <c r="E2" s="100"/>
      <c r="F2" s="100"/>
      <c r="G2" s="100"/>
      <c r="H2" s="100"/>
      <c r="I2" s="100"/>
      <c r="J2" s="100"/>
      <c r="K2" s="100"/>
      <c r="L2" s="9"/>
      <c r="M2"/>
      <c r="N2"/>
      <c r="O2"/>
      <c r="P2"/>
      <c r="Q2"/>
      <c r="R2"/>
      <c r="S2"/>
      <c r="T2"/>
      <c r="U2"/>
      <c r="V2"/>
      <c r="W2"/>
      <c r="X2"/>
      <c r="Y2"/>
    </row>
    <row r="3" spans="1:25">
      <c r="A3" s="100"/>
      <c r="B3" s="100"/>
      <c r="C3" s="100"/>
      <c r="D3" s="100"/>
      <c r="E3" s="100"/>
      <c r="F3" s="100"/>
      <c r="G3" s="100"/>
      <c r="H3" s="100"/>
      <c r="I3" s="100"/>
      <c r="J3" s="100"/>
      <c r="K3" s="100"/>
      <c r="L3" s="21"/>
      <c r="M3"/>
      <c r="N3"/>
      <c r="O3"/>
      <c r="P3"/>
      <c r="Q3"/>
      <c r="R3"/>
      <c r="S3"/>
      <c r="T3"/>
      <c r="U3"/>
      <c r="V3"/>
      <c r="W3"/>
      <c r="X3"/>
      <c r="Y3"/>
    </row>
    <row r="4" spans="1:25">
      <c r="C4"/>
      <c r="D4"/>
      <c r="E4"/>
      <c r="F4"/>
      <c r="G4" s="100" t="s">
        <v>100</v>
      </c>
      <c r="H4" s="100"/>
      <c r="I4" s="100"/>
      <c r="J4" s="100"/>
      <c r="K4" s="100"/>
      <c r="L4" s="100"/>
      <c r="M4" s="100"/>
      <c r="N4" s="100"/>
      <c r="O4" s="100"/>
      <c r="P4" s="100"/>
      <c r="Q4" s="100"/>
      <c r="R4"/>
      <c r="S4"/>
      <c r="T4"/>
      <c r="U4"/>
      <c r="V4"/>
      <c r="W4"/>
      <c r="X4"/>
      <c r="Y4"/>
    </row>
    <row r="5" spans="1:25">
      <c r="A5" s="100"/>
      <c r="B5" s="100"/>
      <c r="C5" s="100"/>
      <c r="D5" s="100"/>
      <c r="E5" s="100"/>
      <c r="F5" s="100"/>
      <c r="G5"/>
      <c r="H5"/>
      <c r="I5"/>
      <c r="J5"/>
      <c r="K5"/>
      <c r="L5"/>
      <c r="M5"/>
      <c r="N5"/>
      <c r="O5"/>
      <c r="P5"/>
      <c r="Q5"/>
      <c r="R5"/>
      <c r="S5"/>
      <c r="T5"/>
      <c r="U5"/>
      <c r="V5"/>
      <c r="W5"/>
      <c r="X5"/>
      <c r="Y5"/>
    </row>
    <row r="6" spans="1:25" s="2" customFormat="1" ht="51.6" customHeight="1">
      <c r="A6" s="3" t="s">
        <v>81</v>
      </c>
      <c r="B6" s="4" t="s">
        <v>10</v>
      </c>
      <c r="C6" s="104" t="s">
        <v>106</v>
      </c>
      <c r="D6" s="104"/>
      <c r="E6" s="22" t="s">
        <v>107</v>
      </c>
      <c r="F6" s="104" t="s">
        <v>55</v>
      </c>
      <c r="G6" s="104"/>
      <c r="H6" s="104" t="s">
        <v>108</v>
      </c>
      <c r="I6" s="104"/>
      <c r="J6" s="104" t="s">
        <v>109</v>
      </c>
      <c r="K6" s="104"/>
      <c r="L6" s="104" t="s">
        <v>110</v>
      </c>
      <c r="M6" s="104"/>
      <c r="N6" s="104" t="s">
        <v>111</v>
      </c>
      <c r="O6" s="104"/>
      <c r="P6" s="104" t="s">
        <v>112</v>
      </c>
      <c r="Q6" s="104"/>
      <c r="R6" s="104" t="s">
        <v>113</v>
      </c>
      <c r="S6" s="104"/>
      <c r="T6" s="104" t="s">
        <v>114</v>
      </c>
      <c r="U6" s="104"/>
      <c r="V6" s="104" t="s">
        <v>115</v>
      </c>
      <c r="W6" s="104"/>
      <c r="X6" s="104" t="s">
        <v>309</v>
      </c>
      <c r="Y6" s="104"/>
    </row>
    <row r="7" spans="1:25" ht="47.25" customHeight="1">
      <c r="A7" s="1">
        <v>1</v>
      </c>
      <c r="B7" s="8" t="s">
        <v>11</v>
      </c>
      <c r="C7" s="106" t="s">
        <v>147</v>
      </c>
      <c r="D7" s="106"/>
      <c r="E7" s="26" t="s">
        <v>141</v>
      </c>
      <c r="F7" s="106" t="s">
        <v>152</v>
      </c>
      <c r="G7" s="106"/>
      <c r="H7" s="107" t="s">
        <v>15</v>
      </c>
      <c r="I7" s="107"/>
      <c r="J7" s="103" t="s">
        <v>15</v>
      </c>
      <c r="K7" s="103"/>
      <c r="L7" s="103" t="s">
        <v>15</v>
      </c>
      <c r="M7" s="103"/>
      <c r="N7" s="103" t="s">
        <v>15</v>
      </c>
      <c r="O7" s="103"/>
      <c r="P7" s="103" t="s">
        <v>15</v>
      </c>
      <c r="Q7" s="103"/>
      <c r="R7" s="103" t="s">
        <v>15</v>
      </c>
      <c r="S7" s="103"/>
      <c r="T7" s="103" t="s">
        <v>15</v>
      </c>
      <c r="U7" s="103"/>
      <c r="V7" s="103" t="s">
        <v>15</v>
      </c>
      <c r="W7" s="103"/>
      <c r="X7" s="103" t="s">
        <v>15</v>
      </c>
      <c r="Y7" s="103"/>
    </row>
    <row r="8" spans="1:25" ht="46.5" customHeight="1">
      <c r="A8" s="1">
        <f>A7+1</f>
        <v>2</v>
      </c>
      <c r="B8" s="8" t="s">
        <v>12</v>
      </c>
      <c r="C8" s="106" t="s">
        <v>148</v>
      </c>
      <c r="D8" s="106"/>
      <c r="E8" s="26" t="s">
        <v>142</v>
      </c>
      <c r="F8" s="106" t="s">
        <v>153</v>
      </c>
      <c r="G8" s="106"/>
      <c r="H8" s="107" t="s">
        <v>15</v>
      </c>
      <c r="I8" s="107"/>
      <c r="J8" s="103" t="s">
        <v>15</v>
      </c>
      <c r="K8" s="103"/>
      <c r="L8" s="103" t="s">
        <v>15</v>
      </c>
      <c r="M8" s="103"/>
      <c r="N8" s="103" t="s">
        <v>15</v>
      </c>
      <c r="O8" s="103"/>
      <c r="P8" s="103" t="s">
        <v>15</v>
      </c>
      <c r="Q8" s="103"/>
      <c r="R8" s="103" t="s">
        <v>15</v>
      </c>
      <c r="S8" s="103"/>
      <c r="T8" s="103" t="s">
        <v>15</v>
      </c>
      <c r="U8" s="103"/>
      <c r="V8" s="103" t="s">
        <v>15</v>
      </c>
      <c r="W8" s="103"/>
      <c r="X8" s="103" t="s">
        <v>15</v>
      </c>
      <c r="Y8" s="103"/>
    </row>
    <row r="9" spans="1:25" ht="44.25" customHeight="1">
      <c r="A9" s="1">
        <f>A8+1</f>
        <v>3</v>
      </c>
      <c r="B9" s="8" t="s">
        <v>13</v>
      </c>
      <c r="C9" s="106" t="s">
        <v>149</v>
      </c>
      <c r="D9" s="106"/>
      <c r="E9" s="26" t="s">
        <v>146</v>
      </c>
      <c r="F9" s="106" t="s">
        <v>154</v>
      </c>
      <c r="G9" s="106"/>
      <c r="H9" s="107" t="s">
        <v>15</v>
      </c>
      <c r="I9" s="107"/>
      <c r="J9" s="103" t="s">
        <v>15</v>
      </c>
      <c r="K9" s="103"/>
      <c r="L9" s="103" t="s">
        <v>15</v>
      </c>
      <c r="M9" s="103"/>
      <c r="N9" s="103" t="s">
        <v>15</v>
      </c>
      <c r="O9" s="103"/>
      <c r="P9" s="103" t="s">
        <v>15</v>
      </c>
      <c r="Q9" s="103"/>
      <c r="R9" s="103" t="s">
        <v>15</v>
      </c>
      <c r="S9" s="103"/>
      <c r="T9" s="103" t="s">
        <v>15</v>
      </c>
      <c r="U9" s="103"/>
      <c r="V9" s="103" t="s">
        <v>15</v>
      </c>
      <c r="W9" s="103"/>
      <c r="X9" s="103" t="s">
        <v>154</v>
      </c>
      <c r="Y9" s="103"/>
    </row>
    <row r="10" spans="1:25">
      <c r="A10" s="2"/>
      <c r="C10" s="6"/>
      <c r="D10" s="6"/>
      <c r="E10" s="6"/>
      <c r="F10" s="25"/>
      <c r="G10" s="25"/>
      <c r="H10" s="6"/>
      <c r="I10" s="6"/>
      <c r="J10" s="6"/>
      <c r="K10" s="6"/>
      <c r="L10" s="6"/>
      <c r="M10" s="6"/>
      <c r="N10" s="6"/>
      <c r="O10" s="6"/>
      <c r="P10" s="6"/>
      <c r="Q10" s="6"/>
      <c r="R10" s="6"/>
      <c r="S10" s="6"/>
      <c r="T10" s="6"/>
      <c r="U10" s="6"/>
      <c r="V10" s="6"/>
      <c r="W10" s="6"/>
      <c r="X10" s="6"/>
      <c r="Y10" s="6"/>
    </row>
    <row r="11" spans="1:25" s="2" customFormat="1" ht="62.45" customHeight="1">
      <c r="A11" s="3" t="s">
        <v>81</v>
      </c>
      <c r="B11" s="4" t="s">
        <v>14</v>
      </c>
      <c r="C11" s="104" t="s">
        <v>106</v>
      </c>
      <c r="D11" s="104"/>
      <c r="E11" s="22" t="s">
        <v>107</v>
      </c>
      <c r="F11" s="104" t="s">
        <v>55</v>
      </c>
      <c r="G11" s="104"/>
      <c r="H11" s="104" t="s">
        <v>108</v>
      </c>
      <c r="I11" s="104"/>
      <c r="J11" s="104" t="s">
        <v>109</v>
      </c>
      <c r="K11" s="104"/>
      <c r="L11" s="104" t="s">
        <v>110</v>
      </c>
      <c r="M11" s="104"/>
      <c r="N11" s="104" t="s">
        <v>111</v>
      </c>
      <c r="O11" s="104"/>
      <c r="P11" s="104" t="s">
        <v>112</v>
      </c>
      <c r="Q11" s="104"/>
      <c r="R11" s="104" t="s">
        <v>113</v>
      </c>
      <c r="S11" s="104"/>
      <c r="T11" s="104" t="s">
        <v>114</v>
      </c>
      <c r="U11" s="104"/>
      <c r="V11" s="104" t="s">
        <v>115</v>
      </c>
      <c r="W11" s="104"/>
      <c r="X11" s="104" t="s">
        <v>309</v>
      </c>
      <c r="Y11" s="104"/>
    </row>
    <row r="12" spans="1:25" ht="45.75" customHeight="1">
      <c r="A12" s="1">
        <f>A9+1</f>
        <v>4</v>
      </c>
      <c r="B12" s="8" t="s">
        <v>37</v>
      </c>
      <c r="C12" s="106" t="s">
        <v>143</v>
      </c>
      <c r="D12" s="106"/>
      <c r="E12" s="26" t="s">
        <v>143</v>
      </c>
      <c r="F12" s="108" t="s">
        <v>155</v>
      </c>
      <c r="G12" s="108"/>
      <c r="H12" s="103" t="s">
        <v>15</v>
      </c>
      <c r="I12" s="103"/>
      <c r="J12" s="103" t="s">
        <v>15</v>
      </c>
      <c r="K12" s="103"/>
      <c r="L12" s="103" t="s">
        <v>15</v>
      </c>
      <c r="M12" s="103"/>
      <c r="N12" s="103" t="s">
        <v>15</v>
      </c>
      <c r="O12" s="103"/>
      <c r="P12" s="103" t="s">
        <v>15</v>
      </c>
      <c r="Q12" s="103"/>
      <c r="R12" s="103" t="s">
        <v>15</v>
      </c>
      <c r="S12" s="103"/>
      <c r="T12" s="103" t="s">
        <v>15</v>
      </c>
      <c r="U12" s="103"/>
      <c r="V12" s="103" t="s">
        <v>15</v>
      </c>
      <c r="W12" s="103"/>
      <c r="X12" s="103" t="s">
        <v>15</v>
      </c>
      <c r="Y12" s="103"/>
    </row>
    <row r="13" spans="1:25" ht="39.75" customHeight="1">
      <c r="A13" s="1">
        <f>A12+1</f>
        <v>5</v>
      </c>
      <c r="B13" s="8" t="s">
        <v>38</v>
      </c>
      <c r="C13" s="106" t="s">
        <v>144</v>
      </c>
      <c r="D13" s="106"/>
      <c r="E13" s="26" t="s">
        <v>144</v>
      </c>
      <c r="F13" s="108" t="s">
        <v>156</v>
      </c>
      <c r="G13" s="108"/>
      <c r="H13" s="103" t="s">
        <v>15</v>
      </c>
      <c r="I13" s="103"/>
      <c r="J13" s="103" t="s">
        <v>15</v>
      </c>
      <c r="K13" s="103"/>
      <c r="L13" s="103" t="s">
        <v>15</v>
      </c>
      <c r="M13" s="103"/>
      <c r="N13" s="103" t="s">
        <v>15</v>
      </c>
      <c r="O13" s="103"/>
      <c r="P13" s="103" t="s">
        <v>15</v>
      </c>
      <c r="Q13" s="103"/>
      <c r="R13" s="103" t="s">
        <v>15</v>
      </c>
      <c r="S13" s="103"/>
      <c r="T13" s="103" t="s">
        <v>15</v>
      </c>
      <c r="U13" s="103"/>
      <c r="V13" s="103" t="s">
        <v>15</v>
      </c>
      <c r="W13" s="103"/>
      <c r="X13" s="103" t="s">
        <v>15</v>
      </c>
      <c r="Y13" s="103"/>
    </row>
    <row r="14" spans="1:25" ht="42.75" customHeight="1">
      <c r="A14" s="1">
        <f>A13+1</f>
        <v>6</v>
      </c>
      <c r="B14" s="8" t="s">
        <v>36</v>
      </c>
      <c r="C14" s="106" t="s">
        <v>150</v>
      </c>
      <c r="D14" s="106"/>
      <c r="E14" s="26" t="s">
        <v>145</v>
      </c>
      <c r="F14" s="108" t="s">
        <v>157</v>
      </c>
      <c r="G14" s="108"/>
      <c r="H14" s="103" t="s">
        <v>15</v>
      </c>
      <c r="I14" s="103"/>
      <c r="J14" s="103" t="s">
        <v>15</v>
      </c>
      <c r="K14" s="103"/>
      <c r="L14" s="103" t="s">
        <v>15</v>
      </c>
      <c r="M14" s="103"/>
      <c r="N14" s="103" t="s">
        <v>15</v>
      </c>
      <c r="O14" s="103"/>
      <c r="P14" s="103" t="s">
        <v>15</v>
      </c>
      <c r="Q14" s="103"/>
      <c r="R14" s="103" t="s">
        <v>15</v>
      </c>
      <c r="S14" s="103"/>
      <c r="T14" s="103" t="s">
        <v>15</v>
      </c>
      <c r="U14" s="103"/>
      <c r="V14" s="103" t="s">
        <v>15</v>
      </c>
      <c r="W14" s="103"/>
      <c r="X14" s="103" t="s">
        <v>328</v>
      </c>
      <c r="Y14" s="103"/>
    </row>
    <row r="15" spans="1:25" ht="39.75" customHeight="1">
      <c r="A15" s="1">
        <f>A14+1</f>
        <v>7</v>
      </c>
      <c r="B15" s="8" t="s">
        <v>54</v>
      </c>
      <c r="C15" s="106" t="s">
        <v>151</v>
      </c>
      <c r="D15" s="106"/>
      <c r="E15" s="26" t="s">
        <v>159</v>
      </c>
      <c r="F15" s="108" t="s">
        <v>158</v>
      </c>
      <c r="G15" s="108"/>
      <c r="H15" s="103" t="s">
        <v>15</v>
      </c>
      <c r="I15" s="103"/>
      <c r="J15" s="103" t="s">
        <v>15</v>
      </c>
      <c r="K15" s="103"/>
      <c r="L15" s="103" t="s">
        <v>15</v>
      </c>
      <c r="M15" s="103"/>
      <c r="N15" s="103" t="s">
        <v>15</v>
      </c>
      <c r="O15" s="103"/>
      <c r="P15" s="103" t="s">
        <v>15</v>
      </c>
      <c r="Q15" s="103"/>
      <c r="R15" s="103" t="s">
        <v>15</v>
      </c>
      <c r="S15" s="103"/>
      <c r="T15" s="103" t="s">
        <v>15</v>
      </c>
      <c r="U15" s="103"/>
      <c r="V15" s="103" t="s">
        <v>15</v>
      </c>
      <c r="W15" s="103"/>
      <c r="X15" s="103" t="s">
        <v>15</v>
      </c>
      <c r="Y15" s="103"/>
    </row>
    <row r="18" spans="2:2" ht="6.95" customHeight="1"/>
    <row r="19" spans="2:2" ht="18">
      <c r="B19" s="13"/>
    </row>
  </sheetData>
  <mergeCells count="104">
    <mergeCell ref="X12:Y12"/>
    <mergeCell ref="X13:Y13"/>
    <mergeCell ref="X14:Y14"/>
    <mergeCell ref="X15:Y15"/>
    <mergeCell ref="X6:Y6"/>
    <mergeCell ref="X7:Y7"/>
    <mergeCell ref="X8:Y8"/>
    <mergeCell ref="X9:Y9"/>
    <mergeCell ref="X11:Y11"/>
    <mergeCell ref="G4:Q4"/>
    <mergeCell ref="C15:D15"/>
    <mergeCell ref="F15:G15"/>
    <mergeCell ref="H15:I15"/>
    <mergeCell ref="J15:K15"/>
    <mergeCell ref="A5:F5"/>
    <mergeCell ref="C14:D14"/>
    <mergeCell ref="F14:G14"/>
    <mergeCell ref="C11:D11"/>
    <mergeCell ref="F11:G11"/>
    <mergeCell ref="H11:I11"/>
    <mergeCell ref="H14:I14"/>
    <mergeCell ref="J14:K14"/>
    <mergeCell ref="C9:D9"/>
    <mergeCell ref="F9:G9"/>
    <mergeCell ref="H9:I9"/>
    <mergeCell ref="J9:K9"/>
    <mergeCell ref="J11:K11"/>
    <mergeCell ref="C13:D13"/>
    <mergeCell ref="F13:G13"/>
    <mergeCell ref="F12:G12"/>
    <mergeCell ref="H12:I12"/>
    <mergeCell ref="J12:K12"/>
    <mergeCell ref="C6:D6"/>
    <mergeCell ref="F6:G6"/>
    <mergeCell ref="H6:I6"/>
    <mergeCell ref="J6:K6"/>
    <mergeCell ref="C7:D7"/>
    <mergeCell ref="F7:G7"/>
    <mergeCell ref="H7:I7"/>
    <mergeCell ref="J7:K7"/>
    <mergeCell ref="C8:D8"/>
    <mergeCell ref="F8:G8"/>
    <mergeCell ref="H8:I8"/>
    <mergeCell ref="J8:K8"/>
    <mergeCell ref="A1:K1"/>
    <mergeCell ref="A2:K2"/>
    <mergeCell ref="A3:K3"/>
    <mergeCell ref="L12:M12"/>
    <mergeCell ref="L13:M13"/>
    <mergeCell ref="L14:M14"/>
    <mergeCell ref="L15:M15"/>
    <mergeCell ref="N6:O6"/>
    <mergeCell ref="N7:O7"/>
    <mergeCell ref="N8:O8"/>
    <mergeCell ref="N9:O9"/>
    <mergeCell ref="N11:O11"/>
    <mergeCell ref="N12:O12"/>
    <mergeCell ref="N13:O13"/>
    <mergeCell ref="N14:O14"/>
    <mergeCell ref="N15:O15"/>
    <mergeCell ref="L6:M6"/>
    <mergeCell ref="L7:M7"/>
    <mergeCell ref="L8:M8"/>
    <mergeCell ref="L9:M9"/>
    <mergeCell ref="L11:M11"/>
    <mergeCell ref="H13:I13"/>
    <mergeCell ref="J13:K13"/>
    <mergeCell ref="C12:D12"/>
    <mergeCell ref="V12:W12"/>
    <mergeCell ref="V13:W13"/>
    <mergeCell ref="V14:W14"/>
    <mergeCell ref="V15:W15"/>
    <mergeCell ref="T6:U6"/>
    <mergeCell ref="T7:U7"/>
    <mergeCell ref="T8:U8"/>
    <mergeCell ref="T9:U9"/>
    <mergeCell ref="T11:U11"/>
    <mergeCell ref="V6:W6"/>
    <mergeCell ref="V7:W7"/>
    <mergeCell ref="V8:W8"/>
    <mergeCell ref="V9:W9"/>
    <mergeCell ref="V11:W11"/>
    <mergeCell ref="T12:U12"/>
    <mergeCell ref="T13:U13"/>
    <mergeCell ref="T14:U14"/>
    <mergeCell ref="T15:U15"/>
    <mergeCell ref="P12:Q12"/>
    <mergeCell ref="P13:Q13"/>
    <mergeCell ref="P14:Q14"/>
    <mergeCell ref="P15:Q15"/>
    <mergeCell ref="R6:S6"/>
    <mergeCell ref="R7:S7"/>
    <mergeCell ref="R8:S8"/>
    <mergeCell ref="R9:S9"/>
    <mergeCell ref="R11:S11"/>
    <mergeCell ref="R12:S12"/>
    <mergeCell ref="R13:S13"/>
    <mergeCell ref="R14:S14"/>
    <mergeCell ref="R15:S15"/>
    <mergeCell ref="P6:Q6"/>
    <mergeCell ref="P7:Q7"/>
    <mergeCell ref="P8:Q8"/>
    <mergeCell ref="P9:Q9"/>
    <mergeCell ref="P11:Q11"/>
  </mergeCells>
  <printOptions horizontalCentered="1"/>
  <pageMargins left="0.25" right="0.25" top="0.75" bottom="0.75" header="0.3" footer="0.3"/>
  <pageSetup pageOrder="overThenDown" orientation="landscape" horizontalDpi="1200" verticalDpi="1200" r:id="rId1"/>
  <headerFooter scaleWithDoc="0">
    <oddFooter>&amp;RPage &amp;P of &amp;N&amp;L&amp;A
&amp;"Times New Roman,Regular"&amp;8 158304751.3
&amp;"Times New Roman,Regular"&amp;8 169558060.4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62"/>
  <sheetViews>
    <sheetView zoomScale="80" zoomScaleNormal="80" zoomScaleSheetLayoutView="100" workbookViewId="0">
      <pane xSplit="2" ySplit="4" topLeftCell="C28" activePane="bottomRight" state="frozen"/>
      <selection pane="topRight" activeCell="C1" sqref="C1"/>
      <selection pane="bottomLeft" activeCell="A5" sqref="A5"/>
      <selection pane="bottomRight" activeCell="G65" sqref="G65"/>
    </sheetView>
  </sheetViews>
  <sheetFormatPr defaultColWidth="9.140625" defaultRowHeight="12.75"/>
  <cols>
    <col min="1" max="1" width="8.85546875" style="20" customWidth="1"/>
    <col min="2" max="2" width="5.85546875" style="20" bestFit="1" customWidth="1"/>
    <col min="3" max="3" width="9.5703125" style="20" customWidth="1"/>
    <col min="4" max="4" width="24.85546875" style="20" customWidth="1"/>
    <col min="5" max="5" width="22.42578125" style="45" bestFit="1" customWidth="1"/>
    <col min="6" max="6" width="16.5703125" style="37" bestFit="1" customWidth="1"/>
    <col min="7" max="7" width="18.5703125" style="37" customWidth="1"/>
    <col min="8" max="8" width="21.85546875" style="20" customWidth="1"/>
    <col min="9" max="9" width="20.7109375" style="20" bestFit="1" customWidth="1"/>
    <col min="10" max="10" width="5.7109375" style="20" bestFit="1" customWidth="1"/>
    <col min="11" max="11" width="14.42578125" style="20" customWidth="1"/>
    <col min="12" max="12" width="5.7109375" style="20" bestFit="1" customWidth="1"/>
    <col min="13" max="13" width="16.5703125" style="20" customWidth="1"/>
    <col min="14" max="14" width="5.7109375" style="20" bestFit="1" customWidth="1"/>
    <col min="15" max="15" width="17.140625" style="20" customWidth="1"/>
    <col min="16" max="16" width="5.7109375" style="20" bestFit="1" customWidth="1"/>
    <col min="17" max="17" width="17.140625" style="20" customWidth="1"/>
    <col min="18" max="18" width="5.7109375" style="20" bestFit="1" customWidth="1"/>
    <col min="19" max="19" width="12.5703125" style="20" bestFit="1" customWidth="1"/>
    <col min="20" max="20" width="5.7109375" style="20" bestFit="1" customWidth="1"/>
    <col min="21" max="21" width="12.5703125" style="20" bestFit="1" customWidth="1"/>
    <col min="22" max="22" width="5.7109375" style="20" bestFit="1" customWidth="1"/>
    <col min="23" max="23" width="12.5703125" style="20" bestFit="1" customWidth="1"/>
    <col min="24" max="24" width="5.7109375" style="20" bestFit="1" customWidth="1"/>
    <col min="25" max="25" width="12.5703125" style="20" bestFit="1" customWidth="1"/>
    <col min="26" max="26" width="5.7109375" style="20" bestFit="1" customWidth="1"/>
    <col min="27" max="27" width="12.5703125" style="20" bestFit="1" customWidth="1"/>
    <col min="28" max="28" width="5.7109375" style="20" bestFit="1" customWidth="1"/>
    <col min="29" max="29" width="12.5703125" style="20" bestFit="1" customWidth="1"/>
    <col min="30" max="30" width="5.7109375" style="20" bestFit="1" customWidth="1"/>
    <col min="31" max="31" width="12.5703125" style="20" bestFit="1" customWidth="1"/>
    <col min="32" max="32" width="15.85546875" style="20" customWidth="1"/>
    <col min="33" max="16384" width="9.140625" style="20"/>
  </cols>
  <sheetData>
    <row r="1" spans="1:33" ht="26.45" customHeight="1">
      <c r="A1" s="125" t="s">
        <v>83</v>
      </c>
      <c r="B1" s="125"/>
      <c r="C1" s="125"/>
      <c r="D1" s="125"/>
      <c r="E1" s="125"/>
      <c r="F1" s="126" t="s">
        <v>106</v>
      </c>
      <c r="G1" s="127"/>
      <c r="H1" s="127"/>
      <c r="I1" s="128"/>
      <c r="J1" s="115" t="s">
        <v>120</v>
      </c>
      <c r="K1" s="116"/>
      <c r="L1" s="115" t="s">
        <v>121</v>
      </c>
      <c r="M1" s="116"/>
      <c r="N1" s="115" t="s">
        <v>116</v>
      </c>
      <c r="O1" s="116"/>
      <c r="P1" s="115" t="s">
        <v>109</v>
      </c>
      <c r="Q1" s="116"/>
      <c r="R1" s="115" t="s">
        <v>110</v>
      </c>
      <c r="S1" s="116"/>
      <c r="T1" s="115" t="s">
        <v>111</v>
      </c>
      <c r="U1" s="116"/>
      <c r="V1" s="115" t="s">
        <v>112</v>
      </c>
      <c r="W1" s="116"/>
      <c r="X1" s="115" t="s">
        <v>113</v>
      </c>
      <c r="Y1" s="116"/>
      <c r="Z1" s="115" t="s">
        <v>122</v>
      </c>
      <c r="AA1" s="116"/>
      <c r="AB1" s="115" t="s">
        <v>123</v>
      </c>
      <c r="AC1" s="116"/>
      <c r="AD1" s="115" t="s">
        <v>329</v>
      </c>
      <c r="AE1" s="116"/>
    </row>
    <row r="2" spans="1:33">
      <c r="A2" s="27"/>
      <c r="B2" s="27"/>
      <c r="C2" s="27"/>
      <c r="D2" s="27"/>
      <c r="E2" s="51"/>
      <c r="F2" s="126">
        <v>2025</v>
      </c>
      <c r="G2" s="128"/>
      <c r="H2" s="126">
        <v>2026</v>
      </c>
      <c r="I2" s="128"/>
      <c r="J2" s="49"/>
      <c r="K2" s="50"/>
      <c r="L2" s="49"/>
      <c r="M2" s="50"/>
      <c r="N2" s="49"/>
      <c r="O2" s="50"/>
      <c r="P2" s="49"/>
      <c r="Q2" s="50"/>
      <c r="R2" s="49"/>
      <c r="S2" s="50"/>
      <c r="T2" s="49"/>
      <c r="U2" s="50"/>
      <c r="V2" s="49"/>
      <c r="W2" s="50"/>
      <c r="X2" s="49"/>
      <c r="Y2" s="50"/>
      <c r="Z2" s="49"/>
      <c r="AA2" s="50"/>
      <c r="AB2" s="49"/>
      <c r="AC2" s="50"/>
      <c r="AD2" s="49"/>
      <c r="AE2" s="50"/>
    </row>
    <row r="3" spans="1:33" ht="12" customHeight="1">
      <c r="A3" s="28" t="s">
        <v>81</v>
      </c>
      <c r="B3" s="51" t="s">
        <v>16</v>
      </c>
      <c r="C3" s="129" t="s">
        <v>17</v>
      </c>
      <c r="D3" s="129"/>
      <c r="E3" s="51" t="s">
        <v>18</v>
      </c>
      <c r="F3" s="53" t="s">
        <v>39</v>
      </c>
      <c r="G3" s="53" t="s">
        <v>0</v>
      </c>
      <c r="H3" s="29" t="s">
        <v>39</v>
      </c>
      <c r="I3" s="29" t="s">
        <v>0</v>
      </c>
      <c r="J3" s="29" t="s">
        <v>39</v>
      </c>
      <c r="K3" s="29" t="s">
        <v>0</v>
      </c>
      <c r="L3" s="29" t="s">
        <v>39</v>
      </c>
      <c r="M3" s="29" t="s">
        <v>0</v>
      </c>
      <c r="N3" s="29" t="s">
        <v>39</v>
      </c>
      <c r="O3" s="29" t="s">
        <v>0</v>
      </c>
      <c r="P3" s="29" t="s">
        <v>39</v>
      </c>
      <c r="Q3" s="29" t="s">
        <v>0</v>
      </c>
      <c r="R3" s="29" t="s">
        <v>39</v>
      </c>
      <c r="S3" s="29" t="s">
        <v>0</v>
      </c>
      <c r="T3" s="29" t="s">
        <v>39</v>
      </c>
      <c r="U3" s="29" t="s">
        <v>0</v>
      </c>
      <c r="V3" s="29" t="s">
        <v>39</v>
      </c>
      <c r="W3" s="29" t="s">
        <v>0</v>
      </c>
      <c r="X3" s="29" t="s">
        <v>39</v>
      </c>
      <c r="Y3" s="29" t="s">
        <v>0</v>
      </c>
      <c r="Z3" s="29" t="s">
        <v>39</v>
      </c>
      <c r="AA3" s="29" t="s">
        <v>0</v>
      </c>
      <c r="AB3" s="29" t="s">
        <v>39</v>
      </c>
      <c r="AC3" s="29" t="s">
        <v>0</v>
      </c>
      <c r="AD3" s="29" t="s">
        <v>39</v>
      </c>
      <c r="AE3" s="29" t="s">
        <v>0</v>
      </c>
      <c r="AF3" s="51"/>
    </row>
    <row r="4" spans="1:33" ht="35.450000000000003" customHeight="1">
      <c r="A4" s="16">
        <v>8</v>
      </c>
      <c r="B4" s="14"/>
      <c r="C4" s="119" t="s">
        <v>86</v>
      </c>
      <c r="D4" s="121"/>
      <c r="E4" s="39"/>
      <c r="F4" s="59">
        <f>'[1]SEF NOI-RB p 1 Elect wp'!G4</f>
        <v>311728415.28999996</v>
      </c>
      <c r="G4" s="59">
        <f>'[1]SEF NOI-RB p 1 Elect wp'!M4</f>
        <v>5583764449.6288252</v>
      </c>
      <c r="H4" s="61">
        <f>'[1]SEF NOI-RB p 1 Elect wp'!H4</f>
        <v>-83596979.748764247</v>
      </c>
      <c r="I4" s="61">
        <f>'[1]SEF NOI-RB p 1 Elect wp'!N4</f>
        <v>6606402751.5608759</v>
      </c>
      <c r="J4" s="132" t="s">
        <v>318</v>
      </c>
      <c r="K4" s="133"/>
      <c r="L4" s="117" t="s">
        <v>15</v>
      </c>
      <c r="M4" s="118"/>
      <c r="N4" s="117" t="s">
        <v>15</v>
      </c>
      <c r="O4" s="118"/>
      <c r="P4" s="117" t="s">
        <v>15</v>
      </c>
      <c r="Q4" s="118"/>
      <c r="R4" s="117" t="s">
        <v>15</v>
      </c>
      <c r="S4" s="118"/>
      <c r="T4" s="117" t="s">
        <v>15</v>
      </c>
      <c r="U4" s="118"/>
      <c r="V4" s="117" t="s">
        <v>15</v>
      </c>
      <c r="W4" s="118"/>
      <c r="X4" s="117" t="s">
        <v>15</v>
      </c>
      <c r="Y4" s="118"/>
      <c r="Z4" s="117" t="s">
        <v>15</v>
      </c>
      <c r="AA4" s="118"/>
      <c r="AB4" s="117" t="s">
        <v>15</v>
      </c>
      <c r="AC4" s="118"/>
      <c r="AD4" s="117" t="s">
        <v>15</v>
      </c>
      <c r="AE4" s="118"/>
      <c r="AF4" s="30"/>
    </row>
    <row r="5" spans="1:33" ht="23.45" customHeight="1">
      <c r="A5" s="16">
        <f t="shared" ref="A5:A7" si="0">A4+1</f>
        <v>9</v>
      </c>
      <c r="B5" s="15">
        <v>6.01</v>
      </c>
      <c r="C5" s="119" t="s">
        <v>95</v>
      </c>
      <c r="D5" s="121"/>
      <c r="E5" s="39" t="s">
        <v>213</v>
      </c>
      <c r="F5" s="59">
        <f>'[1]SEF NOI-RB p 1 Elect wp'!G5</f>
        <v>-90027747.00712131</v>
      </c>
      <c r="G5" s="59">
        <f>'[1]SEF NOI-RB p 1 Elect wp'!M5</f>
        <v>0</v>
      </c>
      <c r="H5" s="61">
        <f>'[1]SEF NOI-RB p 1 Elect wp'!H5</f>
        <v>20437052.072853372</v>
      </c>
      <c r="I5" s="61">
        <f>'[1]SEF NOI-RB p 1 Elect wp'!N5</f>
        <v>0</v>
      </c>
      <c r="J5" s="109" t="s">
        <v>15</v>
      </c>
      <c r="K5" s="110"/>
      <c r="L5" s="109" t="s">
        <v>15</v>
      </c>
      <c r="M5" s="110"/>
      <c r="N5" s="109" t="s">
        <v>15</v>
      </c>
      <c r="O5" s="110"/>
      <c r="P5" s="109" t="s">
        <v>15</v>
      </c>
      <c r="Q5" s="110"/>
      <c r="R5" s="109" t="s">
        <v>15</v>
      </c>
      <c r="S5" s="110"/>
      <c r="T5" s="109" t="s">
        <v>15</v>
      </c>
      <c r="U5" s="110"/>
      <c r="V5" s="109" t="s">
        <v>15</v>
      </c>
      <c r="W5" s="110"/>
      <c r="X5" s="109" t="s">
        <v>15</v>
      </c>
      <c r="Y5" s="110"/>
      <c r="Z5" s="109" t="s">
        <v>15</v>
      </c>
      <c r="AA5" s="110"/>
      <c r="AB5" s="109" t="s">
        <v>15</v>
      </c>
      <c r="AC5" s="110"/>
      <c r="AD5" s="109" t="s">
        <v>15</v>
      </c>
      <c r="AE5" s="110"/>
      <c r="AF5" s="31"/>
      <c r="AG5" s="32"/>
    </row>
    <row r="6" spans="1:33">
      <c r="A6" s="16">
        <f t="shared" si="0"/>
        <v>10</v>
      </c>
      <c r="B6" s="15">
        <v>6.02</v>
      </c>
      <c r="C6" s="119" t="s">
        <v>93</v>
      </c>
      <c r="D6" s="121"/>
      <c r="E6" s="39" t="s">
        <v>213</v>
      </c>
      <c r="F6" s="59">
        <f>'[1]SEF NOI-RB p 1 Elect wp'!G6</f>
        <v>-11409274.812559383</v>
      </c>
      <c r="G6" s="59">
        <f>'[1]SEF NOI-RB p 1 Elect wp'!M6</f>
        <v>0</v>
      </c>
      <c r="H6" s="61">
        <f>'[1]SEF NOI-RB p 1 Elect wp'!H6</f>
        <v>0</v>
      </c>
      <c r="I6" s="61">
        <f>'[1]SEF NOI-RB p 1 Elect wp'!N6</f>
        <v>0</v>
      </c>
      <c r="J6" s="109" t="s">
        <v>15</v>
      </c>
      <c r="K6" s="110"/>
      <c r="L6" s="109" t="s">
        <v>15</v>
      </c>
      <c r="M6" s="110"/>
      <c r="N6" s="109" t="s">
        <v>15</v>
      </c>
      <c r="O6" s="110"/>
      <c r="P6" s="109" t="s">
        <v>15</v>
      </c>
      <c r="Q6" s="110"/>
      <c r="R6" s="109" t="s">
        <v>15</v>
      </c>
      <c r="S6" s="110"/>
      <c r="T6" s="109" t="s">
        <v>15</v>
      </c>
      <c r="U6" s="110"/>
      <c r="V6" s="109" t="s">
        <v>15</v>
      </c>
      <c r="W6" s="110"/>
      <c r="X6" s="109" t="s">
        <v>15</v>
      </c>
      <c r="Y6" s="110"/>
      <c r="Z6" s="109" t="s">
        <v>15</v>
      </c>
      <c r="AA6" s="110"/>
      <c r="AB6" s="109" t="s">
        <v>15</v>
      </c>
      <c r="AC6" s="110"/>
      <c r="AD6" s="109" t="s">
        <v>15</v>
      </c>
      <c r="AE6" s="110"/>
      <c r="AF6" s="31"/>
    </row>
    <row r="7" spans="1:33">
      <c r="A7" s="16">
        <f t="shared" si="0"/>
        <v>11</v>
      </c>
      <c r="B7" s="15">
        <v>6.03</v>
      </c>
      <c r="C7" s="119" t="s">
        <v>94</v>
      </c>
      <c r="D7" s="121"/>
      <c r="E7" s="39" t="s">
        <v>213</v>
      </c>
      <c r="F7" s="59">
        <f>'[1]SEF NOI-RB p 1 Elect wp'!G7</f>
        <v>-45679111.89642968</v>
      </c>
      <c r="G7" s="59">
        <f>'[1]SEF NOI-RB p 1 Elect wp'!M7</f>
        <v>0</v>
      </c>
      <c r="H7" s="61">
        <f>'[1]SEF NOI-RB p 1 Elect wp'!H7</f>
        <v>0</v>
      </c>
      <c r="I7" s="61">
        <f>'[1]SEF NOI-RB p 1 Elect wp'!N7</f>
        <v>0</v>
      </c>
      <c r="J7" s="109" t="s">
        <v>15</v>
      </c>
      <c r="K7" s="110"/>
      <c r="L7" s="109" t="s">
        <v>15</v>
      </c>
      <c r="M7" s="110"/>
      <c r="N7" s="109" t="s">
        <v>15</v>
      </c>
      <c r="O7" s="110"/>
      <c r="P7" s="109" t="s">
        <v>15</v>
      </c>
      <c r="Q7" s="110"/>
      <c r="R7" s="109" t="s">
        <v>15</v>
      </c>
      <c r="S7" s="110"/>
      <c r="T7" s="109" t="s">
        <v>15</v>
      </c>
      <c r="U7" s="110"/>
      <c r="V7" s="109" t="s">
        <v>15</v>
      </c>
      <c r="W7" s="110"/>
      <c r="X7" s="109" t="s">
        <v>15</v>
      </c>
      <c r="Y7" s="110"/>
      <c r="Z7" s="109" t="s">
        <v>15</v>
      </c>
      <c r="AA7" s="110"/>
      <c r="AB7" s="109" t="s">
        <v>15</v>
      </c>
      <c r="AC7" s="110"/>
      <c r="AD7" s="109" t="s">
        <v>15</v>
      </c>
      <c r="AE7" s="110"/>
      <c r="AF7" s="31"/>
    </row>
    <row r="8" spans="1:33">
      <c r="A8" s="16">
        <f>A7+1</f>
        <v>12</v>
      </c>
      <c r="B8" s="15">
        <v>6.04</v>
      </c>
      <c r="C8" s="119" t="s">
        <v>96</v>
      </c>
      <c r="D8" s="121"/>
      <c r="E8" s="39" t="s">
        <v>213</v>
      </c>
      <c r="F8" s="59">
        <f>'[1]SEF NOI-RB p 1 Elect wp'!G8</f>
        <v>5699600.6890376937</v>
      </c>
      <c r="G8" s="59">
        <f>'[1]SEF NOI-RB p 1 Elect wp'!M8</f>
        <v>0</v>
      </c>
      <c r="H8" s="61">
        <f>'[1]SEF NOI-RB p 1 Elect wp'!H8</f>
        <v>560044.45140025904</v>
      </c>
      <c r="I8" s="61">
        <f>'[1]SEF NOI-RB p 1 Elect wp'!N8</f>
        <v>0</v>
      </c>
      <c r="J8" s="109" t="s">
        <v>15</v>
      </c>
      <c r="K8" s="110"/>
      <c r="L8" s="109" t="s">
        <v>15</v>
      </c>
      <c r="M8" s="110"/>
      <c r="N8" s="109" t="s">
        <v>15</v>
      </c>
      <c r="O8" s="110"/>
      <c r="P8" s="109" t="s">
        <v>15</v>
      </c>
      <c r="Q8" s="110"/>
      <c r="R8" s="109" t="s">
        <v>15</v>
      </c>
      <c r="S8" s="110"/>
      <c r="T8" s="109" t="s">
        <v>15</v>
      </c>
      <c r="U8" s="110"/>
      <c r="V8" s="109" t="s">
        <v>15</v>
      </c>
      <c r="W8" s="110"/>
      <c r="X8" s="109" t="s">
        <v>15</v>
      </c>
      <c r="Y8" s="110"/>
      <c r="Z8" s="109" t="s">
        <v>15</v>
      </c>
      <c r="AA8" s="110"/>
      <c r="AB8" s="109" t="s">
        <v>15</v>
      </c>
      <c r="AC8" s="110"/>
      <c r="AD8" s="109" t="s">
        <v>15</v>
      </c>
      <c r="AE8" s="110"/>
      <c r="AF8" s="31"/>
    </row>
    <row r="9" spans="1:33">
      <c r="A9" s="16">
        <f t="shared" ref="A9:A58" si="1">A8+1</f>
        <v>13</v>
      </c>
      <c r="B9" s="15">
        <v>6.05</v>
      </c>
      <c r="C9" s="130" t="s">
        <v>97</v>
      </c>
      <c r="D9" s="131"/>
      <c r="E9" s="39" t="s">
        <v>213</v>
      </c>
      <c r="F9" s="59">
        <f>'[1]SEF NOI-RB p 1 Elect wp'!G9</f>
        <v>37042100.228001818</v>
      </c>
      <c r="G9" s="59">
        <f>'[1]SEF NOI-RB p 1 Elect wp'!M9</f>
        <v>0</v>
      </c>
      <c r="H9" s="61">
        <f>'[1]SEF NOI-RB p 1 Elect wp'!H9</f>
        <v>3921908.0189300617</v>
      </c>
      <c r="I9" s="61">
        <f>'[1]SEF NOI-RB p 1 Elect wp'!N9</f>
        <v>0</v>
      </c>
      <c r="J9" s="109" t="s">
        <v>15</v>
      </c>
      <c r="K9" s="110"/>
      <c r="L9" s="109" t="s">
        <v>15</v>
      </c>
      <c r="M9" s="110"/>
      <c r="N9" s="109" t="s">
        <v>15</v>
      </c>
      <c r="O9" s="110"/>
      <c r="P9" s="109" t="s">
        <v>15</v>
      </c>
      <c r="Q9" s="110"/>
      <c r="R9" s="109" t="s">
        <v>15</v>
      </c>
      <c r="S9" s="110"/>
      <c r="T9" s="109" t="s">
        <v>15</v>
      </c>
      <c r="U9" s="110"/>
      <c r="V9" s="109" t="s">
        <v>15</v>
      </c>
      <c r="W9" s="110"/>
      <c r="X9" s="109" t="s">
        <v>15</v>
      </c>
      <c r="Y9" s="110"/>
      <c r="Z9" s="109" t="s">
        <v>15</v>
      </c>
      <c r="AA9" s="110"/>
      <c r="AB9" s="109" t="s">
        <v>15</v>
      </c>
      <c r="AC9" s="110"/>
      <c r="AD9" s="109" t="s">
        <v>15</v>
      </c>
      <c r="AE9" s="110"/>
      <c r="AF9" s="31"/>
    </row>
    <row r="10" spans="1:33">
      <c r="A10" s="16">
        <f t="shared" si="1"/>
        <v>14</v>
      </c>
      <c r="B10" s="15">
        <v>6.06</v>
      </c>
      <c r="C10" s="130" t="s">
        <v>92</v>
      </c>
      <c r="D10" s="131"/>
      <c r="E10" s="39" t="s">
        <v>213</v>
      </c>
      <c r="F10" s="59">
        <f>'[1]SEF NOI-RB p 1 Elect wp'!G10</f>
        <v>359714.48081359779</v>
      </c>
      <c r="G10" s="59">
        <f>'[1]SEF NOI-RB p 1 Elect wp'!M10</f>
        <v>0</v>
      </c>
      <c r="H10" s="61">
        <f>'[1]SEF NOI-RB p 1 Elect wp'!H10</f>
        <v>0</v>
      </c>
      <c r="I10" s="61">
        <f>'[1]SEF NOI-RB p 1 Elect wp'!N10</f>
        <v>0</v>
      </c>
      <c r="J10" s="109" t="s">
        <v>15</v>
      </c>
      <c r="K10" s="110"/>
      <c r="L10" s="109" t="s">
        <v>15</v>
      </c>
      <c r="M10" s="110"/>
      <c r="N10" s="109" t="s">
        <v>15</v>
      </c>
      <c r="O10" s="110"/>
      <c r="P10" s="109" t="s">
        <v>15</v>
      </c>
      <c r="Q10" s="110"/>
      <c r="R10" s="109" t="s">
        <v>15</v>
      </c>
      <c r="S10" s="110"/>
      <c r="T10" s="109" t="s">
        <v>15</v>
      </c>
      <c r="U10" s="110"/>
      <c r="V10" s="109" t="s">
        <v>15</v>
      </c>
      <c r="W10" s="110"/>
      <c r="X10" s="109" t="s">
        <v>15</v>
      </c>
      <c r="Y10" s="110"/>
      <c r="Z10" s="109" t="s">
        <v>15</v>
      </c>
      <c r="AA10" s="110"/>
      <c r="AB10" s="109" t="s">
        <v>15</v>
      </c>
      <c r="AC10" s="110"/>
      <c r="AD10" s="109" t="s">
        <v>15</v>
      </c>
      <c r="AE10" s="110"/>
      <c r="AF10" s="31"/>
    </row>
    <row r="11" spans="1:33">
      <c r="A11" s="16">
        <f t="shared" si="1"/>
        <v>15</v>
      </c>
      <c r="B11" s="15">
        <v>6.07</v>
      </c>
      <c r="C11" s="130" t="s">
        <v>42</v>
      </c>
      <c r="D11" s="131"/>
      <c r="E11" s="39" t="s">
        <v>213</v>
      </c>
      <c r="F11" s="59">
        <f>'[1]SEF NOI-RB p 1 Elect wp'!G11</f>
        <v>179028.76622970021</v>
      </c>
      <c r="G11" s="59">
        <f>'[1]SEF NOI-RB p 1 Elect wp'!M11</f>
        <v>0</v>
      </c>
      <c r="H11" s="61">
        <f>'[1]SEF NOI-RB p 1 Elect wp'!H11</f>
        <v>0</v>
      </c>
      <c r="I11" s="61">
        <f>'[1]SEF NOI-RB p 1 Elect wp'!N11</f>
        <v>0</v>
      </c>
      <c r="J11" s="109" t="s">
        <v>15</v>
      </c>
      <c r="K11" s="110"/>
      <c r="L11" s="109" t="s">
        <v>15</v>
      </c>
      <c r="M11" s="110"/>
      <c r="N11" s="109" t="s">
        <v>15</v>
      </c>
      <c r="O11" s="110"/>
      <c r="P11" s="109" t="s">
        <v>15</v>
      </c>
      <c r="Q11" s="110"/>
      <c r="R11" s="109" t="s">
        <v>15</v>
      </c>
      <c r="S11" s="110"/>
      <c r="T11" s="109" t="s">
        <v>15</v>
      </c>
      <c r="U11" s="110"/>
      <c r="V11" s="109" t="s">
        <v>15</v>
      </c>
      <c r="W11" s="110"/>
      <c r="X11" s="109" t="s">
        <v>15</v>
      </c>
      <c r="Y11" s="110"/>
      <c r="Z11" s="109" t="s">
        <v>15</v>
      </c>
      <c r="AA11" s="110"/>
      <c r="AB11" s="109" t="s">
        <v>15</v>
      </c>
      <c r="AC11" s="110"/>
      <c r="AD11" s="109" t="s">
        <v>15</v>
      </c>
      <c r="AE11" s="110"/>
      <c r="AF11" s="31"/>
    </row>
    <row r="12" spans="1:33">
      <c r="A12" s="16">
        <f t="shared" si="1"/>
        <v>16</v>
      </c>
      <c r="B12" s="15">
        <v>6.08</v>
      </c>
      <c r="C12" s="119" t="s">
        <v>70</v>
      </c>
      <c r="D12" s="121"/>
      <c r="E12" s="39" t="s">
        <v>213</v>
      </c>
      <c r="F12" s="59">
        <f>'[1]SEF NOI-RB p 1 Elect wp'!G12</f>
        <v>-21645.139784809799</v>
      </c>
      <c r="G12" s="59">
        <f>'[1]SEF NOI-RB p 1 Elect wp'!M12</f>
        <v>0</v>
      </c>
      <c r="H12" s="61">
        <f>'[1]SEF NOI-RB p 1 Elect wp'!H12</f>
        <v>0</v>
      </c>
      <c r="I12" s="61">
        <f>'[1]SEF NOI-RB p 1 Elect wp'!N12</f>
        <v>0</v>
      </c>
      <c r="J12" s="109" t="s">
        <v>15</v>
      </c>
      <c r="K12" s="110"/>
      <c r="L12" s="109" t="s">
        <v>15</v>
      </c>
      <c r="M12" s="110"/>
      <c r="N12" s="109" t="s">
        <v>15</v>
      </c>
      <c r="O12" s="110"/>
      <c r="P12" s="109" t="s">
        <v>15</v>
      </c>
      <c r="Q12" s="110"/>
      <c r="R12" s="109" t="s">
        <v>15</v>
      </c>
      <c r="S12" s="110"/>
      <c r="T12" s="109" t="s">
        <v>15</v>
      </c>
      <c r="U12" s="110"/>
      <c r="V12" s="109" t="s">
        <v>15</v>
      </c>
      <c r="W12" s="110"/>
      <c r="X12" s="109" t="s">
        <v>15</v>
      </c>
      <c r="Y12" s="110"/>
      <c r="Z12" s="109" t="s">
        <v>15</v>
      </c>
      <c r="AA12" s="110"/>
      <c r="AB12" s="109" t="s">
        <v>15</v>
      </c>
      <c r="AC12" s="110"/>
      <c r="AD12" s="109" t="s">
        <v>15</v>
      </c>
      <c r="AE12" s="110"/>
      <c r="AF12" s="31"/>
    </row>
    <row r="13" spans="1:33">
      <c r="A13" s="16">
        <f t="shared" si="1"/>
        <v>17</v>
      </c>
      <c r="B13" s="15">
        <v>6.09</v>
      </c>
      <c r="C13" s="119" t="s">
        <v>6</v>
      </c>
      <c r="D13" s="121"/>
      <c r="E13" s="39" t="s">
        <v>213</v>
      </c>
      <c r="F13" s="59">
        <f>'[1]SEF NOI-RB p 1 Elect wp'!G13</f>
        <v>-499205.70274743211</v>
      </c>
      <c r="G13" s="59">
        <f>'[1]SEF NOI-RB p 1 Elect wp'!M13</f>
        <v>0</v>
      </c>
      <c r="H13" s="61">
        <f>'[1]SEF NOI-RB p 1 Elect wp'!H13</f>
        <v>0</v>
      </c>
      <c r="I13" s="61">
        <f>'[1]SEF NOI-RB p 1 Elect wp'!N13</f>
        <v>0</v>
      </c>
      <c r="J13" s="109" t="s">
        <v>15</v>
      </c>
      <c r="K13" s="110"/>
      <c r="L13" s="109" t="s">
        <v>15</v>
      </c>
      <c r="M13" s="110"/>
      <c r="N13" s="109" t="s">
        <v>15</v>
      </c>
      <c r="O13" s="110"/>
      <c r="P13" s="109" t="s">
        <v>15</v>
      </c>
      <c r="Q13" s="110"/>
      <c r="R13" s="109" t="s">
        <v>15</v>
      </c>
      <c r="S13" s="110"/>
      <c r="T13" s="109" t="s">
        <v>15</v>
      </c>
      <c r="U13" s="110"/>
      <c r="V13" s="109" t="s">
        <v>15</v>
      </c>
      <c r="W13" s="110"/>
      <c r="X13" s="109" t="s">
        <v>15</v>
      </c>
      <c r="Y13" s="110"/>
      <c r="Z13" s="109" t="s">
        <v>15</v>
      </c>
      <c r="AA13" s="110"/>
      <c r="AB13" s="109" t="s">
        <v>15</v>
      </c>
      <c r="AC13" s="110"/>
      <c r="AD13" s="109" t="s">
        <v>15</v>
      </c>
      <c r="AE13" s="110"/>
      <c r="AF13" s="31"/>
    </row>
    <row r="14" spans="1:33">
      <c r="A14" s="16">
        <f t="shared" si="1"/>
        <v>18</v>
      </c>
      <c r="B14" s="15">
        <v>6.1</v>
      </c>
      <c r="C14" s="119" t="s">
        <v>40</v>
      </c>
      <c r="D14" s="121"/>
      <c r="E14" s="39" t="s">
        <v>213</v>
      </c>
      <c r="F14" s="59">
        <f>'[1]SEF NOI-RB p 1 Elect wp'!G14</f>
        <v>131970.01726178749</v>
      </c>
      <c r="G14" s="59">
        <f>'[1]SEF NOI-RB p 1 Elect wp'!M14</f>
        <v>0</v>
      </c>
      <c r="H14" s="61">
        <f>'[1]SEF NOI-RB p 1 Elect wp'!H14</f>
        <v>0</v>
      </c>
      <c r="I14" s="61">
        <f>'[1]SEF NOI-RB p 1 Elect wp'!N14</f>
        <v>0</v>
      </c>
      <c r="J14" s="109" t="s">
        <v>15</v>
      </c>
      <c r="K14" s="110"/>
      <c r="L14" s="109" t="s">
        <v>15</v>
      </c>
      <c r="M14" s="110"/>
      <c r="N14" s="109" t="s">
        <v>15</v>
      </c>
      <c r="O14" s="110"/>
      <c r="P14" s="109" t="s">
        <v>15</v>
      </c>
      <c r="Q14" s="110"/>
      <c r="R14" s="109" t="s">
        <v>15</v>
      </c>
      <c r="S14" s="110"/>
      <c r="T14" s="109" t="s">
        <v>15</v>
      </c>
      <c r="U14" s="110"/>
      <c r="V14" s="109" t="s">
        <v>15</v>
      </c>
      <c r="W14" s="110"/>
      <c r="X14" s="109" t="s">
        <v>15</v>
      </c>
      <c r="Y14" s="110"/>
      <c r="Z14" s="109" t="s">
        <v>15</v>
      </c>
      <c r="AA14" s="110"/>
      <c r="AB14" s="109" t="s">
        <v>15</v>
      </c>
      <c r="AC14" s="110"/>
      <c r="AD14" s="109" t="s">
        <v>15</v>
      </c>
      <c r="AE14" s="110"/>
      <c r="AF14" s="31"/>
    </row>
    <row r="15" spans="1:33" ht="25.5">
      <c r="A15" s="16">
        <f t="shared" si="1"/>
        <v>19</v>
      </c>
      <c r="B15" s="15">
        <v>6.11</v>
      </c>
      <c r="C15" s="119" t="s">
        <v>1</v>
      </c>
      <c r="D15" s="121"/>
      <c r="E15" s="39" t="s">
        <v>334</v>
      </c>
      <c r="F15" s="59">
        <f>'[1]SEF NOI-RB p 1 Elect wp'!G15</f>
        <v>2081749.1084415428</v>
      </c>
      <c r="G15" s="59">
        <f>'[1]SEF NOI-RB p 1 Elect wp'!M15</f>
        <v>0</v>
      </c>
      <c r="H15" s="61">
        <f>'[1]SEF NOI-RB p 1 Elect wp'!H15</f>
        <v>-4069.3607009257348</v>
      </c>
      <c r="I15" s="61">
        <f>'[1]SEF NOI-RB p 1 Elect wp'!N15</f>
        <v>0</v>
      </c>
      <c r="J15" s="109" t="s">
        <v>15</v>
      </c>
      <c r="K15" s="110"/>
      <c r="L15" s="109" t="s">
        <v>209</v>
      </c>
      <c r="M15" s="110"/>
      <c r="N15" s="109" t="s">
        <v>15</v>
      </c>
      <c r="O15" s="110"/>
      <c r="P15" s="109" t="s">
        <v>15</v>
      </c>
      <c r="Q15" s="110"/>
      <c r="R15" s="109" t="s">
        <v>15</v>
      </c>
      <c r="S15" s="110"/>
      <c r="T15" s="109" t="s">
        <v>15</v>
      </c>
      <c r="U15" s="110"/>
      <c r="V15" s="109" t="s">
        <v>15</v>
      </c>
      <c r="W15" s="110"/>
      <c r="X15" s="109" t="s">
        <v>15</v>
      </c>
      <c r="Y15" s="110"/>
      <c r="Z15" s="109" t="s">
        <v>15</v>
      </c>
      <c r="AA15" s="110"/>
      <c r="AB15" s="109" t="s">
        <v>15</v>
      </c>
      <c r="AC15" s="110"/>
      <c r="AD15" s="109" t="s">
        <v>15</v>
      </c>
      <c r="AE15" s="110"/>
      <c r="AF15" s="31"/>
    </row>
    <row r="16" spans="1:33">
      <c r="A16" s="16">
        <f t="shared" si="1"/>
        <v>20</v>
      </c>
      <c r="B16" s="15">
        <v>6.12</v>
      </c>
      <c r="C16" s="119" t="s">
        <v>5</v>
      </c>
      <c r="D16" s="121"/>
      <c r="E16" s="39" t="s">
        <v>213</v>
      </c>
      <c r="F16" s="59">
        <f>'[1]SEF NOI-RB p 1 Elect wp'!G16</f>
        <v>-397201.36744354269</v>
      </c>
      <c r="G16" s="59">
        <f>'[1]SEF NOI-RB p 1 Elect wp'!M16</f>
        <v>0</v>
      </c>
      <c r="H16" s="61">
        <f>'[1]SEF NOI-RB p 1 Elect wp'!H16</f>
        <v>0</v>
      </c>
      <c r="I16" s="61">
        <f>'[1]SEF NOI-RB p 1 Elect wp'!N16</f>
        <v>0</v>
      </c>
      <c r="J16" s="109" t="s">
        <v>15</v>
      </c>
      <c r="K16" s="110"/>
      <c r="L16" s="109" t="s">
        <v>15</v>
      </c>
      <c r="M16" s="110"/>
      <c r="N16" s="109" t="s">
        <v>15</v>
      </c>
      <c r="O16" s="110"/>
      <c r="P16" s="109" t="s">
        <v>15</v>
      </c>
      <c r="Q16" s="110"/>
      <c r="R16" s="109" t="s">
        <v>15</v>
      </c>
      <c r="S16" s="110"/>
      <c r="T16" s="109" t="s">
        <v>15</v>
      </c>
      <c r="U16" s="110"/>
      <c r="V16" s="109" t="s">
        <v>15</v>
      </c>
      <c r="W16" s="110"/>
      <c r="X16" s="109" t="s">
        <v>15</v>
      </c>
      <c r="Y16" s="110"/>
      <c r="Z16" s="109" t="s">
        <v>15</v>
      </c>
      <c r="AA16" s="110"/>
      <c r="AB16" s="109" t="s">
        <v>15</v>
      </c>
      <c r="AC16" s="110"/>
      <c r="AD16" s="109" t="s">
        <v>15</v>
      </c>
      <c r="AE16" s="110"/>
      <c r="AF16" s="31"/>
    </row>
    <row r="17" spans="1:32">
      <c r="A17" s="16">
        <f t="shared" si="1"/>
        <v>21</v>
      </c>
      <c r="B17" s="15">
        <v>6.13</v>
      </c>
      <c r="C17" s="119" t="s">
        <v>2</v>
      </c>
      <c r="D17" s="121"/>
      <c r="E17" s="39" t="s">
        <v>213</v>
      </c>
      <c r="F17" s="59">
        <f>'[1]SEF NOI-RB p 1 Elect wp'!G17</f>
        <v>-131317.93692733094</v>
      </c>
      <c r="G17" s="59">
        <f>'[1]SEF NOI-RB p 1 Elect wp'!M17</f>
        <v>0</v>
      </c>
      <c r="H17" s="61">
        <f>'[1]SEF NOI-RB p 1 Elect wp'!H17</f>
        <v>0</v>
      </c>
      <c r="I17" s="61">
        <f>'[1]SEF NOI-RB p 1 Elect wp'!N17</f>
        <v>0</v>
      </c>
      <c r="J17" s="109" t="s">
        <v>15</v>
      </c>
      <c r="K17" s="110"/>
      <c r="L17" s="109" t="s">
        <v>15</v>
      </c>
      <c r="M17" s="110"/>
      <c r="N17" s="109" t="s">
        <v>15</v>
      </c>
      <c r="O17" s="110"/>
      <c r="P17" s="109" t="s">
        <v>15</v>
      </c>
      <c r="Q17" s="110"/>
      <c r="R17" s="109" t="s">
        <v>15</v>
      </c>
      <c r="S17" s="110"/>
      <c r="T17" s="109" t="s">
        <v>15</v>
      </c>
      <c r="U17" s="110"/>
      <c r="V17" s="109" t="s">
        <v>15</v>
      </c>
      <c r="W17" s="110"/>
      <c r="X17" s="109" t="s">
        <v>15</v>
      </c>
      <c r="Y17" s="110"/>
      <c r="Z17" s="109" t="s">
        <v>15</v>
      </c>
      <c r="AA17" s="110"/>
      <c r="AB17" s="109" t="s">
        <v>15</v>
      </c>
      <c r="AC17" s="110"/>
      <c r="AD17" s="109" t="s">
        <v>15</v>
      </c>
      <c r="AE17" s="110"/>
      <c r="AF17" s="31"/>
    </row>
    <row r="18" spans="1:32">
      <c r="A18" s="16">
        <f t="shared" si="1"/>
        <v>22</v>
      </c>
      <c r="B18" s="15">
        <v>6.14</v>
      </c>
      <c r="C18" s="119" t="s">
        <v>3</v>
      </c>
      <c r="D18" s="121"/>
      <c r="E18" s="39" t="s">
        <v>213</v>
      </c>
      <c r="F18" s="59">
        <f>'[1]SEF NOI-RB p 1 Elect wp'!G18</f>
        <v>-818378.23092293227</v>
      </c>
      <c r="G18" s="59">
        <f>'[1]SEF NOI-RB p 1 Elect wp'!M18</f>
        <v>0</v>
      </c>
      <c r="H18" s="61">
        <f>'[1]SEF NOI-RB p 1 Elect wp'!H18</f>
        <v>0</v>
      </c>
      <c r="I18" s="61">
        <f>'[1]SEF NOI-RB p 1 Elect wp'!N18</f>
        <v>0</v>
      </c>
      <c r="J18" s="109" t="s">
        <v>15</v>
      </c>
      <c r="K18" s="110"/>
      <c r="L18" s="109" t="s">
        <v>15</v>
      </c>
      <c r="M18" s="110"/>
      <c r="N18" s="109" t="s">
        <v>15</v>
      </c>
      <c r="O18" s="110"/>
      <c r="P18" s="109" t="s">
        <v>15</v>
      </c>
      <c r="Q18" s="110"/>
      <c r="R18" s="109" t="s">
        <v>15</v>
      </c>
      <c r="S18" s="110"/>
      <c r="T18" s="109" t="s">
        <v>15</v>
      </c>
      <c r="U18" s="110"/>
      <c r="V18" s="109" t="s">
        <v>15</v>
      </c>
      <c r="W18" s="110"/>
      <c r="X18" s="109" t="s">
        <v>15</v>
      </c>
      <c r="Y18" s="110"/>
      <c r="Z18" s="109" t="s">
        <v>15</v>
      </c>
      <c r="AA18" s="110"/>
      <c r="AB18" s="109" t="s">
        <v>15</v>
      </c>
      <c r="AC18" s="110"/>
      <c r="AD18" s="109" t="s">
        <v>15</v>
      </c>
      <c r="AE18" s="110"/>
      <c r="AF18" s="31"/>
    </row>
    <row r="19" spans="1:32">
      <c r="A19" s="16">
        <f t="shared" si="1"/>
        <v>23</v>
      </c>
      <c r="B19" s="15">
        <v>6.15</v>
      </c>
      <c r="C19" s="119" t="s">
        <v>71</v>
      </c>
      <c r="D19" s="121"/>
      <c r="E19" s="39" t="s">
        <v>213</v>
      </c>
      <c r="F19" s="59">
        <f>'[1]SEF NOI-RB p 1 Elect wp'!G19</f>
        <v>-1145237.5014333331</v>
      </c>
      <c r="G19" s="59">
        <f>'[1]SEF NOI-RB p 1 Elect wp'!M19</f>
        <v>0</v>
      </c>
      <c r="H19" s="61">
        <f>'[1]SEF NOI-RB p 1 Elect wp'!H19</f>
        <v>0</v>
      </c>
      <c r="I19" s="61">
        <f>'[1]SEF NOI-RB p 1 Elect wp'!N19</f>
        <v>0</v>
      </c>
      <c r="J19" s="109" t="s">
        <v>15</v>
      </c>
      <c r="K19" s="110"/>
      <c r="L19" s="109" t="s">
        <v>15</v>
      </c>
      <c r="M19" s="110"/>
      <c r="N19" s="109" t="s">
        <v>15</v>
      </c>
      <c r="O19" s="110"/>
      <c r="P19" s="109" t="s">
        <v>15</v>
      </c>
      <c r="Q19" s="110"/>
      <c r="R19" s="109" t="s">
        <v>15</v>
      </c>
      <c r="S19" s="110"/>
      <c r="T19" s="109" t="s">
        <v>15</v>
      </c>
      <c r="U19" s="110"/>
      <c r="V19" s="109" t="s">
        <v>15</v>
      </c>
      <c r="W19" s="110"/>
      <c r="X19" s="109" t="s">
        <v>15</v>
      </c>
      <c r="Y19" s="110"/>
      <c r="Z19" s="109" t="s">
        <v>15</v>
      </c>
      <c r="AA19" s="110"/>
      <c r="AB19" s="109" t="s">
        <v>15</v>
      </c>
      <c r="AC19" s="110"/>
      <c r="AD19" s="109" t="s">
        <v>15</v>
      </c>
      <c r="AE19" s="110"/>
      <c r="AF19" s="31"/>
    </row>
    <row r="20" spans="1:32">
      <c r="A20" s="16">
        <f t="shared" si="1"/>
        <v>24</v>
      </c>
      <c r="B20" s="15">
        <v>6.16</v>
      </c>
      <c r="C20" s="119" t="s">
        <v>41</v>
      </c>
      <c r="D20" s="121"/>
      <c r="E20" s="39" t="s">
        <v>213</v>
      </c>
      <c r="F20" s="59">
        <f>'[1]SEF NOI-RB p 1 Elect wp'!G20</f>
        <v>18267.632184394755</v>
      </c>
      <c r="G20" s="59">
        <f>'[1]SEF NOI-RB p 1 Elect wp'!M20</f>
        <v>0</v>
      </c>
      <c r="H20" s="61">
        <f>'[1]SEF NOI-RB p 1 Elect wp'!H20</f>
        <v>0</v>
      </c>
      <c r="I20" s="61">
        <f>'[1]SEF NOI-RB p 1 Elect wp'!N20</f>
        <v>0</v>
      </c>
      <c r="J20" s="109" t="s">
        <v>15</v>
      </c>
      <c r="K20" s="110"/>
      <c r="L20" s="109" t="s">
        <v>15</v>
      </c>
      <c r="M20" s="110"/>
      <c r="N20" s="109" t="s">
        <v>15</v>
      </c>
      <c r="O20" s="110"/>
      <c r="P20" s="109" t="s">
        <v>15</v>
      </c>
      <c r="Q20" s="110"/>
      <c r="R20" s="109" t="s">
        <v>15</v>
      </c>
      <c r="S20" s="110"/>
      <c r="T20" s="109" t="s">
        <v>15</v>
      </c>
      <c r="U20" s="110"/>
      <c r="V20" s="109" t="s">
        <v>15</v>
      </c>
      <c r="W20" s="110"/>
      <c r="X20" s="109" t="s">
        <v>15</v>
      </c>
      <c r="Y20" s="110"/>
      <c r="Z20" s="109" t="s">
        <v>15</v>
      </c>
      <c r="AA20" s="110"/>
      <c r="AB20" s="109" t="s">
        <v>15</v>
      </c>
      <c r="AC20" s="110"/>
      <c r="AD20" s="109" t="s">
        <v>15</v>
      </c>
      <c r="AE20" s="110"/>
      <c r="AF20" s="31"/>
    </row>
    <row r="21" spans="1:32" ht="25.5">
      <c r="A21" s="16">
        <f t="shared" si="1"/>
        <v>25</v>
      </c>
      <c r="B21" s="15">
        <v>6.17</v>
      </c>
      <c r="C21" s="119" t="s">
        <v>4</v>
      </c>
      <c r="D21" s="121"/>
      <c r="E21" s="39" t="s">
        <v>292</v>
      </c>
      <c r="F21" s="59">
        <f>'[1]SEF NOI-RB p 1 Elect wp'!G21</f>
        <v>-2936475.9187557171</v>
      </c>
      <c r="G21" s="59">
        <f>'[1]SEF NOI-RB p 1 Elect wp'!M21</f>
        <v>0</v>
      </c>
      <c r="H21" s="61">
        <f>'[1]SEF NOI-RB p 1 Elect wp'!H21</f>
        <v>0</v>
      </c>
      <c r="I21" s="61">
        <f>'[1]SEF NOI-RB p 1 Elect wp'!N21</f>
        <v>0</v>
      </c>
      <c r="J21" s="109" t="s">
        <v>15</v>
      </c>
      <c r="K21" s="110"/>
      <c r="L21" s="109" t="s">
        <v>15</v>
      </c>
      <c r="M21" s="110"/>
      <c r="N21" s="109" t="s">
        <v>15</v>
      </c>
      <c r="O21" s="110"/>
      <c r="P21" s="109" t="s">
        <v>15</v>
      </c>
      <c r="Q21" s="110"/>
      <c r="R21" s="109" t="s">
        <v>15</v>
      </c>
      <c r="S21" s="110"/>
      <c r="T21" s="109" t="s">
        <v>15</v>
      </c>
      <c r="U21" s="110"/>
      <c r="V21" s="109" t="s">
        <v>15</v>
      </c>
      <c r="W21" s="110"/>
      <c r="X21" s="109" t="s">
        <v>15</v>
      </c>
      <c r="Y21" s="110"/>
      <c r="Z21" s="109" t="s">
        <v>15</v>
      </c>
      <c r="AA21" s="110"/>
      <c r="AB21" s="109" t="s">
        <v>15</v>
      </c>
      <c r="AC21" s="110"/>
      <c r="AD21" s="109" t="s">
        <v>15</v>
      </c>
      <c r="AE21" s="110"/>
      <c r="AF21" s="31"/>
    </row>
    <row r="22" spans="1:32">
      <c r="A22" s="16">
        <f t="shared" si="1"/>
        <v>26</v>
      </c>
      <c r="B22" s="15">
        <v>6.18</v>
      </c>
      <c r="C22" s="119" t="s">
        <v>72</v>
      </c>
      <c r="D22" s="121"/>
      <c r="E22" s="39" t="s">
        <v>213</v>
      </c>
      <c r="F22" s="59">
        <f>'[1]SEF NOI-RB p 1 Elect wp'!G22</f>
        <v>-6595418.7965601254</v>
      </c>
      <c r="G22" s="59">
        <f>'[1]SEF NOI-RB p 1 Elect wp'!M22</f>
        <v>0</v>
      </c>
      <c r="H22" s="61">
        <f>'[1]SEF NOI-RB p 1 Elect wp'!H22</f>
        <v>0</v>
      </c>
      <c r="I22" s="61">
        <f>'[1]SEF NOI-RB p 1 Elect wp'!N22</f>
        <v>0</v>
      </c>
      <c r="J22" s="109" t="s">
        <v>15</v>
      </c>
      <c r="K22" s="110"/>
      <c r="L22" s="109" t="s">
        <v>15</v>
      </c>
      <c r="M22" s="110"/>
      <c r="N22" s="109" t="s">
        <v>15</v>
      </c>
      <c r="O22" s="110"/>
      <c r="P22" s="109" t="s">
        <v>15</v>
      </c>
      <c r="Q22" s="110"/>
      <c r="R22" s="109" t="s">
        <v>15</v>
      </c>
      <c r="S22" s="110"/>
      <c r="T22" s="109" t="s">
        <v>15</v>
      </c>
      <c r="U22" s="110"/>
      <c r="V22" s="109" t="s">
        <v>15</v>
      </c>
      <c r="W22" s="110"/>
      <c r="X22" s="109" t="s">
        <v>15</v>
      </c>
      <c r="Y22" s="110"/>
      <c r="Z22" s="109" t="s">
        <v>15</v>
      </c>
      <c r="AA22" s="110"/>
      <c r="AB22" s="109" t="s">
        <v>15</v>
      </c>
      <c r="AC22" s="110"/>
      <c r="AD22" s="109" t="s">
        <v>15</v>
      </c>
      <c r="AE22" s="110"/>
      <c r="AF22" s="31"/>
    </row>
    <row r="23" spans="1:32">
      <c r="A23" s="16">
        <f t="shared" si="1"/>
        <v>27</v>
      </c>
      <c r="B23" s="15">
        <v>6.19</v>
      </c>
      <c r="C23" s="119" t="s">
        <v>43</v>
      </c>
      <c r="D23" s="121"/>
      <c r="E23" s="39" t="s">
        <v>213</v>
      </c>
      <c r="F23" s="59">
        <f>'[1]SEF NOI-RB p 1 Elect wp'!G23</f>
        <v>0</v>
      </c>
      <c r="G23" s="59">
        <f>'[1]SEF NOI-RB p 1 Elect wp'!M23</f>
        <v>23410353.123831868</v>
      </c>
      <c r="H23" s="61">
        <f>'[1]SEF NOI-RB p 1 Elect wp'!H23</f>
        <v>0</v>
      </c>
      <c r="I23" s="61">
        <f>'[1]SEF NOI-RB p 1 Elect wp'!N23</f>
        <v>0</v>
      </c>
      <c r="J23" s="109" t="s">
        <v>15</v>
      </c>
      <c r="K23" s="110"/>
      <c r="L23" s="109" t="s">
        <v>15</v>
      </c>
      <c r="M23" s="110"/>
      <c r="N23" s="109" t="s">
        <v>15</v>
      </c>
      <c r="O23" s="110"/>
      <c r="P23" s="109" t="s">
        <v>15</v>
      </c>
      <c r="Q23" s="110"/>
      <c r="R23" s="109" t="s">
        <v>15</v>
      </c>
      <c r="S23" s="110"/>
      <c r="T23" s="109" t="s">
        <v>15</v>
      </c>
      <c r="U23" s="110"/>
      <c r="V23" s="109" t="s">
        <v>15</v>
      </c>
      <c r="W23" s="110"/>
      <c r="X23" s="109" t="s">
        <v>15</v>
      </c>
      <c r="Y23" s="110"/>
      <c r="Z23" s="109" t="s">
        <v>15</v>
      </c>
      <c r="AA23" s="110"/>
      <c r="AB23" s="109" t="s">
        <v>15</v>
      </c>
      <c r="AC23" s="110"/>
      <c r="AD23" s="109" t="s">
        <v>15</v>
      </c>
      <c r="AE23" s="110"/>
      <c r="AF23" s="31"/>
    </row>
    <row r="24" spans="1:32">
      <c r="A24" s="16">
        <f t="shared" si="1"/>
        <v>28</v>
      </c>
      <c r="B24" s="15">
        <v>6.2</v>
      </c>
      <c r="C24" s="119" t="s">
        <v>117</v>
      </c>
      <c r="D24" s="121"/>
      <c r="E24" s="39" t="s">
        <v>213</v>
      </c>
      <c r="F24" s="59">
        <f>'[1]SEF NOI-RB p 1 Elect wp'!G24</f>
        <v>3150854.0515157296</v>
      </c>
      <c r="G24" s="59">
        <f>'[1]SEF NOI-RB p 1 Elect wp'!M24</f>
        <v>3150854.051515731</v>
      </c>
      <c r="H24" s="61">
        <f>'[1]SEF NOI-RB p 1 Elect wp'!H24</f>
        <v>0</v>
      </c>
      <c r="I24" s="61">
        <f>'[1]SEF NOI-RB p 1 Elect wp'!N24</f>
        <v>0</v>
      </c>
      <c r="J24" s="109" t="s">
        <v>15</v>
      </c>
      <c r="K24" s="110"/>
      <c r="L24" s="109" t="s">
        <v>15</v>
      </c>
      <c r="M24" s="110"/>
      <c r="N24" s="109" t="s">
        <v>15</v>
      </c>
      <c r="O24" s="110"/>
      <c r="P24" s="109" t="s">
        <v>15</v>
      </c>
      <c r="Q24" s="110"/>
      <c r="R24" s="109" t="s">
        <v>15</v>
      </c>
      <c r="S24" s="110"/>
      <c r="T24" s="109" t="s">
        <v>15</v>
      </c>
      <c r="U24" s="110"/>
      <c r="V24" s="109" t="s">
        <v>15</v>
      </c>
      <c r="W24" s="110"/>
      <c r="X24" s="109" t="s">
        <v>15</v>
      </c>
      <c r="Y24" s="110"/>
      <c r="Z24" s="109" t="s">
        <v>15</v>
      </c>
      <c r="AA24" s="110"/>
      <c r="AB24" s="109" t="s">
        <v>15</v>
      </c>
      <c r="AC24" s="110"/>
      <c r="AD24" s="109" t="s">
        <v>15</v>
      </c>
      <c r="AE24" s="110"/>
      <c r="AF24" s="31"/>
    </row>
    <row r="25" spans="1:32">
      <c r="A25" s="16">
        <f t="shared" si="1"/>
        <v>29</v>
      </c>
      <c r="B25" s="15">
        <v>6.21</v>
      </c>
      <c r="C25" s="119" t="s">
        <v>335</v>
      </c>
      <c r="D25" s="121"/>
      <c r="E25" s="39" t="s">
        <v>213</v>
      </c>
      <c r="F25" s="59">
        <f>'[1]SEF NOI-RB p 1 Elect wp'!G25</f>
        <v>-2412351.6838164986</v>
      </c>
      <c r="G25" s="59">
        <f>'[1]SEF NOI-RB p 1 Elect wp'!M25</f>
        <v>0</v>
      </c>
      <c r="H25" s="61">
        <f>'[1]SEF NOI-RB p 1 Elect wp'!H25</f>
        <v>0</v>
      </c>
      <c r="I25" s="61">
        <f>'[1]SEF NOI-RB p 1 Elect wp'!N25</f>
        <v>0</v>
      </c>
      <c r="J25" s="109" t="s">
        <v>15</v>
      </c>
      <c r="K25" s="110"/>
      <c r="L25" s="109" t="s">
        <v>15</v>
      </c>
      <c r="M25" s="110"/>
      <c r="N25" s="109" t="s">
        <v>15</v>
      </c>
      <c r="O25" s="110"/>
      <c r="P25" s="109" t="s">
        <v>15</v>
      </c>
      <c r="Q25" s="110"/>
      <c r="R25" s="109" t="s">
        <v>15</v>
      </c>
      <c r="S25" s="110"/>
      <c r="T25" s="109" t="s">
        <v>15</v>
      </c>
      <c r="U25" s="110"/>
      <c r="V25" s="109" t="s">
        <v>15</v>
      </c>
      <c r="W25" s="110"/>
      <c r="X25" s="109" t="s">
        <v>15</v>
      </c>
      <c r="Y25" s="110"/>
      <c r="Z25" s="109" t="s">
        <v>15</v>
      </c>
      <c r="AA25" s="110"/>
      <c r="AB25" s="109" t="s">
        <v>15</v>
      </c>
      <c r="AC25" s="110"/>
      <c r="AD25" s="109" t="s">
        <v>15</v>
      </c>
      <c r="AE25" s="110"/>
      <c r="AF25" s="31"/>
    </row>
    <row r="26" spans="1:32" ht="55.5" customHeight="1">
      <c r="A26" s="16">
        <f t="shared" si="1"/>
        <v>30</v>
      </c>
      <c r="B26" s="15">
        <v>6.22</v>
      </c>
      <c r="C26" s="119" t="s">
        <v>73</v>
      </c>
      <c r="D26" s="121"/>
      <c r="E26" s="39" t="s">
        <v>213</v>
      </c>
      <c r="F26" s="59">
        <f>'[1]SEF NOI-RB p 1 Elect wp'!G26</f>
        <v>-24075305.605324887</v>
      </c>
      <c r="G26" s="59">
        <f>'[1]SEF NOI-RB p 1 Elect wp'!M26</f>
        <v>0</v>
      </c>
      <c r="H26" s="61">
        <f>'[1]SEF NOI-RB p 1 Elect wp'!H26</f>
        <v>-16378519.056668101</v>
      </c>
      <c r="I26" s="61">
        <f>'[1]SEF NOI-RB p 1 Elect wp'!N26</f>
        <v>0</v>
      </c>
      <c r="J26" s="111" t="s">
        <v>319</v>
      </c>
      <c r="K26" s="112"/>
      <c r="L26" s="109" t="s">
        <v>15</v>
      </c>
      <c r="M26" s="110"/>
      <c r="N26" s="109" t="s">
        <v>15</v>
      </c>
      <c r="O26" s="110"/>
      <c r="P26" s="109" t="s">
        <v>15</v>
      </c>
      <c r="Q26" s="110"/>
      <c r="R26" s="109" t="s">
        <v>15</v>
      </c>
      <c r="S26" s="110"/>
      <c r="T26" s="109" t="s">
        <v>15</v>
      </c>
      <c r="U26" s="110"/>
      <c r="V26" s="109" t="s">
        <v>15</v>
      </c>
      <c r="W26" s="110"/>
      <c r="X26" s="109" t="s">
        <v>15</v>
      </c>
      <c r="Y26" s="110"/>
      <c r="Z26" s="109" t="s">
        <v>15</v>
      </c>
      <c r="AA26" s="110"/>
      <c r="AB26" s="109" t="s">
        <v>15</v>
      </c>
      <c r="AC26" s="110"/>
      <c r="AD26" s="109" t="s">
        <v>15</v>
      </c>
      <c r="AE26" s="110"/>
      <c r="AF26" s="31"/>
    </row>
    <row r="27" spans="1:32">
      <c r="A27" s="16">
        <f t="shared" si="1"/>
        <v>31</v>
      </c>
      <c r="B27" s="15">
        <v>6.23</v>
      </c>
      <c r="C27" s="119" t="s">
        <v>74</v>
      </c>
      <c r="D27" s="121"/>
      <c r="E27" s="39" t="s">
        <v>213</v>
      </c>
      <c r="F27" s="59">
        <f>'[1]SEF NOI-RB p 1 Elect wp'!G27</f>
        <v>3737464.7041999986</v>
      </c>
      <c r="G27" s="59">
        <f>'[1]SEF NOI-RB p 1 Elect wp'!M27</f>
        <v>-60657666.762677558</v>
      </c>
      <c r="H27" s="61">
        <f>'[1]SEF NOI-RB p 1 Elect wp'!H27</f>
        <v>0</v>
      </c>
      <c r="I27" s="61">
        <f>'[1]SEF NOI-RB p 1 Elect wp'!N27</f>
        <v>0</v>
      </c>
      <c r="J27" s="109" t="s">
        <v>15</v>
      </c>
      <c r="K27" s="110"/>
      <c r="L27" s="109" t="s">
        <v>15</v>
      </c>
      <c r="M27" s="110"/>
      <c r="N27" s="109" t="s">
        <v>15</v>
      </c>
      <c r="O27" s="110"/>
      <c r="P27" s="109" t="s">
        <v>15</v>
      </c>
      <c r="Q27" s="110"/>
      <c r="R27" s="109" t="s">
        <v>15</v>
      </c>
      <c r="S27" s="110"/>
      <c r="T27" s="109" t="s">
        <v>15</v>
      </c>
      <c r="U27" s="110"/>
      <c r="V27" s="109" t="s">
        <v>15</v>
      </c>
      <c r="W27" s="110"/>
      <c r="X27" s="109" t="s">
        <v>15</v>
      </c>
      <c r="Y27" s="110"/>
      <c r="Z27" s="109" t="s">
        <v>15</v>
      </c>
      <c r="AA27" s="110"/>
      <c r="AB27" s="109" t="s">
        <v>15</v>
      </c>
      <c r="AC27" s="110"/>
      <c r="AD27" s="109" t="s">
        <v>15</v>
      </c>
      <c r="AE27" s="110"/>
      <c r="AF27" s="31"/>
    </row>
    <row r="28" spans="1:32">
      <c r="A28" s="16">
        <f t="shared" si="1"/>
        <v>32</v>
      </c>
      <c r="B28" s="15">
        <v>6.24</v>
      </c>
      <c r="C28" s="119" t="s">
        <v>75</v>
      </c>
      <c r="D28" s="121"/>
      <c r="E28" s="39" t="s">
        <v>213</v>
      </c>
      <c r="F28" s="59">
        <f>'[1]SEF NOI-RB p 1 Elect wp'!G28</f>
        <v>-13445251.077038214</v>
      </c>
      <c r="G28" s="59">
        <f>'[1]SEF NOI-RB p 1 Elect wp'!M28</f>
        <v>0</v>
      </c>
      <c r="H28" s="61">
        <f>'[1]SEF NOI-RB p 1 Elect wp'!H28</f>
        <v>0</v>
      </c>
      <c r="I28" s="61">
        <f>'[1]SEF NOI-RB p 1 Elect wp'!N28</f>
        <v>0</v>
      </c>
      <c r="J28" s="109" t="s">
        <v>15</v>
      </c>
      <c r="K28" s="110"/>
      <c r="L28" s="109" t="s">
        <v>209</v>
      </c>
      <c r="M28" s="110"/>
      <c r="N28" s="109" t="s">
        <v>15</v>
      </c>
      <c r="O28" s="110"/>
      <c r="P28" s="109" t="s">
        <v>15</v>
      </c>
      <c r="Q28" s="110"/>
      <c r="R28" s="109" t="s">
        <v>15</v>
      </c>
      <c r="S28" s="110"/>
      <c r="T28" s="109" t="s">
        <v>15</v>
      </c>
      <c r="U28" s="110"/>
      <c r="V28" s="109" t="s">
        <v>15</v>
      </c>
      <c r="W28" s="110"/>
      <c r="X28" s="109" t="s">
        <v>15</v>
      </c>
      <c r="Y28" s="110"/>
      <c r="Z28" s="109" t="s">
        <v>15</v>
      </c>
      <c r="AA28" s="110"/>
      <c r="AB28" s="109" t="s">
        <v>15</v>
      </c>
      <c r="AC28" s="110"/>
      <c r="AD28" s="109" t="s">
        <v>15</v>
      </c>
      <c r="AE28" s="110"/>
      <c r="AF28" s="31"/>
    </row>
    <row r="29" spans="1:32">
      <c r="A29" s="16">
        <f t="shared" si="1"/>
        <v>33</v>
      </c>
      <c r="B29" s="15">
        <v>6.25</v>
      </c>
      <c r="C29" s="119" t="s">
        <v>7</v>
      </c>
      <c r="D29" s="121"/>
      <c r="E29" s="39" t="s">
        <v>213</v>
      </c>
      <c r="F29" s="59">
        <f>'[1]SEF NOI-RB p 1 Elect wp'!G29</f>
        <v>186301.41254381652</v>
      </c>
      <c r="G29" s="59">
        <f>'[1]SEF NOI-RB p 1 Elect wp'!M29</f>
        <v>0</v>
      </c>
      <c r="H29" s="61">
        <f>'[1]SEF NOI-RB p 1 Elect wp'!H29</f>
        <v>391700.98369999998</v>
      </c>
      <c r="I29" s="61">
        <f>'[1]SEF NOI-RB p 1 Elect wp'!N29</f>
        <v>0</v>
      </c>
      <c r="J29" s="109" t="s">
        <v>15</v>
      </c>
      <c r="K29" s="110"/>
      <c r="L29" s="109" t="s">
        <v>15</v>
      </c>
      <c r="M29" s="110"/>
      <c r="N29" s="109" t="s">
        <v>15</v>
      </c>
      <c r="O29" s="110"/>
      <c r="P29" s="109" t="s">
        <v>15</v>
      </c>
      <c r="Q29" s="110"/>
      <c r="R29" s="109" t="s">
        <v>15</v>
      </c>
      <c r="S29" s="110"/>
      <c r="T29" s="109" t="s">
        <v>15</v>
      </c>
      <c r="U29" s="110"/>
      <c r="V29" s="109" t="s">
        <v>15</v>
      </c>
      <c r="W29" s="110"/>
      <c r="X29" s="109" t="s">
        <v>15</v>
      </c>
      <c r="Y29" s="110"/>
      <c r="Z29" s="109" t="s">
        <v>15</v>
      </c>
      <c r="AA29" s="110"/>
      <c r="AB29" s="109" t="s">
        <v>15</v>
      </c>
      <c r="AC29" s="110"/>
      <c r="AD29" s="109" t="s">
        <v>15</v>
      </c>
      <c r="AE29" s="110"/>
      <c r="AF29" s="31"/>
    </row>
    <row r="30" spans="1:32">
      <c r="A30" s="16">
        <f t="shared" si="1"/>
        <v>34</v>
      </c>
      <c r="B30" s="15">
        <v>6.26</v>
      </c>
      <c r="C30" s="119" t="s">
        <v>118</v>
      </c>
      <c r="D30" s="121"/>
      <c r="E30" s="39" t="s">
        <v>213</v>
      </c>
      <c r="F30" s="59">
        <f>'[1]SEF NOI-RB p 1 Elect wp'!G30</f>
        <v>0</v>
      </c>
      <c r="G30" s="59">
        <f>'[1]SEF NOI-RB p 1 Elect wp'!M30</f>
        <v>0</v>
      </c>
      <c r="H30" s="61">
        <f>'[1]SEF NOI-RB p 1 Elect wp'!H30</f>
        <v>0</v>
      </c>
      <c r="I30" s="61">
        <f>'[1]SEF NOI-RB p 1 Elect wp'!N30</f>
        <v>0</v>
      </c>
      <c r="J30" s="109" t="s">
        <v>15</v>
      </c>
      <c r="K30" s="110"/>
      <c r="L30" s="109" t="s">
        <v>15</v>
      </c>
      <c r="M30" s="110"/>
      <c r="N30" s="109" t="s">
        <v>15</v>
      </c>
      <c r="O30" s="110"/>
      <c r="P30" s="109" t="s">
        <v>15</v>
      </c>
      <c r="Q30" s="110"/>
      <c r="R30" s="109" t="s">
        <v>15</v>
      </c>
      <c r="S30" s="110"/>
      <c r="T30" s="109" t="s">
        <v>15</v>
      </c>
      <c r="U30" s="110"/>
      <c r="V30" s="109" t="s">
        <v>15</v>
      </c>
      <c r="W30" s="110"/>
      <c r="X30" s="109" t="s">
        <v>15</v>
      </c>
      <c r="Y30" s="110"/>
      <c r="Z30" s="109" t="s">
        <v>15</v>
      </c>
      <c r="AA30" s="110"/>
      <c r="AB30" s="109" t="s">
        <v>15</v>
      </c>
      <c r="AC30" s="110"/>
      <c r="AD30" s="109" t="s">
        <v>15</v>
      </c>
      <c r="AE30" s="110"/>
      <c r="AF30" s="31"/>
    </row>
    <row r="31" spans="1:32">
      <c r="A31" s="16">
        <f t="shared" si="1"/>
        <v>35</v>
      </c>
      <c r="B31" s="15">
        <v>6.27</v>
      </c>
      <c r="C31" s="119" t="s">
        <v>76</v>
      </c>
      <c r="D31" s="121"/>
      <c r="E31" s="39" t="s">
        <v>213</v>
      </c>
      <c r="F31" s="59">
        <f>'[1]SEF NOI-RB p 1 Elect wp'!G31</f>
        <v>7196282.9788609352</v>
      </c>
      <c r="G31" s="59">
        <f>'[1]SEF NOI-RB p 1 Elect wp'!M31</f>
        <v>-780416921.10108447</v>
      </c>
      <c r="H31" s="61">
        <f>'[1]SEF NOI-RB p 1 Elect wp'!H31</f>
        <v>17358777.87647894</v>
      </c>
      <c r="I31" s="61">
        <f>'[1]SEF NOI-RB p 1 Elect wp'!N31</f>
        <v>-352250228.54315853</v>
      </c>
      <c r="J31" s="109" t="s">
        <v>15</v>
      </c>
      <c r="K31" s="110"/>
      <c r="L31" s="109" t="s">
        <v>15</v>
      </c>
      <c r="M31" s="110"/>
      <c r="N31" s="109" t="s">
        <v>15</v>
      </c>
      <c r="O31" s="110"/>
      <c r="P31" s="109" t="s">
        <v>15</v>
      </c>
      <c r="Q31" s="110"/>
      <c r="R31" s="109" t="s">
        <v>15</v>
      </c>
      <c r="S31" s="110"/>
      <c r="T31" s="109" t="s">
        <v>15</v>
      </c>
      <c r="U31" s="110"/>
      <c r="V31" s="109" t="s">
        <v>15</v>
      </c>
      <c r="W31" s="110"/>
      <c r="X31" s="109" t="s">
        <v>15</v>
      </c>
      <c r="Y31" s="110"/>
      <c r="Z31" s="109" t="s">
        <v>15</v>
      </c>
      <c r="AA31" s="110"/>
      <c r="AB31" s="109" t="s">
        <v>15</v>
      </c>
      <c r="AC31" s="110"/>
      <c r="AD31" s="109" t="s">
        <v>15</v>
      </c>
      <c r="AE31" s="110"/>
      <c r="AF31" s="31"/>
    </row>
    <row r="32" spans="1:32">
      <c r="A32" s="16">
        <f t="shared" si="1"/>
        <v>36</v>
      </c>
      <c r="B32" s="15">
        <v>6.28</v>
      </c>
      <c r="C32" s="119" t="s">
        <v>119</v>
      </c>
      <c r="D32" s="121"/>
      <c r="E32" s="39" t="s">
        <v>213</v>
      </c>
      <c r="F32" s="59">
        <f>'[1]SEF NOI-RB p 1 Elect wp'!G32</f>
        <v>2738288.7411999991</v>
      </c>
      <c r="G32" s="59">
        <f>'[1]SEF NOI-RB p 1 Elect wp'!M32</f>
        <v>3513838.6</v>
      </c>
      <c r="H32" s="61">
        <f>'[1]SEF NOI-RB p 1 Elect wp'!H32</f>
        <v>1373709.4488000064</v>
      </c>
      <c r="I32" s="61">
        <f>'[1]SEF NOI-RB p 1 Elect wp'!N32</f>
        <v>4335624.6499999985</v>
      </c>
      <c r="J32" s="109" t="s">
        <v>15</v>
      </c>
      <c r="K32" s="110"/>
      <c r="L32" s="109" t="s">
        <v>15</v>
      </c>
      <c r="M32" s="110"/>
      <c r="N32" s="109" t="s">
        <v>15</v>
      </c>
      <c r="O32" s="110"/>
      <c r="P32" s="109" t="s">
        <v>15</v>
      </c>
      <c r="Q32" s="110"/>
      <c r="R32" s="109" t="s">
        <v>15</v>
      </c>
      <c r="S32" s="110"/>
      <c r="T32" s="109" t="s">
        <v>15</v>
      </c>
      <c r="U32" s="110"/>
      <c r="V32" s="109" t="s">
        <v>15</v>
      </c>
      <c r="W32" s="110"/>
      <c r="X32" s="109" t="s">
        <v>15</v>
      </c>
      <c r="Y32" s="110"/>
      <c r="Z32" s="109" t="s">
        <v>15</v>
      </c>
      <c r="AA32" s="110"/>
      <c r="AB32" s="109" t="s">
        <v>15</v>
      </c>
      <c r="AC32" s="110"/>
      <c r="AD32" s="109" t="s">
        <v>15</v>
      </c>
      <c r="AE32" s="110"/>
      <c r="AF32" s="31"/>
    </row>
    <row r="33" spans="1:32">
      <c r="A33" s="16">
        <f t="shared" si="1"/>
        <v>37</v>
      </c>
      <c r="B33" s="15">
        <v>6.29</v>
      </c>
      <c r="C33" s="119" t="s">
        <v>124</v>
      </c>
      <c r="D33" s="121"/>
      <c r="E33" s="39" t="s">
        <v>213</v>
      </c>
      <c r="F33" s="59">
        <f>'[1]SEF NOI-RB p 1 Elect wp'!G33</f>
        <v>-34868225.925160244</v>
      </c>
      <c r="G33" s="59">
        <f>'[1]SEF NOI-RB p 1 Elect wp'!M33</f>
        <v>706681309.07413995</v>
      </c>
      <c r="H33" s="61">
        <f>'[1]SEF NOI-RB p 1 Elect wp'!H33</f>
        <v>-20647116.146404609</v>
      </c>
      <c r="I33" s="61">
        <f>'[1]SEF NOI-RB p 1 Elect wp'!N33</f>
        <v>418971407.62234509</v>
      </c>
      <c r="J33" s="109" t="s">
        <v>15</v>
      </c>
      <c r="K33" s="110"/>
      <c r="L33" s="109" t="s">
        <v>15</v>
      </c>
      <c r="M33" s="110"/>
      <c r="N33" s="109" t="s">
        <v>15</v>
      </c>
      <c r="O33" s="110"/>
      <c r="P33" s="109" t="s">
        <v>15</v>
      </c>
      <c r="Q33" s="110"/>
      <c r="R33" s="109" t="s">
        <v>15</v>
      </c>
      <c r="S33" s="110"/>
      <c r="T33" s="109" t="s">
        <v>15</v>
      </c>
      <c r="U33" s="110"/>
      <c r="V33" s="109" t="s">
        <v>15</v>
      </c>
      <c r="W33" s="110"/>
      <c r="X33" s="109" t="s">
        <v>15</v>
      </c>
      <c r="Y33" s="110"/>
      <c r="Z33" s="109" t="s">
        <v>15</v>
      </c>
      <c r="AA33" s="110"/>
      <c r="AB33" s="109" t="s">
        <v>15</v>
      </c>
      <c r="AC33" s="110"/>
      <c r="AD33" s="109" t="s">
        <v>15</v>
      </c>
      <c r="AE33" s="110"/>
      <c r="AF33" s="31"/>
    </row>
    <row r="34" spans="1:32">
      <c r="A34" s="16">
        <f t="shared" si="1"/>
        <v>38</v>
      </c>
      <c r="B34" s="15">
        <v>6.3</v>
      </c>
      <c r="C34" s="119" t="s">
        <v>125</v>
      </c>
      <c r="D34" s="121"/>
      <c r="E34" s="39" t="s">
        <v>213</v>
      </c>
      <c r="F34" s="59">
        <f>'[1]SEF NOI-RB p 1 Elect wp'!G34</f>
        <v>-5465266.7127</v>
      </c>
      <c r="G34" s="59">
        <f>'[1]SEF NOI-RB p 1 Elect wp'!M34</f>
        <v>225233495.31000003</v>
      </c>
      <c r="H34" s="61">
        <f>'[1]SEF NOI-RB p 1 Elect wp'!H34</f>
        <v>-3227884.0601000004</v>
      </c>
      <c r="I34" s="61">
        <f>'[1]SEF NOI-RB p 1 Elect wp'!N34</f>
        <v>125773794.9999999</v>
      </c>
      <c r="J34" s="109" t="s">
        <v>15</v>
      </c>
      <c r="K34" s="110"/>
      <c r="L34" s="109" t="s">
        <v>15</v>
      </c>
      <c r="M34" s="110"/>
      <c r="N34" s="109" t="s">
        <v>15</v>
      </c>
      <c r="O34" s="110"/>
      <c r="P34" s="109" t="s">
        <v>15</v>
      </c>
      <c r="Q34" s="110"/>
      <c r="R34" s="109" t="s">
        <v>15</v>
      </c>
      <c r="S34" s="110"/>
      <c r="T34" s="109" t="s">
        <v>15</v>
      </c>
      <c r="U34" s="110"/>
      <c r="V34" s="109" t="s">
        <v>15</v>
      </c>
      <c r="W34" s="110"/>
      <c r="X34" s="109" t="s">
        <v>15</v>
      </c>
      <c r="Y34" s="110"/>
      <c r="Z34" s="109" t="s">
        <v>15</v>
      </c>
      <c r="AA34" s="110"/>
      <c r="AB34" s="109" t="s">
        <v>15</v>
      </c>
      <c r="AC34" s="110"/>
      <c r="AD34" s="109" t="s">
        <v>15</v>
      </c>
      <c r="AE34" s="110"/>
      <c r="AF34" s="31"/>
    </row>
    <row r="35" spans="1:32">
      <c r="A35" s="16">
        <f t="shared" si="1"/>
        <v>39</v>
      </c>
      <c r="B35" s="15">
        <v>6.31</v>
      </c>
      <c r="C35" s="119" t="s">
        <v>126</v>
      </c>
      <c r="D35" s="121"/>
      <c r="E35" s="39" t="s">
        <v>213</v>
      </c>
      <c r="F35" s="59">
        <f>'[1]SEF NOI-RB p 1 Elect wp'!G35</f>
        <v>-8828627.7148000002</v>
      </c>
      <c r="G35" s="59">
        <f>'[1]SEF NOI-RB p 1 Elect wp'!M35</f>
        <v>462980458.89000005</v>
      </c>
      <c r="H35" s="61">
        <f>'[1]SEF NOI-RB p 1 Elect wp'!H35</f>
        <v>-8420360.875585597</v>
      </c>
      <c r="I35" s="61">
        <f>'[1]SEF NOI-RB p 1 Elect wp'!N35</f>
        <v>419038070.00017005</v>
      </c>
      <c r="J35" s="109" t="s">
        <v>15</v>
      </c>
      <c r="K35" s="110"/>
      <c r="L35" s="109" t="s">
        <v>15</v>
      </c>
      <c r="M35" s="110"/>
      <c r="N35" s="109" t="s">
        <v>15</v>
      </c>
      <c r="O35" s="110"/>
      <c r="P35" s="109" t="s">
        <v>15</v>
      </c>
      <c r="Q35" s="110"/>
      <c r="R35" s="109" t="s">
        <v>15</v>
      </c>
      <c r="S35" s="110"/>
      <c r="T35" s="109" t="s">
        <v>15</v>
      </c>
      <c r="U35" s="110"/>
      <c r="V35" s="109" t="s">
        <v>15</v>
      </c>
      <c r="W35" s="110"/>
      <c r="X35" s="109" t="s">
        <v>15</v>
      </c>
      <c r="Y35" s="110"/>
      <c r="Z35" s="109" t="s">
        <v>15</v>
      </c>
      <c r="AA35" s="110"/>
      <c r="AB35" s="109" t="s">
        <v>15</v>
      </c>
      <c r="AC35" s="110"/>
      <c r="AD35" s="109" t="s">
        <v>15</v>
      </c>
      <c r="AE35" s="110"/>
      <c r="AF35" s="31"/>
    </row>
    <row r="36" spans="1:32">
      <c r="A36" s="16">
        <f t="shared" si="1"/>
        <v>40</v>
      </c>
      <c r="B36" s="15">
        <v>6.32</v>
      </c>
      <c r="C36" s="119" t="s">
        <v>127</v>
      </c>
      <c r="D36" s="121"/>
      <c r="E36" s="39" t="s">
        <v>213</v>
      </c>
      <c r="F36" s="59">
        <f>'[1]SEF NOI-RB p 1 Elect wp'!G36</f>
        <v>-30944138.868009456</v>
      </c>
      <c r="G36" s="59">
        <f>'[1]SEF NOI-RB p 1 Elect wp'!M36</f>
        <v>333430915.78015006</v>
      </c>
      <c r="H36" s="61">
        <f>'[1]SEF NOI-RB p 1 Elect wp'!H36</f>
        <v>-23599334.294725846</v>
      </c>
      <c r="I36" s="61">
        <f>'[1]SEF NOI-RB p 1 Elect wp'!N36</f>
        <v>230764921.507195</v>
      </c>
      <c r="J36" s="109" t="s">
        <v>15</v>
      </c>
      <c r="K36" s="110"/>
      <c r="L36" s="109" t="s">
        <v>15</v>
      </c>
      <c r="M36" s="110"/>
      <c r="N36" s="109" t="s">
        <v>15</v>
      </c>
      <c r="O36" s="110"/>
      <c r="P36" s="109" t="s">
        <v>15</v>
      </c>
      <c r="Q36" s="110"/>
      <c r="R36" s="109" t="s">
        <v>15</v>
      </c>
      <c r="S36" s="110"/>
      <c r="T36" s="109" t="s">
        <v>15</v>
      </c>
      <c r="U36" s="110"/>
      <c r="V36" s="109" t="s">
        <v>15</v>
      </c>
      <c r="W36" s="110"/>
      <c r="X36" s="109" t="s">
        <v>15</v>
      </c>
      <c r="Y36" s="110"/>
      <c r="Z36" s="109" t="s">
        <v>15</v>
      </c>
      <c r="AA36" s="110"/>
      <c r="AB36" s="109" t="s">
        <v>15</v>
      </c>
      <c r="AC36" s="110"/>
      <c r="AD36" s="109" t="s">
        <v>15</v>
      </c>
      <c r="AE36" s="110"/>
      <c r="AF36" s="31"/>
    </row>
    <row r="37" spans="1:32">
      <c r="A37" s="16">
        <f t="shared" si="1"/>
        <v>41</v>
      </c>
      <c r="B37" s="15">
        <v>6.33</v>
      </c>
      <c r="C37" s="119" t="s">
        <v>128</v>
      </c>
      <c r="D37" s="121"/>
      <c r="E37" s="39" t="s">
        <v>213</v>
      </c>
      <c r="F37" s="59">
        <f>'[1]SEF NOI-RB p 1 Elect wp'!G37</f>
        <v>-74914559.225866452</v>
      </c>
      <c r="G37" s="59">
        <f>'[1]SEF NOI-RB p 1 Elect wp'!M37</f>
        <v>0</v>
      </c>
      <c r="H37" s="61">
        <f>'[1]SEF NOI-RB p 1 Elect wp'!H37</f>
        <v>0</v>
      </c>
      <c r="I37" s="61">
        <f>'[1]SEF NOI-RB p 1 Elect wp'!N37</f>
        <v>0</v>
      </c>
      <c r="J37" s="109" t="s">
        <v>15</v>
      </c>
      <c r="K37" s="110"/>
      <c r="L37" s="109" t="s">
        <v>15</v>
      </c>
      <c r="M37" s="110"/>
      <c r="N37" s="109" t="s">
        <v>15</v>
      </c>
      <c r="O37" s="110"/>
      <c r="P37" s="109" t="s">
        <v>15</v>
      </c>
      <c r="Q37" s="110"/>
      <c r="R37" s="109" t="s">
        <v>15</v>
      </c>
      <c r="S37" s="110"/>
      <c r="T37" s="109" t="s">
        <v>15</v>
      </c>
      <c r="U37" s="110"/>
      <c r="V37" s="109" t="s">
        <v>15</v>
      </c>
      <c r="W37" s="110"/>
      <c r="X37" s="109" t="s">
        <v>15</v>
      </c>
      <c r="Y37" s="110"/>
      <c r="Z37" s="109" t="s">
        <v>15</v>
      </c>
      <c r="AA37" s="110"/>
      <c r="AB37" s="109" t="s">
        <v>15</v>
      </c>
      <c r="AC37" s="110"/>
      <c r="AD37" s="109" t="s">
        <v>15</v>
      </c>
      <c r="AE37" s="110"/>
      <c r="AF37" s="31"/>
    </row>
    <row r="38" spans="1:32">
      <c r="A38" s="16">
        <f t="shared" si="1"/>
        <v>42</v>
      </c>
      <c r="B38" s="15">
        <v>6.34</v>
      </c>
      <c r="C38" s="119" t="s">
        <v>336</v>
      </c>
      <c r="D38" s="121"/>
      <c r="E38" s="39" t="s">
        <v>213</v>
      </c>
      <c r="F38" s="59">
        <f>'[1]SEF NOI-RB p 1 Elect wp'!G38</f>
        <v>-12399278.074531125</v>
      </c>
      <c r="G38" s="59">
        <f>'[1]SEF NOI-RB p 1 Elect wp'!M38</f>
        <v>0</v>
      </c>
      <c r="H38" s="61">
        <f>'[1]SEF NOI-RB p 1 Elect wp'!H38</f>
        <v>0</v>
      </c>
      <c r="I38" s="61">
        <f>'[1]SEF NOI-RB p 1 Elect wp'!N38</f>
        <v>0</v>
      </c>
      <c r="J38" s="109" t="s">
        <v>15</v>
      </c>
      <c r="K38" s="110"/>
      <c r="L38" s="109" t="s">
        <v>15</v>
      </c>
      <c r="M38" s="110"/>
      <c r="N38" s="109" t="s">
        <v>15</v>
      </c>
      <c r="O38" s="110"/>
      <c r="P38" s="109" t="s">
        <v>15</v>
      </c>
      <c r="Q38" s="110"/>
      <c r="R38" s="109" t="s">
        <v>15</v>
      </c>
      <c r="S38" s="110"/>
      <c r="T38" s="109" t="s">
        <v>15</v>
      </c>
      <c r="U38" s="110"/>
      <c r="V38" s="109" t="s">
        <v>15</v>
      </c>
      <c r="W38" s="110"/>
      <c r="X38" s="109" t="s">
        <v>15</v>
      </c>
      <c r="Y38" s="110"/>
      <c r="Z38" s="109" t="s">
        <v>15</v>
      </c>
      <c r="AA38" s="110"/>
      <c r="AB38" s="109" t="s">
        <v>15</v>
      </c>
      <c r="AC38" s="110"/>
      <c r="AD38" s="109" t="s">
        <v>15</v>
      </c>
      <c r="AE38" s="110"/>
      <c r="AF38" s="31"/>
    </row>
    <row r="39" spans="1:32">
      <c r="A39" s="16">
        <f t="shared" si="1"/>
        <v>43</v>
      </c>
      <c r="B39" s="15">
        <v>6.35</v>
      </c>
      <c r="C39" s="119" t="s">
        <v>129</v>
      </c>
      <c r="D39" s="121"/>
      <c r="E39" s="39" t="s">
        <v>213</v>
      </c>
      <c r="F39" s="59">
        <f>'[1]SEF NOI-RB p 1 Elect wp'!G39</f>
        <v>-7999.5399999999936</v>
      </c>
      <c r="G39" s="59">
        <f>'[1]SEF NOI-RB p 1 Elect wp'!M39</f>
        <v>0</v>
      </c>
      <c r="H39" s="61">
        <f>'[1]SEF NOI-RB p 1 Elect wp'!H39</f>
        <v>0</v>
      </c>
      <c r="I39" s="61">
        <f>'[1]SEF NOI-RB p 1 Elect wp'!N39</f>
        <v>0</v>
      </c>
      <c r="J39" s="109" t="s">
        <v>15</v>
      </c>
      <c r="K39" s="110"/>
      <c r="L39" s="109" t="s">
        <v>15</v>
      </c>
      <c r="M39" s="110"/>
      <c r="N39" s="109" t="s">
        <v>15</v>
      </c>
      <c r="O39" s="110"/>
      <c r="P39" s="109" t="s">
        <v>15</v>
      </c>
      <c r="Q39" s="110"/>
      <c r="R39" s="109" t="s">
        <v>15</v>
      </c>
      <c r="S39" s="110"/>
      <c r="T39" s="109" t="s">
        <v>15</v>
      </c>
      <c r="U39" s="110"/>
      <c r="V39" s="109" t="s">
        <v>15</v>
      </c>
      <c r="W39" s="110"/>
      <c r="X39" s="109" t="s">
        <v>15</v>
      </c>
      <c r="Y39" s="110"/>
      <c r="Z39" s="109" t="s">
        <v>15</v>
      </c>
      <c r="AA39" s="110"/>
      <c r="AB39" s="109" t="s">
        <v>15</v>
      </c>
      <c r="AC39" s="110"/>
      <c r="AD39" s="109" t="s">
        <v>15</v>
      </c>
      <c r="AE39" s="110"/>
      <c r="AF39" s="31"/>
    </row>
    <row r="40" spans="1:32">
      <c r="A40" s="16">
        <f t="shared" si="1"/>
        <v>44</v>
      </c>
      <c r="B40" s="15">
        <v>6.36</v>
      </c>
      <c r="C40" s="119" t="s">
        <v>130</v>
      </c>
      <c r="D40" s="121"/>
      <c r="E40" s="39" t="s">
        <v>213</v>
      </c>
      <c r="F40" s="59">
        <f>'[1]SEF NOI-RB p 1 Elect wp'!G40</f>
        <v>-6034575.5200999631</v>
      </c>
      <c r="G40" s="59">
        <f>'[1]SEF NOI-RB p 1 Elect wp'!M40</f>
        <v>8887499.9999999385</v>
      </c>
      <c r="H40" s="61">
        <f>'[1]SEF NOI-RB p 1 Elect wp'!H40</f>
        <v>0</v>
      </c>
      <c r="I40" s="61">
        <f>'[1]SEF NOI-RB p 1 Elect wp'!N40</f>
        <v>-5924999.9999999665</v>
      </c>
      <c r="J40" s="109" t="s">
        <v>15</v>
      </c>
      <c r="K40" s="110"/>
      <c r="L40" s="109" t="s">
        <v>15</v>
      </c>
      <c r="M40" s="110"/>
      <c r="N40" s="109" t="s">
        <v>219</v>
      </c>
      <c r="O40" s="110"/>
      <c r="P40" s="109" t="s">
        <v>15</v>
      </c>
      <c r="Q40" s="110"/>
      <c r="R40" s="109" t="s">
        <v>15</v>
      </c>
      <c r="S40" s="110"/>
      <c r="T40" s="109" t="s">
        <v>15</v>
      </c>
      <c r="U40" s="110"/>
      <c r="V40" s="109" t="s">
        <v>15</v>
      </c>
      <c r="W40" s="110"/>
      <c r="X40" s="109" t="s">
        <v>15</v>
      </c>
      <c r="Y40" s="110"/>
      <c r="Z40" s="109" t="s">
        <v>15</v>
      </c>
      <c r="AA40" s="110"/>
      <c r="AB40" s="109" t="s">
        <v>15</v>
      </c>
      <c r="AC40" s="110"/>
      <c r="AD40" s="109" t="s">
        <v>15</v>
      </c>
      <c r="AE40" s="110"/>
      <c r="AF40" s="31"/>
    </row>
    <row r="41" spans="1:32">
      <c r="A41" s="16">
        <f t="shared" si="1"/>
        <v>45</v>
      </c>
      <c r="B41" s="15">
        <v>6.37</v>
      </c>
      <c r="C41" s="119" t="s">
        <v>138</v>
      </c>
      <c r="D41" s="121"/>
      <c r="E41" s="39" t="s">
        <v>213</v>
      </c>
      <c r="F41" s="59">
        <f>'[1]SEF NOI-RB p 1 Elect wp'!G41</f>
        <v>-444846.3825050923</v>
      </c>
      <c r="G41" s="59">
        <f>'[1]SEF NOI-RB p 1 Elect wp'!M41</f>
        <v>0</v>
      </c>
      <c r="H41" s="61">
        <f>'[1]SEF NOI-RB p 1 Elect wp'!H41</f>
        <v>-15569.623387678046</v>
      </c>
      <c r="I41" s="61">
        <f>'[1]SEF NOI-RB p 1 Elect wp'!N41</f>
        <v>0</v>
      </c>
      <c r="J41" s="109" t="s">
        <v>15</v>
      </c>
      <c r="K41" s="110"/>
      <c r="L41" s="109" t="s">
        <v>209</v>
      </c>
      <c r="M41" s="110"/>
      <c r="N41" s="109" t="s">
        <v>15</v>
      </c>
      <c r="O41" s="110"/>
      <c r="P41" s="109" t="s">
        <v>15</v>
      </c>
      <c r="Q41" s="110"/>
      <c r="R41" s="109" t="s">
        <v>15</v>
      </c>
      <c r="S41" s="110"/>
      <c r="T41" s="109" t="s">
        <v>15</v>
      </c>
      <c r="U41" s="110"/>
      <c r="V41" s="109" t="s">
        <v>15</v>
      </c>
      <c r="W41" s="110"/>
      <c r="X41" s="109" t="s">
        <v>15</v>
      </c>
      <c r="Y41" s="110"/>
      <c r="Z41" s="109" t="s">
        <v>15</v>
      </c>
      <c r="AA41" s="110"/>
      <c r="AB41" s="109" t="s">
        <v>15</v>
      </c>
      <c r="AC41" s="110"/>
      <c r="AD41" s="109" t="s">
        <v>15</v>
      </c>
      <c r="AE41" s="110"/>
      <c r="AF41" s="31"/>
    </row>
    <row r="42" spans="1:32" ht="80.45" customHeight="1">
      <c r="A42" s="16">
        <f t="shared" si="1"/>
        <v>46</v>
      </c>
      <c r="B42" s="15">
        <v>6.38</v>
      </c>
      <c r="C42" s="119" t="s">
        <v>337</v>
      </c>
      <c r="D42" s="121"/>
      <c r="E42" s="39" t="s">
        <v>213</v>
      </c>
      <c r="F42" s="59">
        <f>'[1]SEF NOI-RB p 1 Elect wp'!G42</f>
        <v>-108290843.05904327</v>
      </c>
      <c r="G42" s="59">
        <f>'[1]SEF NOI-RB p 1 Elect wp'!M42</f>
        <v>0</v>
      </c>
      <c r="H42" s="61">
        <f>'[1]SEF NOI-RB p 1 Elect wp'!H42</f>
        <v>-25931610.489735454</v>
      </c>
      <c r="I42" s="61">
        <f>'[1]SEF NOI-RB p 1 Elect wp'!N42</f>
        <v>0</v>
      </c>
      <c r="J42" s="111" t="s">
        <v>320</v>
      </c>
      <c r="K42" s="112"/>
      <c r="L42" s="109" t="s">
        <v>15</v>
      </c>
      <c r="M42" s="110"/>
      <c r="N42" s="109" t="s">
        <v>15</v>
      </c>
      <c r="O42" s="110"/>
      <c r="P42" s="109" t="s">
        <v>15</v>
      </c>
      <c r="Q42" s="110"/>
      <c r="R42" s="109" t="s">
        <v>15</v>
      </c>
      <c r="S42" s="110"/>
      <c r="T42" s="109" t="s">
        <v>15</v>
      </c>
      <c r="U42" s="110"/>
      <c r="V42" s="109" t="s">
        <v>15</v>
      </c>
      <c r="W42" s="110"/>
      <c r="X42" s="109" t="s">
        <v>15</v>
      </c>
      <c r="Y42" s="110"/>
      <c r="Z42" s="109" t="s">
        <v>15</v>
      </c>
      <c r="AA42" s="110"/>
      <c r="AB42" s="109" t="s">
        <v>15</v>
      </c>
      <c r="AC42" s="110"/>
      <c r="AD42" s="109" t="s">
        <v>15</v>
      </c>
      <c r="AE42" s="110"/>
      <c r="AF42" s="31"/>
    </row>
    <row r="43" spans="1:32">
      <c r="A43" s="16">
        <f t="shared" si="1"/>
        <v>47</v>
      </c>
      <c r="B43" s="15">
        <v>6.39</v>
      </c>
      <c r="C43" s="119" t="s">
        <v>9</v>
      </c>
      <c r="D43" s="121"/>
      <c r="E43" s="39" t="s">
        <v>213</v>
      </c>
      <c r="F43" s="59">
        <f>'[1]SEF NOI-RB p 1 Elect wp'!G43</f>
        <v>173457.14</v>
      </c>
      <c r="G43" s="59">
        <f>'[1]SEF NOI-RB p 1 Elect wp'!M43</f>
        <v>-939271.74979166267</v>
      </c>
      <c r="H43" s="61">
        <f>'[1]SEF NOI-RB p 1 Elect wp'!H43</f>
        <v>0</v>
      </c>
      <c r="I43" s="61">
        <f>'[1]SEF NOI-RB p 1 Elect wp'!N43</f>
        <v>42899.142500001384</v>
      </c>
      <c r="J43" s="109" t="s">
        <v>15</v>
      </c>
      <c r="K43" s="110"/>
      <c r="L43" s="109" t="s">
        <v>15</v>
      </c>
      <c r="M43" s="110"/>
      <c r="N43" s="109" t="s">
        <v>15</v>
      </c>
      <c r="O43" s="110"/>
      <c r="P43" s="109" t="s">
        <v>15</v>
      </c>
      <c r="Q43" s="110"/>
      <c r="R43" s="109" t="s">
        <v>15</v>
      </c>
      <c r="S43" s="110"/>
      <c r="T43" s="109" t="s">
        <v>15</v>
      </c>
      <c r="U43" s="110"/>
      <c r="V43" s="109" t="s">
        <v>15</v>
      </c>
      <c r="W43" s="110"/>
      <c r="X43" s="109" t="s">
        <v>15</v>
      </c>
      <c r="Y43" s="110"/>
      <c r="Z43" s="109" t="s">
        <v>15</v>
      </c>
      <c r="AA43" s="110"/>
      <c r="AB43" s="109" t="s">
        <v>15</v>
      </c>
      <c r="AC43" s="110"/>
      <c r="AD43" s="109" t="s">
        <v>15</v>
      </c>
      <c r="AE43" s="110"/>
      <c r="AF43" s="31"/>
    </row>
    <row r="44" spans="1:32">
      <c r="A44" s="16">
        <f t="shared" si="1"/>
        <v>48</v>
      </c>
      <c r="B44" s="15">
        <v>6.4</v>
      </c>
      <c r="C44" s="119" t="s">
        <v>80</v>
      </c>
      <c r="D44" s="121"/>
      <c r="E44" s="39" t="s">
        <v>213</v>
      </c>
      <c r="F44" s="59">
        <f>'[1]SEF NOI-RB p 1 Elect wp'!G44</f>
        <v>-1966845.0577833322</v>
      </c>
      <c r="G44" s="59">
        <f>'[1]SEF NOI-RB p 1 Elect wp'!M44</f>
        <v>0</v>
      </c>
      <c r="H44" s="61">
        <f>'[1]SEF NOI-RB p 1 Elect wp'!H44</f>
        <v>0</v>
      </c>
      <c r="I44" s="61">
        <f>'[1]SEF NOI-RB p 1 Elect wp'!N44</f>
        <v>0</v>
      </c>
      <c r="J44" s="109" t="s">
        <v>15</v>
      </c>
      <c r="K44" s="110"/>
      <c r="L44" s="109" t="s">
        <v>209</v>
      </c>
      <c r="M44" s="110"/>
      <c r="N44" s="109" t="s">
        <v>15</v>
      </c>
      <c r="O44" s="110"/>
      <c r="P44" s="109" t="s">
        <v>15</v>
      </c>
      <c r="Q44" s="110"/>
      <c r="R44" s="109" t="s">
        <v>15</v>
      </c>
      <c r="S44" s="110"/>
      <c r="T44" s="109" t="s">
        <v>15</v>
      </c>
      <c r="U44" s="110"/>
      <c r="V44" s="109" t="s">
        <v>15</v>
      </c>
      <c r="W44" s="110"/>
      <c r="X44" s="109" t="s">
        <v>15</v>
      </c>
      <c r="Y44" s="110"/>
      <c r="Z44" s="109" t="s">
        <v>15</v>
      </c>
      <c r="AA44" s="110"/>
      <c r="AB44" s="109" t="s">
        <v>15</v>
      </c>
      <c r="AC44" s="110"/>
      <c r="AD44" s="109" t="s">
        <v>15</v>
      </c>
      <c r="AE44" s="110"/>
      <c r="AF44" s="31"/>
    </row>
    <row r="45" spans="1:32">
      <c r="A45" s="16">
        <f t="shared" si="1"/>
        <v>49</v>
      </c>
      <c r="B45" s="15">
        <v>6.41</v>
      </c>
      <c r="C45" s="119" t="s">
        <v>131</v>
      </c>
      <c r="D45" s="121"/>
      <c r="E45" s="39" t="s">
        <v>213</v>
      </c>
      <c r="F45" s="59">
        <f>'[1]SEF NOI-RB p 1 Elect wp'!G45</f>
        <v>3132570.5553580187</v>
      </c>
      <c r="G45" s="59">
        <f>'[1]SEF NOI-RB p 1 Elect wp'!M45</f>
        <v>8284026.6124626473</v>
      </c>
      <c r="H45" s="61">
        <f>'[1]SEF NOI-RB p 1 Elect wp'!H45</f>
        <v>6991937.3692966523</v>
      </c>
      <c r="I45" s="61">
        <f>'[1]SEF NOI-RB p 1 Elect wp'!N45</f>
        <v>-24066779.190046482</v>
      </c>
      <c r="J45" s="109" t="s">
        <v>15</v>
      </c>
      <c r="K45" s="110"/>
      <c r="L45" s="109" t="s">
        <v>15</v>
      </c>
      <c r="M45" s="110"/>
      <c r="N45" s="109" t="s">
        <v>15</v>
      </c>
      <c r="O45" s="110"/>
      <c r="P45" s="109" t="s">
        <v>15</v>
      </c>
      <c r="Q45" s="110"/>
      <c r="R45" s="109" t="s">
        <v>15</v>
      </c>
      <c r="S45" s="110"/>
      <c r="T45" s="109" t="s">
        <v>15</v>
      </c>
      <c r="U45" s="110"/>
      <c r="V45" s="109" t="s">
        <v>15</v>
      </c>
      <c r="W45" s="110"/>
      <c r="X45" s="109" t="s">
        <v>15</v>
      </c>
      <c r="Y45" s="110"/>
      <c r="Z45" s="109" t="s">
        <v>15</v>
      </c>
      <c r="AA45" s="110"/>
      <c r="AB45" s="109" t="s">
        <v>15</v>
      </c>
      <c r="AC45" s="110"/>
      <c r="AD45" s="109" t="s">
        <v>15</v>
      </c>
      <c r="AE45" s="110"/>
      <c r="AF45" s="31"/>
    </row>
    <row r="46" spans="1:32">
      <c r="A46" s="16">
        <f t="shared" si="1"/>
        <v>50</v>
      </c>
      <c r="B46" s="15">
        <v>6.42</v>
      </c>
      <c r="C46" s="119" t="s">
        <v>44</v>
      </c>
      <c r="D46" s="121"/>
      <c r="E46" s="39" t="s">
        <v>213</v>
      </c>
      <c r="F46" s="59">
        <f>'[1]SEF NOI-RB p 1 Elect wp'!G46</f>
        <v>93226.762399999992</v>
      </c>
      <c r="G46" s="59">
        <f>'[1]SEF NOI-RB p 1 Elect wp'!M46</f>
        <v>-92162.365750000143</v>
      </c>
      <c r="H46" s="61">
        <f>'[1]SEF NOI-RB p 1 Elect wp'!H46</f>
        <v>0</v>
      </c>
      <c r="I46" s="61">
        <f>'[1]SEF NOI-RB p 1 Elect wp'!N46</f>
        <v>0</v>
      </c>
      <c r="J46" s="109" t="s">
        <v>15</v>
      </c>
      <c r="K46" s="110"/>
      <c r="L46" s="109" t="s">
        <v>15</v>
      </c>
      <c r="M46" s="110"/>
      <c r="N46" s="109" t="s">
        <v>15</v>
      </c>
      <c r="O46" s="110"/>
      <c r="P46" s="109" t="s">
        <v>15</v>
      </c>
      <c r="Q46" s="110"/>
      <c r="R46" s="109" t="s">
        <v>15</v>
      </c>
      <c r="S46" s="110"/>
      <c r="T46" s="109" t="s">
        <v>15</v>
      </c>
      <c r="U46" s="110"/>
      <c r="V46" s="109" t="s">
        <v>15</v>
      </c>
      <c r="W46" s="110"/>
      <c r="X46" s="109" t="s">
        <v>15</v>
      </c>
      <c r="Y46" s="110"/>
      <c r="Z46" s="109" t="s">
        <v>15</v>
      </c>
      <c r="AA46" s="110"/>
      <c r="AB46" s="109" t="s">
        <v>15</v>
      </c>
      <c r="AC46" s="110"/>
      <c r="AD46" s="109" t="s">
        <v>15</v>
      </c>
      <c r="AE46" s="110"/>
      <c r="AF46" s="31"/>
    </row>
    <row r="47" spans="1:32">
      <c r="A47" s="16">
        <f t="shared" si="1"/>
        <v>51</v>
      </c>
      <c r="B47" s="15">
        <v>6.43</v>
      </c>
      <c r="C47" s="119" t="s">
        <v>77</v>
      </c>
      <c r="D47" s="120"/>
      <c r="E47" s="39" t="s">
        <v>213</v>
      </c>
      <c r="F47" s="59">
        <f>'[1]SEF NOI-RB p 1 Elect wp'!G47</f>
        <v>-966300.03617458977</v>
      </c>
      <c r="G47" s="59">
        <f>'[1]SEF NOI-RB p 1 Elect wp'!M47</f>
        <v>0</v>
      </c>
      <c r="H47" s="61">
        <f>'[1]SEF NOI-RB p 1 Elect wp'!H47</f>
        <v>7839374.2828592705</v>
      </c>
      <c r="I47" s="61">
        <f>'[1]SEF NOI-RB p 1 Elect wp'!N47</f>
        <v>0</v>
      </c>
      <c r="J47" s="109" t="s">
        <v>15</v>
      </c>
      <c r="K47" s="110"/>
      <c r="L47" s="109" t="s">
        <v>15</v>
      </c>
      <c r="M47" s="110"/>
      <c r="N47" s="109" t="s">
        <v>15</v>
      </c>
      <c r="O47" s="110"/>
      <c r="P47" s="109" t="s">
        <v>15</v>
      </c>
      <c r="Q47" s="110"/>
      <c r="R47" s="109" t="s">
        <v>15</v>
      </c>
      <c r="S47" s="110"/>
      <c r="T47" s="109" t="s">
        <v>15</v>
      </c>
      <c r="U47" s="110"/>
      <c r="V47" s="109" t="s">
        <v>15</v>
      </c>
      <c r="W47" s="110"/>
      <c r="X47" s="109" t="s">
        <v>15</v>
      </c>
      <c r="Y47" s="110"/>
      <c r="Z47" s="109" t="s">
        <v>15</v>
      </c>
      <c r="AA47" s="110"/>
      <c r="AB47" s="109" t="s">
        <v>15</v>
      </c>
      <c r="AC47" s="110"/>
      <c r="AD47" s="109" t="s">
        <v>15</v>
      </c>
      <c r="AE47" s="110"/>
      <c r="AF47" s="31"/>
    </row>
    <row r="48" spans="1:32">
      <c r="A48" s="16">
        <f t="shared" si="1"/>
        <v>52</v>
      </c>
      <c r="B48" s="15">
        <v>6.44</v>
      </c>
      <c r="C48" s="119" t="s">
        <v>132</v>
      </c>
      <c r="D48" s="121"/>
      <c r="E48" s="48" t="s">
        <v>213</v>
      </c>
      <c r="F48" s="59">
        <f>'[1]SEF NOI-RB p 1 Elect wp'!G48</f>
        <v>28347227.552052096</v>
      </c>
      <c r="G48" s="59">
        <f>'[1]SEF NOI-RB p 1 Elect wp'!M48</f>
        <v>100713505.51873963</v>
      </c>
      <c r="H48" s="61">
        <f>'[1]SEF NOI-RB p 1 Elect wp'!H48</f>
        <v>0</v>
      </c>
      <c r="I48" s="61">
        <f>'[1]SEF NOI-RB p 1 Elect wp'!N48</f>
        <v>0</v>
      </c>
      <c r="J48" s="109" t="s">
        <v>15</v>
      </c>
      <c r="K48" s="110"/>
      <c r="L48" s="113" t="s">
        <v>15</v>
      </c>
      <c r="M48" s="114"/>
      <c r="N48" s="113" t="s">
        <v>15</v>
      </c>
      <c r="O48" s="114"/>
      <c r="P48" s="109" t="s">
        <v>210</v>
      </c>
      <c r="Q48" s="110"/>
      <c r="R48" s="113" t="s">
        <v>15</v>
      </c>
      <c r="S48" s="114"/>
      <c r="T48" s="113" t="s">
        <v>15</v>
      </c>
      <c r="U48" s="114"/>
      <c r="V48" s="113" t="s">
        <v>15</v>
      </c>
      <c r="W48" s="114"/>
      <c r="X48" s="109" t="s">
        <v>15</v>
      </c>
      <c r="Y48" s="110"/>
      <c r="Z48" s="113" t="s">
        <v>15</v>
      </c>
      <c r="AA48" s="114"/>
      <c r="AB48" s="113" t="s">
        <v>15</v>
      </c>
      <c r="AC48" s="114"/>
      <c r="AD48" s="113" t="s">
        <v>15</v>
      </c>
      <c r="AE48" s="114"/>
    </row>
    <row r="49" spans="1:32">
      <c r="A49" s="16">
        <f t="shared" si="1"/>
        <v>53</v>
      </c>
      <c r="B49" s="15">
        <v>6.45</v>
      </c>
      <c r="C49" s="119" t="s">
        <v>133</v>
      </c>
      <c r="D49" s="120"/>
      <c r="E49" s="39" t="s">
        <v>213</v>
      </c>
      <c r="F49" s="59">
        <f>'[1]SEF NOI-RB p 1 Elect wp'!G49</f>
        <v>698603.46220001741</v>
      </c>
      <c r="G49" s="59">
        <f>'[1]SEF NOI-RB p 1 Elect wp'!M49</f>
        <v>-11522986.320000039</v>
      </c>
      <c r="H49" s="61">
        <f>'[1]SEF NOI-RB p 1 Elect wp'!H49</f>
        <v>1.1175870895385742E-8</v>
      </c>
      <c r="I49" s="61">
        <f>'[1]SEF NOI-RB p 1 Elect wp'!N49</f>
        <v>-5761493.1600000188</v>
      </c>
      <c r="J49" s="109" t="s">
        <v>15</v>
      </c>
      <c r="K49" s="110"/>
      <c r="L49" s="109" t="s">
        <v>15</v>
      </c>
      <c r="M49" s="110"/>
      <c r="N49" s="109" t="s">
        <v>15</v>
      </c>
      <c r="O49" s="110"/>
      <c r="P49" s="109" t="s">
        <v>15</v>
      </c>
      <c r="Q49" s="110"/>
      <c r="R49" s="109" t="s">
        <v>15</v>
      </c>
      <c r="S49" s="110"/>
      <c r="T49" s="109" t="s">
        <v>15</v>
      </c>
      <c r="U49" s="110"/>
      <c r="V49" s="109" t="s">
        <v>15</v>
      </c>
      <c r="W49" s="110"/>
      <c r="X49" s="109" t="s">
        <v>15</v>
      </c>
      <c r="Y49" s="110"/>
      <c r="Z49" s="109" t="s">
        <v>15</v>
      </c>
      <c r="AA49" s="110"/>
      <c r="AB49" s="109" t="s">
        <v>15</v>
      </c>
      <c r="AC49" s="110"/>
      <c r="AD49" s="109" t="s">
        <v>15</v>
      </c>
      <c r="AE49" s="110"/>
      <c r="AF49" s="31"/>
    </row>
    <row r="50" spans="1:32">
      <c r="A50" s="16">
        <f t="shared" si="1"/>
        <v>54</v>
      </c>
      <c r="B50" s="15">
        <v>6.46</v>
      </c>
      <c r="C50" s="119" t="s">
        <v>134</v>
      </c>
      <c r="D50" s="120"/>
      <c r="E50" s="39" t="s">
        <v>213</v>
      </c>
      <c r="F50" s="59">
        <f>'[1]SEF NOI-RB p 1 Elect wp'!G50</f>
        <v>-1008.4295899425633</v>
      </c>
      <c r="G50" s="59">
        <f>'[1]SEF NOI-RB p 1 Elect wp'!M50</f>
        <v>-530374.64638627158</v>
      </c>
      <c r="H50" s="61">
        <f>'[1]SEF NOI-RB p 1 Elect wp'!H50</f>
        <v>0</v>
      </c>
      <c r="I50" s="61">
        <f>'[1]SEF NOI-RB p 1 Elect wp'!N50</f>
        <v>0</v>
      </c>
      <c r="J50" s="109" t="s">
        <v>15</v>
      </c>
      <c r="K50" s="110"/>
      <c r="L50" s="109" t="s">
        <v>15</v>
      </c>
      <c r="M50" s="110"/>
      <c r="N50" s="109" t="s">
        <v>15</v>
      </c>
      <c r="O50" s="110"/>
      <c r="P50" s="109" t="s">
        <v>15</v>
      </c>
      <c r="Q50" s="110"/>
      <c r="R50" s="109" t="s">
        <v>15</v>
      </c>
      <c r="S50" s="110"/>
      <c r="T50" s="109" t="s">
        <v>15</v>
      </c>
      <c r="U50" s="110"/>
      <c r="V50" s="109" t="s">
        <v>15</v>
      </c>
      <c r="W50" s="110"/>
      <c r="X50" s="109" t="s">
        <v>15</v>
      </c>
      <c r="Y50" s="110"/>
      <c r="Z50" s="109" t="s">
        <v>15</v>
      </c>
      <c r="AA50" s="110"/>
      <c r="AB50" s="109" t="s">
        <v>15</v>
      </c>
      <c r="AC50" s="110"/>
      <c r="AD50" s="109" t="s">
        <v>15</v>
      </c>
      <c r="AE50" s="110"/>
      <c r="AF50" s="31"/>
    </row>
    <row r="51" spans="1:32">
      <c r="A51" s="16">
        <f t="shared" si="1"/>
        <v>55</v>
      </c>
      <c r="B51" s="15">
        <v>6.47</v>
      </c>
      <c r="C51" s="119" t="s">
        <v>135</v>
      </c>
      <c r="D51" s="120"/>
      <c r="E51" s="39" t="s">
        <v>213</v>
      </c>
      <c r="F51" s="59">
        <f>'[1]SEF NOI-RB p 1 Elect wp'!G51</f>
        <v>-687531.06917020504</v>
      </c>
      <c r="G51" s="59">
        <f>'[1]SEF NOI-RB p 1 Elect wp'!M51</f>
        <v>511427.91689999995</v>
      </c>
      <c r="H51" s="61">
        <f>'[1]SEF NOI-RB p 1 Elect wp'!H51</f>
        <v>0</v>
      </c>
      <c r="I51" s="61">
        <f>'[1]SEF NOI-RB p 1 Elect wp'!N51</f>
        <v>-340951.94460000005</v>
      </c>
      <c r="J51" s="109" t="s">
        <v>317</v>
      </c>
      <c r="K51" s="110"/>
      <c r="L51" s="109" t="s">
        <v>15</v>
      </c>
      <c r="M51" s="110"/>
      <c r="N51" s="109" t="s">
        <v>219</v>
      </c>
      <c r="O51" s="110"/>
      <c r="P51" s="109" t="s">
        <v>303</v>
      </c>
      <c r="Q51" s="110"/>
      <c r="R51" s="109" t="s">
        <v>15</v>
      </c>
      <c r="S51" s="110"/>
      <c r="T51" s="109" t="s">
        <v>15</v>
      </c>
      <c r="U51" s="110"/>
      <c r="V51" s="109" t="s">
        <v>15</v>
      </c>
      <c r="W51" s="110"/>
      <c r="X51" s="109" t="s">
        <v>15</v>
      </c>
      <c r="Y51" s="110"/>
      <c r="Z51" s="109" t="s">
        <v>15</v>
      </c>
      <c r="AA51" s="110"/>
      <c r="AB51" s="109" t="s">
        <v>15</v>
      </c>
      <c r="AC51" s="110"/>
      <c r="AD51" s="109" t="s">
        <v>15</v>
      </c>
      <c r="AE51" s="110"/>
      <c r="AF51" s="31"/>
    </row>
    <row r="52" spans="1:32">
      <c r="A52" s="16">
        <f t="shared" si="1"/>
        <v>56</v>
      </c>
      <c r="B52" s="15">
        <v>6.48</v>
      </c>
      <c r="C52" s="119" t="s">
        <v>136</v>
      </c>
      <c r="D52" s="120"/>
      <c r="E52" s="39" t="s">
        <v>213</v>
      </c>
      <c r="F52" s="59">
        <f>'[1]SEF NOI-RB p 1 Elect wp'!G52</f>
        <v>-2872034.0353394747</v>
      </c>
      <c r="G52" s="59">
        <f>'[1]SEF NOI-RB p 1 Elect wp'!M52</f>
        <v>0</v>
      </c>
      <c r="H52" s="61">
        <f>'[1]SEF NOI-RB p 1 Elect wp'!H52</f>
        <v>0</v>
      </c>
      <c r="I52" s="61">
        <f>'[1]SEF NOI-RB p 1 Elect wp'!N52</f>
        <v>0</v>
      </c>
      <c r="J52" s="109" t="s">
        <v>217</v>
      </c>
      <c r="K52" s="110"/>
      <c r="L52" s="109" t="s">
        <v>15</v>
      </c>
      <c r="M52" s="110"/>
      <c r="N52" s="109" t="s">
        <v>15</v>
      </c>
      <c r="O52" s="110"/>
      <c r="P52" s="109" t="s">
        <v>15</v>
      </c>
      <c r="Q52" s="110"/>
      <c r="R52" s="109" t="s">
        <v>15</v>
      </c>
      <c r="S52" s="110"/>
      <c r="T52" s="109" t="s">
        <v>15</v>
      </c>
      <c r="U52" s="110"/>
      <c r="V52" s="109" t="s">
        <v>15</v>
      </c>
      <c r="W52" s="110"/>
      <c r="X52" s="109" t="s">
        <v>15</v>
      </c>
      <c r="Y52" s="110"/>
      <c r="Z52" s="109" t="s">
        <v>15</v>
      </c>
      <c r="AA52" s="110"/>
      <c r="AB52" s="109" t="s">
        <v>15</v>
      </c>
      <c r="AC52" s="110"/>
      <c r="AD52" s="109" t="s">
        <v>15</v>
      </c>
      <c r="AE52" s="110"/>
      <c r="AF52" s="31"/>
    </row>
    <row r="53" spans="1:32">
      <c r="A53" s="16">
        <f t="shared" si="1"/>
        <v>57</v>
      </c>
      <c r="B53" s="15">
        <v>6.49</v>
      </c>
      <c r="C53" s="119" t="s">
        <v>273</v>
      </c>
      <c r="D53" s="120"/>
      <c r="E53" s="39" t="s">
        <v>213</v>
      </c>
      <c r="F53" s="59">
        <f>'[1]SEF NOI-RB p 1 Elect wp'!G53</f>
        <v>-2006100.9934268999</v>
      </c>
      <c r="G53" s="59">
        <f>'[1]SEF NOI-RB p 1 Elect wp'!M53</f>
        <v>0</v>
      </c>
      <c r="H53" s="61">
        <f>'[1]SEF NOI-RB p 1 Elect wp'!H53</f>
        <v>-1002479.2559571001</v>
      </c>
      <c r="I53" s="61">
        <f>'[1]SEF NOI-RB p 1 Elect wp'!N53</f>
        <v>0</v>
      </c>
      <c r="J53" s="109" t="s">
        <v>15</v>
      </c>
      <c r="K53" s="110"/>
      <c r="L53" s="109" t="s">
        <v>15</v>
      </c>
      <c r="M53" s="110"/>
      <c r="N53" s="109" t="s">
        <v>15</v>
      </c>
      <c r="O53" s="110"/>
      <c r="P53" s="109" t="s">
        <v>15</v>
      </c>
      <c r="Q53" s="110"/>
      <c r="R53" s="109" t="s">
        <v>15</v>
      </c>
      <c r="S53" s="110"/>
      <c r="T53" s="109" t="s">
        <v>15</v>
      </c>
      <c r="U53" s="110"/>
      <c r="V53" s="109" t="s">
        <v>15</v>
      </c>
      <c r="W53" s="110"/>
      <c r="X53" s="109" t="s">
        <v>15</v>
      </c>
      <c r="Y53" s="110"/>
      <c r="Z53" s="117" t="s">
        <v>15</v>
      </c>
      <c r="AA53" s="118"/>
      <c r="AB53" s="109" t="s">
        <v>15</v>
      </c>
      <c r="AC53" s="110"/>
      <c r="AD53" s="109" t="s">
        <v>15</v>
      </c>
      <c r="AE53" s="110"/>
      <c r="AF53" s="31"/>
    </row>
    <row r="54" spans="1:32" ht="25.5">
      <c r="A54" s="16">
        <f t="shared" si="1"/>
        <v>58</v>
      </c>
      <c r="B54" s="15">
        <v>32.21</v>
      </c>
      <c r="C54" s="119" t="s">
        <v>270</v>
      </c>
      <c r="D54" s="121"/>
      <c r="E54" s="39" t="s">
        <v>271</v>
      </c>
      <c r="F54" s="59">
        <v>0</v>
      </c>
      <c r="G54" s="59">
        <v>0</v>
      </c>
      <c r="H54" s="59">
        <v>0</v>
      </c>
      <c r="I54" s="59">
        <v>0</v>
      </c>
      <c r="J54" s="109" t="s">
        <v>15</v>
      </c>
      <c r="K54" s="110"/>
      <c r="L54" s="109" t="s">
        <v>15</v>
      </c>
      <c r="M54" s="110"/>
      <c r="N54" s="109" t="s">
        <v>15</v>
      </c>
      <c r="O54" s="110"/>
      <c r="P54" s="109" t="s">
        <v>15</v>
      </c>
      <c r="Q54" s="110"/>
      <c r="R54" s="109" t="s">
        <v>15</v>
      </c>
      <c r="S54" s="110"/>
      <c r="T54" s="109" t="s">
        <v>15</v>
      </c>
      <c r="U54" s="110"/>
      <c r="V54" s="109" t="s">
        <v>15</v>
      </c>
      <c r="W54" s="110"/>
      <c r="X54" s="109" t="s">
        <v>15</v>
      </c>
      <c r="Y54" s="110"/>
      <c r="Z54" s="109" t="s">
        <v>15</v>
      </c>
      <c r="AA54" s="110"/>
      <c r="AB54" s="109" t="s">
        <v>15</v>
      </c>
      <c r="AC54" s="110"/>
      <c r="AD54" s="109" t="s">
        <v>15</v>
      </c>
      <c r="AE54" s="110"/>
      <c r="AF54" s="31"/>
    </row>
    <row r="55" spans="1:32" ht="25.5">
      <c r="A55" s="16">
        <f t="shared" si="1"/>
        <v>59</v>
      </c>
      <c r="B55" s="15">
        <v>32.340000000000003</v>
      </c>
      <c r="C55" s="119" t="s">
        <v>272</v>
      </c>
      <c r="D55" s="121"/>
      <c r="E55" s="39" t="s">
        <v>271</v>
      </c>
      <c r="F55" s="59">
        <v>0</v>
      </c>
      <c r="G55" s="59">
        <v>0</v>
      </c>
      <c r="H55" s="59">
        <v>0</v>
      </c>
      <c r="I55" s="59">
        <v>0</v>
      </c>
      <c r="J55" s="109" t="s">
        <v>15</v>
      </c>
      <c r="K55" s="110"/>
      <c r="L55" s="109" t="s">
        <v>15</v>
      </c>
      <c r="M55" s="110"/>
      <c r="N55" s="109" t="s">
        <v>15</v>
      </c>
      <c r="O55" s="110"/>
      <c r="P55" s="109" t="s">
        <v>15</v>
      </c>
      <c r="Q55" s="110"/>
      <c r="R55" s="109" t="s">
        <v>15</v>
      </c>
      <c r="S55" s="110"/>
      <c r="T55" s="109" t="s">
        <v>15</v>
      </c>
      <c r="U55" s="110"/>
      <c r="V55" s="109" t="s">
        <v>15</v>
      </c>
      <c r="W55" s="110"/>
      <c r="X55" s="109" t="s">
        <v>15</v>
      </c>
      <c r="Y55" s="110"/>
      <c r="Z55" s="109" t="s">
        <v>15</v>
      </c>
      <c r="AA55" s="110"/>
      <c r="AB55" s="109" t="s">
        <v>15</v>
      </c>
      <c r="AC55" s="110"/>
      <c r="AD55" s="109" t="s">
        <v>15</v>
      </c>
      <c r="AE55" s="110"/>
      <c r="AF55" s="31"/>
    </row>
    <row r="56" spans="1:32" ht="25.5">
      <c r="A56" s="16">
        <f t="shared" si="1"/>
        <v>60</v>
      </c>
      <c r="B56" s="15">
        <v>32.409999999999997</v>
      </c>
      <c r="C56" s="119" t="s">
        <v>277</v>
      </c>
      <c r="D56" s="121"/>
      <c r="E56" s="39" t="s">
        <v>271</v>
      </c>
      <c r="F56" s="59">
        <v>0</v>
      </c>
      <c r="G56" s="59">
        <v>0</v>
      </c>
      <c r="H56" s="59">
        <v>0</v>
      </c>
      <c r="I56" s="59">
        <v>0</v>
      </c>
      <c r="J56" s="109" t="s">
        <v>15</v>
      </c>
      <c r="K56" s="110"/>
      <c r="L56" s="109" t="s">
        <v>209</v>
      </c>
      <c r="M56" s="110"/>
      <c r="N56" s="109" t="s">
        <v>15</v>
      </c>
      <c r="O56" s="110"/>
      <c r="P56" s="109" t="s">
        <v>15</v>
      </c>
      <c r="Q56" s="110"/>
      <c r="R56" s="109" t="s">
        <v>15</v>
      </c>
      <c r="S56" s="110"/>
      <c r="T56" s="109" t="s">
        <v>15</v>
      </c>
      <c r="U56" s="110"/>
      <c r="V56" s="109" t="s">
        <v>15</v>
      </c>
      <c r="W56" s="110"/>
      <c r="X56" s="109" t="s">
        <v>15</v>
      </c>
      <c r="Y56" s="110"/>
      <c r="Z56" s="109" t="s">
        <v>15</v>
      </c>
      <c r="AA56" s="110"/>
      <c r="AB56" s="109" t="s">
        <v>15</v>
      </c>
      <c r="AC56" s="110"/>
      <c r="AD56" s="109" t="s">
        <v>15</v>
      </c>
      <c r="AE56" s="110"/>
      <c r="AF56" s="31"/>
    </row>
    <row r="57" spans="1:32" ht="25.5">
      <c r="A57" s="16">
        <f t="shared" si="1"/>
        <v>61</v>
      </c>
      <c r="B57" s="15">
        <v>32.49</v>
      </c>
      <c r="C57" s="119" t="s">
        <v>273</v>
      </c>
      <c r="D57" s="121"/>
      <c r="E57" s="39" t="s">
        <v>271</v>
      </c>
      <c r="F57" s="59">
        <v>0</v>
      </c>
      <c r="G57" s="59">
        <v>0</v>
      </c>
      <c r="H57" s="59">
        <v>0</v>
      </c>
      <c r="I57" s="59">
        <v>0</v>
      </c>
      <c r="J57" s="109" t="s">
        <v>15</v>
      </c>
      <c r="K57" s="110"/>
      <c r="L57" s="109" t="s">
        <v>15</v>
      </c>
      <c r="M57" s="110"/>
      <c r="N57" s="109" t="s">
        <v>15</v>
      </c>
      <c r="O57" s="110"/>
      <c r="P57" s="109" t="s">
        <v>15</v>
      </c>
      <c r="Q57" s="110"/>
      <c r="R57" s="109" t="s">
        <v>15</v>
      </c>
      <c r="S57" s="110"/>
      <c r="T57" s="109" t="s">
        <v>15</v>
      </c>
      <c r="U57" s="110"/>
      <c r="V57" s="109" t="s">
        <v>15</v>
      </c>
      <c r="W57" s="110"/>
      <c r="X57" s="109" t="s">
        <v>15</v>
      </c>
      <c r="Y57" s="110"/>
      <c r="Z57" s="109" t="s">
        <v>15</v>
      </c>
      <c r="AA57" s="110"/>
      <c r="AB57" s="109" t="s">
        <v>15</v>
      </c>
      <c r="AC57" s="110"/>
      <c r="AD57" s="109" t="s">
        <v>15</v>
      </c>
      <c r="AE57" s="110"/>
      <c r="AF57" s="31"/>
    </row>
    <row r="58" spans="1:32" ht="60" customHeight="1">
      <c r="A58" s="16">
        <f t="shared" si="1"/>
        <v>62</v>
      </c>
      <c r="B58" s="15" t="s">
        <v>15</v>
      </c>
      <c r="C58" s="122" t="s">
        <v>87</v>
      </c>
      <c r="D58" s="123"/>
      <c r="E58" s="124"/>
      <c r="F58" s="62">
        <f>SUM(F4:F57)</f>
        <v>-83596979.748764247</v>
      </c>
      <c r="G58" s="62">
        <f t="shared" ref="G58:I58" si="2">SUM(G4:G57)</f>
        <v>6606402751.5608759</v>
      </c>
      <c r="H58" s="62">
        <f t="shared" si="2"/>
        <v>-123949418.407711</v>
      </c>
      <c r="I58" s="62">
        <f t="shared" si="2"/>
        <v>7416985016.6452799</v>
      </c>
      <c r="J58" s="111" t="s">
        <v>321</v>
      </c>
      <c r="K58" s="112"/>
      <c r="L58" s="113" t="s">
        <v>15</v>
      </c>
      <c r="M58" s="114"/>
      <c r="N58" s="113" t="s">
        <v>15</v>
      </c>
      <c r="O58" s="114"/>
      <c r="P58" s="109" t="s">
        <v>15</v>
      </c>
      <c r="Q58" s="110"/>
      <c r="R58" s="113" t="s">
        <v>15</v>
      </c>
      <c r="S58" s="114"/>
      <c r="T58" s="113" t="s">
        <v>15</v>
      </c>
      <c r="U58" s="114"/>
      <c r="V58" s="113" t="s">
        <v>15</v>
      </c>
      <c r="W58" s="114"/>
      <c r="X58" s="109" t="s">
        <v>15</v>
      </c>
      <c r="Y58" s="110"/>
      <c r="Z58" s="113" t="s">
        <v>15</v>
      </c>
      <c r="AA58" s="114"/>
      <c r="AB58" s="113" t="s">
        <v>15</v>
      </c>
      <c r="AC58" s="114"/>
      <c r="AD58" s="113" t="s">
        <v>15</v>
      </c>
      <c r="AE58" s="114"/>
    </row>
    <row r="59" spans="1:32">
      <c r="E59" s="44" t="s">
        <v>98</v>
      </c>
      <c r="F59" s="33">
        <f>'[1]SEF NOI-RB p 1 Elect wp'!$G$54-F58</f>
        <v>0</v>
      </c>
      <c r="G59" s="33">
        <f>'[1]SEF NOI-RB p 1 Elect wp'!$M$54-G58</f>
        <v>0</v>
      </c>
      <c r="H59" s="33">
        <f>'[1]SEF NOI-RB p 1 Elect wp'!$H$54-H58</f>
        <v>0</v>
      </c>
      <c r="I59" s="33">
        <f>'[1]SEF NOI-RB p 1 Elect wp'!$N$54-I58</f>
        <v>0</v>
      </c>
    </row>
    <row r="60" spans="1:32">
      <c r="F60" s="33"/>
      <c r="G60" s="34"/>
      <c r="I60" s="35"/>
    </row>
    <row r="61" spans="1:32">
      <c r="F61" s="36"/>
      <c r="G61" s="34"/>
      <c r="I61" s="35"/>
    </row>
    <row r="62" spans="1:32">
      <c r="F62" s="34"/>
    </row>
  </sheetData>
  <mergeCells count="676">
    <mergeCell ref="N49:O49"/>
    <mergeCell ref="N50:O50"/>
    <mergeCell ref="N40:O40"/>
    <mergeCell ref="N41:O41"/>
    <mergeCell ref="N42:O42"/>
    <mergeCell ref="N43:O43"/>
    <mergeCell ref="N44:O44"/>
    <mergeCell ref="N35:O35"/>
    <mergeCell ref="N36:O36"/>
    <mergeCell ref="N37:O37"/>
    <mergeCell ref="N38:O38"/>
    <mergeCell ref="N39:O39"/>
    <mergeCell ref="N21:O21"/>
    <mergeCell ref="N22:O22"/>
    <mergeCell ref="L48:M48"/>
    <mergeCell ref="N48:O48"/>
    <mergeCell ref="N45:O45"/>
    <mergeCell ref="N46:O46"/>
    <mergeCell ref="N47:O47"/>
    <mergeCell ref="N30:O30"/>
    <mergeCell ref="N31:O31"/>
    <mergeCell ref="N32:O32"/>
    <mergeCell ref="N33:O33"/>
    <mergeCell ref="N34:O34"/>
    <mergeCell ref="N25:O25"/>
    <mergeCell ref="N26:O26"/>
    <mergeCell ref="N27:O27"/>
    <mergeCell ref="N28:O28"/>
    <mergeCell ref="N29:O29"/>
    <mergeCell ref="L47:M47"/>
    <mergeCell ref="L21:M21"/>
    <mergeCell ref="L22:M22"/>
    <mergeCell ref="L23:M23"/>
    <mergeCell ref="N18:O18"/>
    <mergeCell ref="N19:O19"/>
    <mergeCell ref="N20:O20"/>
    <mergeCell ref="N23:O23"/>
    <mergeCell ref="N24:O24"/>
    <mergeCell ref="L58:M58"/>
    <mergeCell ref="N1:O1"/>
    <mergeCell ref="N4:O4"/>
    <mergeCell ref="N5:O5"/>
    <mergeCell ref="N6:O6"/>
    <mergeCell ref="N7:O7"/>
    <mergeCell ref="N8:O8"/>
    <mergeCell ref="N9:O9"/>
    <mergeCell ref="N10:O10"/>
    <mergeCell ref="N11:O11"/>
    <mergeCell ref="N12:O12"/>
    <mergeCell ref="N13:O13"/>
    <mergeCell ref="N14:O14"/>
    <mergeCell ref="N15:O15"/>
    <mergeCell ref="N16:O16"/>
    <mergeCell ref="N17:O17"/>
    <mergeCell ref="L39:M39"/>
    <mergeCell ref="L34:M34"/>
    <mergeCell ref="L35:M35"/>
    <mergeCell ref="J44:K44"/>
    <mergeCell ref="J45:K45"/>
    <mergeCell ref="J46:K46"/>
    <mergeCell ref="J47:K47"/>
    <mergeCell ref="J49:K49"/>
    <mergeCell ref="J39:K39"/>
    <mergeCell ref="J40:K40"/>
    <mergeCell ref="J41:K41"/>
    <mergeCell ref="J42:K42"/>
    <mergeCell ref="J43:K43"/>
    <mergeCell ref="J48:K48"/>
    <mergeCell ref="L49:M49"/>
    <mergeCell ref="L50:M50"/>
    <mergeCell ref="L40:M40"/>
    <mergeCell ref="L41:M41"/>
    <mergeCell ref="L42:M42"/>
    <mergeCell ref="L43:M43"/>
    <mergeCell ref="L44:M44"/>
    <mergeCell ref="L45:M45"/>
    <mergeCell ref="L46:M46"/>
    <mergeCell ref="C24:D24"/>
    <mergeCell ref="C25:D25"/>
    <mergeCell ref="C40:D40"/>
    <mergeCell ref="C41:D41"/>
    <mergeCell ref="C27:D27"/>
    <mergeCell ref="C28:D28"/>
    <mergeCell ref="C26:D26"/>
    <mergeCell ref="L32:M32"/>
    <mergeCell ref="L33:M33"/>
    <mergeCell ref="L24:M24"/>
    <mergeCell ref="L25:M25"/>
    <mergeCell ref="L26:M26"/>
    <mergeCell ref="L27:M27"/>
    <mergeCell ref="L28:M28"/>
    <mergeCell ref="L36:M36"/>
    <mergeCell ref="L37:M37"/>
    <mergeCell ref="L38:M38"/>
    <mergeCell ref="L29:M29"/>
    <mergeCell ref="L30:M30"/>
    <mergeCell ref="L31:M31"/>
    <mergeCell ref="J34:K34"/>
    <mergeCell ref="J35:K35"/>
    <mergeCell ref="J36:K36"/>
    <mergeCell ref="J37:K37"/>
    <mergeCell ref="C45:D45"/>
    <mergeCell ref="C47:D47"/>
    <mergeCell ref="C49:D49"/>
    <mergeCell ref="C48:D48"/>
    <mergeCell ref="C29:D29"/>
    <mergeCell ref="C30:D30"/>
    <mergeCell ref="C31:D31"/>
    <mergeCell ref="C37:D37"/>
    <mergeCell ref="C38:D38"/>
    <mergeCell ref="C39:D39"/>
    <mergeCell ref="C46:D46"/>
    <mergeCell ref="C32:D32"/>
    <mergeCell ref="C33:D33"/>
    <mergeCell ref="C34:D34"/>
    <mergeCell ref="C35:D35"/>
    <mergeCell ref="C36:D36"/>
    <mergeCell ref="C44:D44"/>
    <mergeCell ref="C42:D42"/>
    <mergeCell ref="C43:D43"/>
    <mergeCell ref="J23:K23"/>
    <mergeCell ref="J4:K4"/>
    <mergeCell ref="J5:K5"/>
    <mergeCell ref="J6:K6"/>
    <mergeCell ref="J7:K7"/>
    <mergeCell ref="J8:K8"/>
    <mergeCell ref="J9:K9"/>
    <mergeCell ref="J10:K10"/>
    <mergeCell ref="J11:K11"/>
    <mergeCell ref="J12:K12"/>
    <mergeCell ref="J13:K13"/>
    <mergeCell ref="J14:K14"/>
    <mergeCell ref="J15:K15"/>
    <mergeCell ref="J16:K16"/>
    <mergeCell ref="J21:K21"/>
    <mergeCell ref="J17:K17"/>
    <mergeCell ref="J18:K18"/>
    <mergeCell ref="J19:K19"/>
    <mergeCell ref="J20:K20"/>
    <mergeCell ref="J22:K22"/>
    <mergeCell ref="L14:M14"/>
    <mergeCell ref="L15:M15"/>
    <mergeCell ref="L16:M16"/>
    <mergeCell ref="L17:M17"/>
    <mergeCell ref="L18:M18"/>
    <mergeCell ref="L9:M9"/>
    <mergeCell ref="L10:M10"/>
    <mergeCell ref="L11:M11"/>
    <mergeCell ref="L12:M12"/>
    <mergeCell ref="L13:M13"/>
    <mergeCell ref="L19:M19"/>
    <mergeCell ref="L20:M20"/>
    <mergeCell ref="A1:E1"/>
    <mergeCell ref="C8:D8"/>
    <mergeCell ref="L5:M5"/>
    <mergeCell ref="L6:M6"/>
    <mergeCell ref="L7:M7"/>
    <mergeCell ref="L8:M8"/>
    <mergeCell ref="F1:I1"/>
    <mergeCell ref="F2:G2"/>
    <mergeCell ref="H2:I2"/>
    <mergeCell ref="J1:K1"/>
    <mergeCell ref="C3:D3"/>
    <mergeCell ref="C4:D4"/>
    <mergeCell ref="C5:D5"/>
    <mergeCell ref="C6:D6"/>
    <mergeCell ref="C7:D7"/>
    <mergeCell ref="L1:M1"/>
    <mergeCell ref="L4:M4"/>
    <mergeCell ref="C10:D10"/>
    <mergeCell ref="C11:D11"/>
    <mergeCell ref="C13:D13"/>
    <mergeCell ref="C9:D9"/>
    <mergeCell ref="C12:D12"/>
    <mergeCell ref="C14:D14"/>
    <mergeCell ref="C15:D15"/>
    <mergeCell ref="C21:D21"/>
    <mergeCell ref="C22:D22"/>
    <mergeCell ref="C17:D17"/>
    <mergeCell ref="C18:D18"/>
    <mergeCell ref="C19:D19"/>
    <mergeCell ref="C20:D20"/>
    <mergeCell ref="C23:D23"/>
    <mergeCell ref="C16:D16"/>
    <mergeCell ref="P1:Q1"/>
    <mergeCell ref="R1:S1"/>
    <mergeCell ref="T1:U1"/>
    <mergeCell ref="P4:Q4"/>
    <mergeCell ref="R4:S4"/>
    <mergeCell ref="T4:U4"/>
    <mergeCell ref="P5:Q5"/>
    <mergeCell ref="R5:S5"/>
    <mergeCell ref="T5:U5"/>
    <mergeCell ref="P6:Q6"/>
    <mergeCell ref="R6:S6"/>
    <mergeCell ref="T6:U6"/>
    <mergeCell ref="P7:Q7"/>
    <mergeCell ref="R7:S7"/>
    <mergeCell ref="T7:U7"/>
    <mergeCell ref="P8:Q8"/>
    <mergeCell ref="R8:S8"/>
    <mergeCell ref="T8:U8"/>
    <mergeCell ref="P9:Q9"/>
    <mergeCell ref="R9:S9"/>
    <mergeCell ref="T9:U9"/>
    <mergeCell ref="P10:Q10"/>
    <mergeCell ref="R10:S10"/>
    <mergeCell ref="T10:U10"/>
    <mergeCell ref="P11:Q11"/>
    <mergeCell ref="R11:S11"/>
    <mergeCell ref="T11:U11"/>
    <mergeCell ref="P12:Q12"/>
    <mergeCell ref="R12:S12"/>
    <mergeCell ref="T12:U12"/>
    <mergeCell ref="P13:Q13"/>
    <mergeCell ref="R13:S13"/>
    <mergeCell ref="T13:U13"/>
    <mergeCell ref="P14:Q14"/>
    <mergeCell ref="R14:S14"/>
    <mergeCell ref="T14:U14"/>
    <mergeCell ref="P15:Q15"/>
    <mergeCell ref="R15:S15"/>
    <mergeCell ref="T15:U15"/>
    <mergeCell ref="P16:Q16"/>
    <mergeCell ref="R16:S16"/>
    <mergeCell ref="T16:U16"/>
    <mergeCell ref="P17:Q17"/>
    <mergeCell ref="R17:S17"/>
    <mergeCell ref="T17:U17"/>
    <mergeCell ref="P18:Q18"/>
    <mergeCell ref="R18:S18"/>
    <mergeCell ref="T18:U18"/>
    <mergeCell ref="P19:Q19"/>
    <mergeCell ref="R19:S19"/>
    <mergeCell ref="T19:U19"/>
    <mergeCell ref="P20:Q20"/>
    <mergeCell ref="R20:S20"/>
    <mergeCell ref="T20:U20"/>
    <mergeCell ref="P21:Q21"/>
    <mergeCell ref="R21:S21"/>
    <mergeCell ref="T21:U21"/>
    <mergeCell ref="P22:Q22"/>
    <mergeCell ref="R22:S22"/>
    <mergeCell ref="T22:U22"/>
    <mergeCell ref="P23:Q23"/>
    <mergeCell ref="R23:S23"/>
    <mergeCell ref="T23:U23"/>
    <mergeCell ref="P24:Q24"/>
    <mergeCell ref="R24:S24"/>
    <mergeCell ref="T24:U24"/>
    <mergeCell ref="P25:Q25"/>
    <mergeCell ref="R25:S25"/>
    <mergeCell ref="T25:U25"/>
    <mergeCell ref="P26:Q26"/>
    <mergeCell ref="R26:S26"/>
    <mergeCell ref="T26:U26"/>
    <mergeCell ref="P27:Q27"/>
    <mergeCell ref="R27:S27"/>
    <mergeCell ref="T27:U27"/>
    <mergeCell ref="P28:Q28"/>
    <mergeCell ref="R28:S28"/>
    <mergeCell ref="T28:U28"/>
    <mergeCell ref="P29:Q29"/>
    <mergeCell ref="R29:S29"/>
    <mergeCell ref="T29:U29"/>
    <mergeCell ref="P30:Q30"/>
    <mergeCell ref="R30:S30"/>
    <mergeCell ref="T30:U30"/>
    <mergeCell ref="P31:Q31"/>
    <mergeCell ref="R31:S31"/>
    <mergeCell ref="T31:U31"/>
    <mergeCell ref="P32:Q32"/>
    <mergeCell ref="R32:S32"/>
    <mergeCell ref="T32:U32"/>
    <mergeCell ref="P33:Q33"/>
    <mergeCell ref="R33:S33"/>
    <mergeCell ref="T33:U33"/>
    <mergeCell ref="P34:Q34"/>
    <mergeCell ref="R34:S34"/>
    <mergeCell ref="T34:U34"/>
    <mergeCell ref="P35:Q35"/>
    <mergeCell ref="R35:S35"/>
    <mergeCell ref="T35:U35"/>
    <mergeCell ref="P36:Q36"/>
    <mergeCell ref="R36:S36"/>
    <mergeCell ref="T36:U36"/>
    <mergeCell ref="P37:Q37"/>
    <mergeCell ref="R37:S37"/>
    <mergeCell ref="T37:U37"/>
    <mergeCell ref="P38:Q38"/>
    <mergeCell ref="R38:S38"/>
    <mergeCell ref="T38:U38"/>
    <mergeCell ref="P39:Q39"/>
    <mergeCell ref="R39:S39"/>
    <mergeCell ref="T39:U39"/>
    <mergeCell ref="P40:Q40"/>
    <mergeCell ref="R40:S40"/>
    <mergeCell ref="T40:U40"/>
    <mergeCell ref="P41:Q41"/>
    <mergeCell ref="R41:S41"/>
    <mergeCell ref="T41:U41"/>
    <mergeCell ref="P49:Q49"/>
    <mergeCell ref="R49:S49"/>
    <mergeCell ref="T49:U49"/>
    <mergeCell ref="V9:W9"/>
    <mergeCell ref="X9:Y9"/>
    <mergeCell ref="Z9:AA9"/>
    <mergeCell ref="V12:W12"/>
    <mergeCell ref="X12:Y12"/>
    <mergeCell ref="Z12:AA12"/>
    <mergeCell ref="V15:W15"/>
    <mergeCell ref="X15:Y15"/>
    <mergeCell ref="Z15:AA15"/>
    <mergeCell ref="V18:W18"/>
    <mergeCell ref="X18:Y18"/>
    <mergeCell ref="Z18:AA18"/>
    <mergeCell ref="V21:W21"/>
    <mergeCell ref="X21:Y21"/>
    <mergeCell ref="Z21:AA21"/>
    <mergeCell ref="V24:W24"/>
    <mergeCell ref="X24:Y24"/>
    <mergeCell ref="Z24:AA24"/>
    <mergeCell ref="P45:Q45"/>
    <mergeCell ref="R45:S45"/>
    <mergeCell ref="T45:U45"/>
    <mergeCell ref="Z10:AA10"/>
    <mergeCell ref="AB10:AC10"/>
    <mergeCell ref="V11:W11"/>
    <mergeCell ref="X11:Y11"/>
    <mergeCell ref="Z11:AA11"/>
    <mergeCell ref="AB11:AC11"/>
    <mergeCell ref="P48:Q48"/>
    <mergeCell ref="R48:S48"/>
    <mergeCell ref="T48:U48"/>
    <mergeCell ref="P46:Q46"/>
    <mergeCell ref="R46:S46"/>
    <mergeCell ref="T46:U46"/>
    <mergeCell ref="P47:Q47"/>
    <mergeCell ref="R47:S47"/>
    <mergeCell ref="T47:U47"/>
    <mergeCell ref="P42:Q42"/>
    <mergeCell ref="R42:S42"/>
    <mergeCell ref="T42:U42"/>
    <mergeCell ref="P43:Q43"/>
    <mergeCell ref="R43:S43"/>
    <mergeCell ref="T43:U43"/>
    <mergeCell ref="P44:Q44"/>
    <mergeCell ref="R44:S44"/>
    <mergeCell ref="T44:U44"/>
    <mergeCell ref="AB12:AC12"/>
    <mergeCell ref="V13:W13"/>
    <mergeCell ref="X13:Y13"/>
    <mergeCell ref="Z13:AA13"/>
    <mergeCell ref="AB13:AC13"/>
    <mergeCell ref="V14:W14"/>
    <mergeCell ref="V6:W6"/>
    <mergeCell ref="X6:Y6"/>
    <mergeCell ref="Z6:AA6"/>
    <mergeCell ref="AB6:AC6"/>
    <mergeCell ref="V7:W7"/>
    <mergeCell ref="X7:Y7"/>
    <mergeCell ref="Z7:AA7"/>
    <mergeCell ref="AB7:AC7"/>
    <mergeCell ref="V8:W8"/>
    <mergeCell ref="X8:Y8"/>
    <mergeCell ref="Z8:AA8"/>
    <mergeCell ref="AB8:AC8"/>
    <mergeCell ref="X14:Y14"/>
    <mergeCell ref="Z14:AA14"/>
    <mergeCell ref="AB14:AC14"/>
    <mergeCell ref="AB9:AC9"/>
    <mergeCell ref="V10:W10"/>
    <mergeCell ref="X10:Y10"/>
    <mergeCell ref="V1:W1"/>
    <mergeCell ref="X1:Y1"/>
    <mergeCell ref="Z1:AA1"/>
    <mergeCell ref="AB1:AC1"/>
    <mergeCell ref="V4:W4"/>
    <mergeCell ref="X4:Y4"/>
    <mergeCell ref="Z4:AA4"/>
    <mergeCell ref="AB4:AC4"/>
    <mergeCell ref="V5:W5"/>
    <mergeCell ref="X5:Y5"/>
    <mergeCell ref="Z5:AA5"/>
    <mergeCell ref="AB5:AC5"/>
    <mergeCell ref="AB15:AC15"/>
    <mergeCell ref="V16:W16"/>
    <mergeCell ref="X16:Y16"/>
    <mergeCell ref="Z16:AA16"/>
    <mergeCell ref="AB16:AC16"/>
    <mergeCell ref="V17:W17"/>
    <mergeCell ref="X17:Y17"/>
    <mergeCell ref="Z17:AA17"/>
    <mergeCell ref="AB17:AC17"/>
    <mergeCell ref="AB18:AC18"/>
    <mergeCell ref="V19:W19"/>
    <mergeCell ref="X19:Y19"/>
    <mergeCell ref="Z19:AA19"/>
    <mergeCell ref="AB19:AC19"/>
    <mergeCell ref="V20:W20"/>
    <mergeCell ref="X20:Y20"/>
    <mergeCell ref="Z20:AA20"/>
    <mergeCell ref="AB20:AC20"/>
    <mergeCell ref="AB21:AC21"/>
    <mergeCell ref="V22:W22"/>
    <mergeCell ref="X22:Y22"/>
    <mergeCell ref="Z22:AA22"/>
    <mergeCell ref="AB22:AC22"/>
    <mergeCell ref="V23:W23"/>
    <mergeCell ref="X23:Y23"/>
    <mergeCell ref="Z23:AA23"/>
    <mergeCell ref="AB23:AC23"/>
    <mergeCell ref="AB24:AC24"/>
    <mergeCell ref="V25:W25"/>
    <mergeCell ref="X25:Y25"/>
    <mergeCell ref="Z25:AA25"/>
    <mergeCell ref="AB25:AC25"/>
    <mergeCell ref="V26:W26"/>
    <mergeCell ref="X26:Y26"/>
    <mergeCell ref="Z26:AA26"/>
    <mergeCell ref="AB26:AC26"/>
    <mergeCell ref="V27:W27"/>
    <mergeCell ref="X27:Y27"/>
    <mergeCell ref="Z27:AA27"/>
    <mergeCell ref="AB27:AC27"/>
    <mergeCell ref="V28:W28"/>
    <mergeCell ref="X28:Y28"/>
    <mergeCell ref="Z28:AA28"/>
    <mergeCell ref="AB28:AC28"/>
    <mergeCell ref="V29:W29"/>
    <mergeCell ref="X29:Y29"/>
    <mergeCell ref="Z29:AA29"/>
    <mergeCell ref="AB29:AC29"/>
    <mergeCell ref="V30:W30"/>
    <mergeCell ref="X30:Y30"/>
    <mergeCell ref="Z30:AA30"/>
    <mergeCell ref="AB30:AC30"/>
    <mergeCell ref="V31:W31"/>
    <mergeCell ref="X31:Y31"/>
    <mergeCell ref="Z31:AA31"/>
    <mergeCell ref="AB31:AC31"/>
    <mergeCell ref="V32:W32"/>
    <mergeCell ref="X32:Y32"/>
    <mergeCell ref="Z32:AA32"/>
    <mergeCell ref="AB32:AC32"/>
    <mergeCell ref="V33:W33"/>
    <mergeCell ref="X33:Y33"/>
    <mergeCell ref="Z33:AA33"/>
    <mergeCell ref="AB33:AC33"/>
    <mergeCell ref="V34:W34"/>
    <mergeCell ref="X34:Y34"/>
    <mergeCell ref="Z34:AA34"/>
    <mergeCell ref="AB34:AC34"/>
    <mergeCell ref="V35:W35"/>
    <mergeCell ref="X35:Y35"/>
    <mergeCell ref="Z35:AA35"/>
    <mergeCell ref="AB35:AC35"/>
    <mergeCell ref="V36:W36"/>
    <mergeCell ref="X36:Y36"/>
    <mergeCell ref="Z36:AA36"/>
    <mergeCell ref="AB36:AC36"/>
    <mergeCell ref="V37:W37"/>
    <mergeCell ref="X37:Y37"/>
    <mergeCell ref="Z37:AA37"/>
    <mergeCell ref="AB37:AC37"/>
    <mergeCell ref="V38:W38"/>
    <mergeCell ref="X38:Y38"/>
    <mergeCell ref="Z38:AA38"/>
    <mergeCell ref="AB38:AC38"/>
    <mergeCell ref="V39:W39"/>
    <mergeCell ref="X39:Y39"/>
    <mergeCell ref="Z39:AA39"/>
    <mergeCell ref="AB39:AC39"/>
    <mergeCell ref="V40:W40"/>
    <mergeCell ref="X40:Y40"/>
    <mergeCell ref="Z40:AA40"/>
    <mergeCell ref="AB40:AC40"/>
    <mergeCell ref="V41:W41"/>
    <mergeCell ref="X41:Y41"/>
    <mergeCell ref="Z41:AA41"/>
    <mergeCell ref="AB41:AC41"/>
    <mergeCell ref="V42:W42"/>
    <mergeCell ref="X42:Y42"/>
    <mergeCell ref="Z42:AA42"/>
    <mergeCell ref="AB42:AC42"/>
    <mergeCell ref="V43:W43"/>
    <mergeCell ref="X43:Y43"/>
    <mergeCell ref="Z43:AA43"/>
    <mergeCell ref="AB43:AC43"/>
    <mergeCell ref="V44:W44"/>
    <mergeCell ref="X44:Y44"/>
    <mergeCell ref="Z44:AA44"/>
    <mergeCell ref="AB44:AC44"/>
    <mergeCell ref="V45:W45"/>
    <mergeCell ref="X45:Y45"/>
    <mergeCell ref="Z45:AA45"/>
    <mergeCell ref="AB45:AC45"/>
    <mergeCell ref="V46:W46"/>
    <mergeCell ref="X46:Y46"/>
    <mergeCell ref="Z46:AA46"/>
    <mergeCell ref="AB46:AC46"/>
    <mergeCell ref="V47:W47"/>
    <mergeCell ref="X47:Y47"/>
    <mergeCell ref="Z47:AA47"/>
    <mergeCell ref="AB47:AC47"/>
    <mergeCell ref="V48:W48"/>
    <mergeCell ref="X48:Y48"/>
    <mergeCell ref="Z48:AA48"/>
    <mergeCell ref="AB48:AC48"/>
    <mergeCell ref="V49:W49"/>
    <mergeCell ref="X49:Y49"/>
    <mergeCell ref="Z49:AA49"/>
    <mergeCell ref="AB49:AC49"/>
    <mergeCell ref="V58:W58"/>
    <mergeCell ref="X58:Y58"/>
    <mergeCell ref="Z58:AA58"/>
    <mergeCell ref="AB58:AC58"/>
    <mergeCell ref="Z51:AA51"/>
    <mergeCell ref="AB51:AC51"/>
    <mergeCell ref="V52:W52"/>
    <mergeCell ref="X52:Y52"/>
    <mergeCell ref="Z52:AA52"/>
    <mergeCell ref="AB52:AC52"/>
    <mergeCell ref="V54:W54"/>
    <mergeCell ref="X54:Y54"/>
    <mergeCell ref="Z54:AA54"/>
    <mergeCell ref="AB54:AC54"/>
    <mergeCell ref="Z57:AA57"/>
    <mergeCell ref="AB57:AC57"/>
    <mergeCell ref="V50:W50"/>
    <mergeCell ref="X50:Y50"/>
    <mergeCell ref="Z50:AA50"/>
    <mergeCell ref="AB50:AC50"/>
    <mergeCell ref="C51:D51"/>
    <mergeCell ref="J51:K51"/>
    <mergeCell ref="L51:M51"/>
    <mergeCell ref="N51:O51"/>
    <mergeCell ref="P51:Q51"/>
    <mergeCell ref="R51:S51"/>
    <mergeCell ref="T51:U51"/>
    <mergeCell ref="V51:W51"/>
    <mergeCell ref="X51:Y51"/>
    <mergeCell ref="P50:Q50"/>
    <mergeCell ref="R50:S50"/>
    <mergeCell ref="T50:U50"/>
    <mergeCell ref="J50:K50"/>
    <mergeCell ref="C50:D50"/>
    <mergeCell ref="P58:Q58"/>
    <mergeCell ref="R58:S58"/>
    <mergeCell ref="T58:U58"/>
    <mergeCell ref="C58:E58"/>
    <mergeCell ref="R52:S52"/>
    <mergeCell ref="T52:U52"/>
    <mergeCell ref="N58:O58"/>
    <mergeCell ref="J58:K58"/>
    <mergeCell ref="C54:D54"/>
    <mergeCell ref="J54:K54"/>
    <mergeCell ref="L54:M54"/>
    <mergeCell ref="N54:O54"/>
    <mergeCell ref="P54:Q54"/>
    <mergeCell ref="R54:S54"/>
    <mergeCell ref="T54:U54"/>
    <mergeCell ref="C55:D55"/>
    <mergeCell ref="J55:K55"/>
    <mergeCell ref="L55:M55"/>
    <mergeCell ref="N55:O55"/>
    <mergeCell ref="C56:D56"/>
    <mergeCell ref="J56:K56"/>
    <mergeCell ref="L56:M56"/>
    <mergeCell ref="N56:O56"/>
    <mergeCell ref="P56:Q56"/>
    <mergeCell ref="C52:D52"/>
    <mergeCell ref="J52:K52"/>
    <mergeCell ref="L52:M52"/>
    <mergeCell ref="N52:O52"/>
    <mergeCell ref="P52:Q52"/>
    <mergeCell ref="C57:D57"/>
    <mergeCell ref="J57:K57"/>
    <mergeCell ref="L57:M57"/>
    <mergeCell ref="N57:O57"/>
    <mergeCell ref="P57:Q57"/>
    <mergeCell ref="C53:D53"/>
    <mergeCell ref="J53:K53"/>
    <mergeCell ref="L53:M53"/>
    <mergeCell ref="N53:O53"/>
    <mergeCell ref="P53:Q53"/>
    <mergeCell ref="P55:Q55"/>
    <mergeCell ref="R55:S55"/>
    <mergeCell ref="T55:U55"/>
    <mergeCell ref="V55:W55"/>
    <mergeCell ref="X55:Y55"/>
    <mergeCell ref="Z55:AA55"/>
    <mergeCell ref="AB55:AC55"/>
    <mergeCell ref="R56:S56"/>
    <mergeCell ref="R57:S57"/>
    <mergeCell ref="R53:S53"/>
    <mergeCell ref="T53:U53"/>
    <mergeCell ref="V53:W53"/>
    <mergeCell ref="X53:Y53"/>
    <mergeCell ref="Z53:AA53"/>
    <mergeCell ref="AB53:AC53"/>
    <mergeCell ref="T57:U57"/>
    <mergeCell ref="V57:W57"/>
    <mergeCell ref="X57:Y57"/>
    <mergeCell ref="T56:U56"/>
    <mergeCell ref="V56:W56"/>
    <mergeCell ref="X56:Y56"/>
    <mergeCell ref="Z56:AA56"/>
    <mergeCell ref="AB56:AC56"/>
    <mergeCell ref="AD1:AE1"/>
    <mergeCell ref="AD4:AE4"/>
    <mergeCell ref="AD5:AE5"/>
    <mergeCell ref="AD6:AE6"/>
    <mergeCell ref="AD7:AE7"/>
    <mergeCell ref="AD8:AE8"/>
    <mergeCell ref="AD9:AE9"/>
    <mergeCell ref="AD10:AE10"/>
    <mergeCell ref="AD11:AE11"/>
    <mergeCell ref="AD12:AE12"/>
    <mergeCell ref="AD13:AE13"/>
    <mergeCell ref="AD14:AE14"/>
    <mergeCell ref="AD15:AE15"/>
    <mergeCell ref="AD16:AE16"/>
    <mergeCell ref="AD17:AE17"/>
    <mergeCell ref="AD18:AE18"/>
    <mergeCell ref="AD19:AE19"/>
    <mergeCell ref="AD20:AE20"/>
    <mergeCell ref="AD21:AE21"/>
    <mergeCell ref="AD22:AE22"/>
    <mergeCell ref="AD23:AE23"/>
    <mergeCell ref="AD24:AE24"/>
    <mergeCell ref="AD25:AE25"/>
    <mergeCell ref="AD26:AE26"/>
    <mergeCell ref="AD27:AE27"/>
    <mergeCell ref="AD28:AE28"/>
    <mergeCell ref="AD29:AE29"/>
    <mergeCell ref="AD46:AE46"/>
    <mergeCell ref="AD47:AE47"/>
    <mergeCell ref="AD30:AE30"/>
    <mergeCell ref="AD31:AE31"/>
    <mergeCell ref="AD32:AE32"/>
    <mergeCell ref="AD33:AE33"/>
    <mergeCell ref="AD34:AE34"/>
    <mergeCell ref="AD35:AE35"/>
    <mergeCell ref="AD36:AE36"/>
    <mergeCell ref="AD37:AE37"/>
    <mergeCell ref="AD38:AE38"/>
    <mergeCell ref="AD39:AE39"/>
    <mergeCell ref="AD40:AE40"/>
    <mergeCell ref="AD41:AE41"/>
    <mergeCell ref="AD42:AE42"/>
    <mergeCell ref="AD43:AE43"/>
    <mergeCell ref="AD44:AE44"/>
    <mergeCell ref="AD45:AE45"/>
    <mergeCell ref="AD57:AE57"/>
    <mergeCell ref="AD58:AE58"/>
    <mergeCell ref="AD48:AE48"/>
    <mergeCell ref="AD49:AE49"/>
    <mergeCell ref="AD50:AE50"/>
    <mergeCell ref="AD51:AE51"/>
    <mergeCell ref="AD52:AE52"/>
    <mergeCell ref="AD53:AE53"/>
    <mergeCell ref="AD54:AE54"/>
    <mergeCell ref="AD55:AE55"/>
    <mergeCell ref="AD56:AE56"/>
    <mergeCell ref="J38:K38"/>
    <mergeCell ref="J29:K29"/>
    <mergeCell ref="J30:K30"/>
    <mergeCell ref="J31:K31"/>
    <mergeCell ref="J32:K32"/>
    <mergeCell ref="J33:K33"/>
    <mergeCell ref="J24:K24"/>
    <mergeCell ref="J25:K25"/>
    <mergeCell ref="J26:K26"/>
    <mergeCell ref="J27:K27"/>
    <mergeCell ref="J28:K28"/>
  </mergeCells>
  <pageMargins left="0.25" right="0.25" top="0.75" bottom="0.75" header="0.3" footer="0.3"/>
  <pageSetup scale="97" pageOrder="overThenDown" orientation="landscape" horizontalDpi="1200" verticalDpi="1200" r:id="rId1"/>
  <headerFooter scaleWithDoc="0">
    <oddFooter>&amp;RPage &amp;P of &amp;N&amp;LElectric Restating Adjustments
&amp;"Times New Roman,Regular"&amp;8 158304751.3
&amp;"Times New Roman,Regular"&amp;8 169558060.4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3"/>
  <sheetViews>
    <sheetView zoomScale="70" zoomScaleNormal="70" workbookViewId="0">
      <pane xSplit="2" ySplit="4" topLeftCell="C16" activePane="bottomRight" state="frozen"/>
      <selection pane="topRight" activeCell="C1" sqref="C1"/>
      <selection pane="bottomLeft" activeCell="A5" sqref="A5"/>
      <selection pane="bottomRight" activeCell="G21" sqref="G21"/>
    </sheetView>
  </sheetViews>
  <sheetFormatPr defaultColWidth="9.140625" defaultRowHeight="12.75"/>
  <cols>
    <col min="1" max="1" width="5.42578125" style="20" bestFit="1" customWidth="1"/>
    <col min="2" max="2" width="5.85546875" style="20" bestFit="1" customWidth="1"/>
    <col min="3" max="3" width="9.5703125" style="20" customWidth="1"/>
    <col min="4" max="4" width="21" style="20" customWidth="1"/>
    <col min="5" max="5" width="22.42578125" style="45" bestFit="1" customWidth="1"/>
    <col min="6" max="6" width="24.42578125" style="37" bestFit="1" customWidth="1"/>
    <col min="7" max="7" width="15" style="37" bestFit="1" customWidth="1"/>
    <col min="8" max="8" width="19.5703125" style="20" bestFit="1" customWidth="1"/>
    <col min="9" max="9" width="20.7109375" style="20" bestFit="1" customWidth="1"/>
    <col min="10" max="10" width="5.7109375" style="20" bestFit="1" customWidth="1"/>
    <col min="11" max="11" width="12.5703125" style="20" bestFit="1" customWidth="1"/>
    <col min="12" max="12" width="5.7109375" style="20" bestFit="1" customWidth="1"/>
    <col min="13" max="13" width="19.85546875" style="20" customWidth="1"/>
    <col min="14" max="14" width="5.7109375" style="20" bestFit="1" customWidth="1"/>
    <col min="15" max="15" width="17.7109375" style="20" customWidth="1"/>
    <col min="16" max="16" width="5.7109375" style="20" bestFit="1" customWidth="1"/>
    <col min="17" max="17" width="12.5703125" style="20" bestFit="1" customWidth="1"/>
    <col min="18" max="18" width="5.7109375" style="20" bestFit="1" customWidth="1"/>
    <col min="19" max="19" width="12.5703125" style="20" bestFit="1" customWidth="1"/>
    <col min="20" max="20" width="5.7109375" style="20" bestFit="1" customWidth="1"/>
    <col min="21" max="21" width="12.5703125" style="20" bestFit="1" customWidth="1"/>
    <col min="22" max="22" width="5.7109375" style="20" bestFit="1" customWidth="1"/>
    <col min="23" max="23" width="12.5703125" style="20" bestFit="1" customWidth="1"/>
    <col min="24" max="24" width="5.7109375" style="20" bestFit="1" customWidth="1"/>
    <col min="25" max="25" width="12.5703125" style="20" bestFit="1" customWidth="1"/>
    <col min="26" max="26" width="5.7109375" style="20" bestFit="1" customWidth="1"/>
    <col min="27" max="27" width="12.5703125" style="20" bestFit="1" customWidth="1"/>
    <col min="28" max="28" width="5.7109375" style="20" bestFit="1" customWidth="1"/>
    <col min="29" max="29" width="12.5703125" style="20" bestFit="1" customWidth="1"/>
    <col min="30" max="30" width="5.7109375" style="20" bestFit="1" customWidth="1"/>
    <col min="31" max="31" width="12.5703125" style="20" bestFit="1" customWidth="1"/>
    <col min="32" max="32" width="15.85546875" style="20" customWidth="1"/>
    <col min="33" max="16384" width="9.140625" style="20"/>
  </cols>
  <sheetData>
    <row r="1" spans="1:33" ht="26.45" customHeight="1">
      <c r="A1" s="125" t="s">
        <v>82</v>
      </c>
      <c r="B1" s="125"/>
      <c r="C1" s="125"/>
      <c r="D1" s="125"/>
      <c r="E1" s="125"/>
      <c r="F1" s="126" t="s">
        <v>106</v>
      </c>
      <c r="G1" s="127"/>
      <c r="H1" s="127"/>
      <c r="I1" s="127"/>
      <c r="J1" s="115" t="s">
        <v>120</v>
      </c>
      <c r="K1" s="116"/>
      <c r="L1" s="115" t="s">
        <v>121</v>
      </c>
      <c r="M1" s="116"/>
      <c r="N1" s="115" t="s">
        <v>116</v>
      </c>
      <c r="O1" s="116"/>
      <c r="P1" s="115" t="s">
        <v>109</v>
      </c>
      <c r="Q1" s="116"/>
      <c r="R1" s="115" t="s">
        <v>110</v>
      </c>
      <c r="S1" s="116"/>
      <c r="T1" s="115" t="s">
        <v>111</v>
      </c>
      <c r="U1" s="116"/>
      <c r="V1" s="115" t="s">
        <v>112</v>
      </c>
      <c r="W1" s="116"/>
      <c r="X1" s="115" t="s">
        <v>113</v>
      </c>
      <c r="Y1" s="116"/>
      <c r="Z1" s="115" t="s">
        <v>122</v>
      </c>
      <c r="AA1" s="116"/>
      <c r="AB1" s="115" t="s">
        <v>123</v>
      </c>
      <c r="AC1" s="116"/>
      <c r="AD1" s="115" t="s">
        <v>329</v>
      </c>
      <c r="AE1" s="116"/>
    </row>
    <row r="2" spans="1:33">
      <c r="A2" s="27"/>
      <c r="B2" s="27"/>
      <c r="C2" s="27"/>
      <c r="D2" s="27"/>
      <c r="E2" s="51"/>
      <c r="F2" s="134">
        <v>2025</v>
      </c>
      <c r="G2" s="134"/>
      <c r="H2" s="134">
        <v>2026</v>
      </c>
      <c r="I2" s="134"/>
      <c r="J2" s="49"/>
      <c r="K2" s="50"/>
      <c r="L2" s="49"/>
      <c r="M2" s="50"/>
      <c r="N2" s="49"/>
      <c r="O2" s="50"/>
      <c r="P2" s="49"/>
      <c r="Q2" s="50"/>
      <c r="R2" s="49"/>
      <c r="S2" s="50"/>
      <c r="T2" s="49"/>
      <c r="U2" s="50"/>
      <c r="V2" s="49"/>
      <c r="W2" s="50"/>
      <c r="X2" s="49"/>
      <c r="Y2" s="50"/>
      <c r="Z2" s="49"/>
      <c r="AA2" s="50"/>
      <c r="AB2" s="49"/>
      <c r="AC2" s="50"/>
      <c r="AD2" s="49"/>
      <c r="AE2" s="50"/>
    </row>
    <row r="3" spans="1:33">
      <c r="A3" s="28" t="s">
        <v>81</v>
      </c>
      <c r="B3" s="51" t="s">
        <v>16</v>
      </c>
      <c r="C3" s="129" t="s">
        <v>17</v>
      </c>
      <c r="D3" s="129"/>
      <c r="E3" s="51" t="s">
        <v>18</v>
      </c>
      <c r="F3" s="53" t="s">
        <v>39</v>
      </c>
      <c r="G3" s="53" t="s">
        <v>0</v>
      </c>
      <c r="H3" s="29" t="s">
        <v>39</v>
      </c>
      <c r="I3" s="29" t="s">
        <v>0</v>
      </c>
      <c r="J3" s="29" t="s">
        <v>39</v>
      </c>
      <c r="K3" s="29" t="s">
        <v>0</v>
      </c>
      <c r="L3" s="29" t="s">
        <v>39</v>
      </c>
      <c r="M3" s="29" t="s">
        <v>0</v>
      </c>
      <c r="N3" s="29" t="s">
        <v>39</v>
      </c>
      <c r="O3" s="29" t="s">
        <v>0</v>
      </c>
      <c r="P3" s="29" t="s">
        <v>39</v>
      </c>
      <c r="Q3" s="29" t="s">
        <v>0</v>
      </c>
      <c r="R3" s="29" t="s">
        <v>39</v>
      </c>
      <c r="S3" s="29" t="s">
        <v>0</v>
      </c>
      <c r="T3" s="29" t="s">
        <v>39</v>
      </c>
      <c r="U3" s="29" t="s">
        <v>0</v>
      </c>
      <c r="V3" s="29" t="s">
        <v>39</v>
      </c>
      <c r="W3" s="29" t="s">
        <v>0</v>
      </c>
      <c r="X3" s="29" t="s">
        <v>39</v>
      </c>
      <c r="Y3" s="29" t="s">
        <v>0</v>
      </c>
      <c r="Z3" s="29" t="s">
        <v>39</v>
      </c>
      <c r="AA3" s="29" t="s">
        <v>0</v>
      </c>
      <c r="AB3" s="29" t="s">
        <v>39</v>
      </c>
      <c r="AC3" s="29" t="s">
        <v>0</v>
      </c>
      <c r="AD3" s="29" t="s">
        <v>39</v>
      </c>
      <c r="AE3" s="29" t="s">
        <v>0</v>
      </c>
      <c r="AF3" s="51"/>
    </row>
    <row r="4" spans="1:33" ht="15">
      <c r="A4" s="16">
        <v>62</v>
      </c>
      <c r="B4" s="14"/>
      <c r="C4" s="119" t="s">
        <v>86</v>
      </c>
      <c r="D4" s="121"/>
      <c r="E4" s="39"/>
      <c r="F4" s="59">
        <f>'[2]SEF-NOI-RB p1 Gas wp'!G4</f>
        <v>182074206.58999991</v>
      </c>
      <c r="G4" s="59">
        <f>'[2]SEF-NOI-RB p1 Gas wp'!M4</f>
        <v>2948894387.0453196</v>
      </c>
      <c r="H4" s="63">
        <f>'[2]SEF-NOI-RB p1 Gas wp'!H4</f>
        <v>30177041.730425157</v>
      </c>
      <c r="I4" s="61">
        <f>'[2]SEF-NOI-RB p1 Gas wp'!N4</f>
        <v>2866503992.9496746</v>
      </c>
      <c r="J4" s="132" t="s">
        <v>322</v>
      </c>
      <c r="K4" s="133"/>
      <c r="L4" s="117" t="s">
        <v>15</v>
      </c>
      <c r="M4" s="118"/>
      <c r="N4" s="117" t="s">
        <v>15</v>
      </c>
      <c r="O4" s="118"/>
      <c r="P4" s="117" t="s">
        <v>15</v>
      </c>
      <c r="Q4" s="118"/>
      <c r="R4" s="117" t="s">
        <v>15</v>
      </c>
      <c r="S4" s="118"/>
      <c r="T4" s="117" t="s">
        <v>15</v>
      </c>
      <c r="U4" s="118"/>
      <c r="V4" s="117" t="s">
        <v>15</v>
      </c>
      <c r="W4" s="118"/>
      <c r="X4" s="117" t="s">
        <v>15</v>
      </c>
      <c r="Y4" s="118"/>
      <c r="Z4" s="117" t="s">
        <v>15</v>
      </c>
      <c r="AA4" s="118"/>
      <c r="AB4" s="117" t="s">
        <v>15</v>
      </c>
      <c r="AC4" s="118"/>
      <c r="AD4" s="117" t="s">
        <v>15</v>
      </c>
      <c r="AE4" s="118"/>
      <c r="AF4" s="30"/>
    </row>
    <row r="5" spans="1:33" ht="76.5">
      <c r="A5" s="16">
        <f t="shared" ref="A5:A7" si="0">A4+1</f>
        <v>63</v>
      </c>
      <c r="B5" s="15">
        <v>11.01</v>
      </c>
      <c r="C5" s="119" t="s">
        <v>95</v>
      </c>
      <c r="D5" s="121"/>
      <c r="E5" s="39" t="s">
        <v>338</v>
      </c>
      <c r="F5" s="59">
        <f>'[2]SEF-NOI-RB p1 Gas wp'!G5</f>
        <v>-26003078.612686198</v>
      </c>
      <c r="G5" s="59">
        <f>'[2]SEF-NOI-RB p1 Gas wp'!M5</f>
        <v>0</v>
      </c>
      <c r="H5" s="64">
        <f>'[2]SEF-NOI-RB p1 Gas wp'!H5</f>
        <v>-2071178.5169968852</v>
      </c>
      <c r="I5" s="61">
        <f>'[2]SEF-NOI-RB p1 Gas wp'!N5</f>
        <v>0</v>
      </c>
      <c r="J5" s="111" t="s">
        <v>274</v>
      </c>
      <c r="K5" s="112"/>
      <c r="L5" s="109" t="s">
        <v>15</v>
      </c>
      <c r="M5" s="110"/>
      <c r="N5" s="109" t="s">
        <v>15</v>
      </c>
      <c r="O5" s="110"/>
      <c r="P5" s="109" t="s">
        <v>15</v>
      </c>
      <c r="Q5" s="110"/>
      <c r="R5" s="109" t="s">
        <v>15</v>
      </c>
      <c r="S5" s="110"/>
      <c r="T5" s="109" t="s">
        <v>15</v>
      </c>
      <c r="U5" s="110"/>
      <c r="V5" s="109" t="s">
        <v>15</v>
      </c>
      <c r="W5" s="110"/>
      <c r="X5" s="109" t="s">
        <v>15</v>
      </c>
      <c r="Y5" s="110"/>
      <c r="Z5" s="109" t="s">
        <v>15</v>
      </c>
      <c r="AA5" s="110"/>
      <c r="AB5" s="109" t="s">
        <v>15</v>
      </c>
      <c r="AC5" s="110"/>
      <c r="AD5" s="109" t="s">
        <v>15</v>
      </c>
      <c r="AE5" s="110"/>
      <c r="AF5" s="31"/>
      <c r="AG5" s="32"/>
    </row>
    <row r="6" spans="1:33" ht="25.5">
      <c r="A6" s="16">
        <f t="shared" si="0"/>
        <v>64</v>
      </c>
      <c r="B6" s="15">
        <v>11.02</v>
      </c>
      <c r="C6" s="119" t="s">
        <v>93</v>
      </c>
      <c r="D6" s="121"/>
      <c r="E6" s="39" t="s">
        <v>213</v>
      </c>
      <c r="F6" s="59">
        <f>'[2]SEF-NOI-RB p1 Gas wp'!G6</f>
        <v>2650763.4853924513</v>
      </c>
      <c r="G6" s="59">
        <f>'[2]SEF-NOI-RB p1 Gas wp'!M6</f>
        <v>0</v>
      </c>
      <c r="H6" s="64">
        <f>'[2]SEF-NOI-RB p1 Gas wp'!H6</f>
        <v>0</v>
      </c>
      <c r="I6" s="61">
        <f>'[2]SEF-NOI-RB p1 Gas wp'!N6</f>
        <v>0</v>
      </c>
      <c r="J6" s="109" t="s">
        <v>15</v>
      </c>
      <c r="K6" s="110"/>
      <c r="L6" s="109" t="s">
        <v>15</v>
      </c>
      <c r="M6" s="110"/>
      <c r="N6" s="109" t="s">
        <v>15</v>
      </c>
      <c r="O6" s="110"/>
      <c r="P6" s="109" t="s">
        <v>15</v>
      </c>
      <c r="Q6" s="110"/>
      <c r="R6" s="109" t="s">
        <v>15</v>
      </c>
      <c r="S6" s="110"/>
      <c r="T6" s="109" t="s">
        <v>15</v>
      </c>
      <c r="U6" s="110"/>
      <c r="V6" s="109" t="s">
        <v>15</v>
      </c>
      <c r="W6" s="110"/>
      <c r="X6" s="109" t="s">
        <v>15</v>
      </c>
      <c r="Y6" s="110"/>
      <c r="Z6" s="109" t="s">
        <v>15</v>
      </c>
      <c r="AA6" s="110"/>
      <c r="AB6" s="109" t="s">
        <v>15</v>
      </c>
      <c r="AC6" s="110"/>
      <c r="AD6" s="109" t="s">
        <v>15</v>
      </c>
      <c r="AE6" s="110"/>
      <c r="AF6" s="31"/>
    </row>
    <row r="7" spans="1:33" ht="25.5">
      <c r="A7" s="16">
        <f t="shared" si="0"/>
        <v>65</v>
      </c>
      <c r="B7" s="15">
        <v>11.03</v>
      </c>
      <c r="C7" s="119" t="s">
        <v>94</v>
      </c>
      <c r="D7" s="121"/>
      <c r="E7" s="39" t="s">
        <v>213</v>
      </c>
      <c r="F7" s="59">
        <f>'[2]SEF-NOI-RB p1 Gas wp'!G7</f>
        <v>-18034062.461007629</v>
      </c>
      <c r="G7" s="59">
        <f>'[2]SEF-NOI-RB p1 Gas wp'!M7</f>
        <v>0</v>
      </c>
      <c r="H7" s="64">
        <f>'[2]SEF-NOI-RB p1 Gas wp'!H7</f>
        <v>0</v>
      </c>
      <c r="I7" s="61">
        <f>'[2]SEF-NOI-RB p1 Gas wp'!N7</f>
        <v>0</v>
      </c>
      <c r="J7" s="109" t="s">
        <v>15</v>
      </c>
      <c r="K7" s="110"/>
      <c r="L7" s="109" t="s">
        <v>15</v>
      </c>
      <c r="M7" s="110"/>
      <c r="N7" s="109" t="s">
        <v>15</v>
      </c>
      <c r="O7" s="110"/>
      <c r="P7" s="109" t="s">
        <v>15</v>
      </c>
      <c r="Q7" s="110"/>
      <c r="R7" s="109" t="s">
        <v>15</v>
      </c>
      <c r="S7" s="110"/>
      <c r="T7" s="109" t="s">
        <v>15</v>
      </c>
      <c r="U7" s="110"/>
      <c r="V7" s="109" t="s">
        <v>15</v>
      </c>
      <c r="W7" s="110"/>
      <c r="X7" s="109" t="s">
        <v>15</v>
      </c>
      <c r="Y7" s="110"/>
      <c r="Z7" s="109" t="s">
        <v>15</v>
      </c>
      <c r="AA7" s="110"/>
      <c r="AB7" s="109" t="s">
        <v>15</v>
      </c>
      <c r="AC7" s="110"/>
      <c r="AD7" s="109" t="s">
        <v>15</v>
      </c>
      <c r="AE7" s="110"/>
      <c r="AF7" s="31"/>
    </row>
    <row r="8" spans="1:33" ht="25.5">
      <c r="A8" s="16">
        <f>A7+1</f>
        <v>66</v>
      </c>
      <c r="B8" s="15">
        <v>11.04</v>
      </c>
      <c r="C8" s="119" t="s">
        <v>96</v>
      </c>
      <c r="D8" s="121"/>
      <c r="E8" s="39" t="s">
        <v>213</v>
      </c>
      <c r="F8" s="59">
        <f>'[2]SEF-NOI-RB p1 Gas wp'!G8</f>
        <v>1376973.6275827815</v>
      </c>
      <c r="G8" s="59">
        <f>'[2]SEF-NOI-RB p1 Gas wp'!M8</f>
        <v>0</v>
      </c>
      <c r="H8" s="64">
        <f>'[2]SEF-NOI-RB p1 Gas wp'!H8</f>
        <v>184598.59659993602</v>
      </c>
      <c r="I8" s="61">
        <f>'[2]SEF-NOI-RB p1 Gas wp'!N8</f>
        <v>0</v>
      </c>
      <c r="J8" s="109" t="s">
        <v>15</v>
      </c>
      <c r="K8" s="110"/>
      <c r="L8" s="109" t="s">
        <v>15</v>
      </c>
      <c r="M8" s="110"/>
      <c r="N8" s="109" t="s">
        <v>15</v>
      </c>
      <c r="O8" s="110"/>
      <c r="P8" s="109" t="s">
        <v>15</v>
      </c>
      <c r="Q8" s="110"/>
      <c r="R8" s="109" t="s">
        <v>15</v>
      </c>
      <c r="S8" s="110"/>
      <c r="T8" s="109" t="s">
        <v>15</v>
      </c>
      <c r="U8" s="110"/>
      <c r="V8" s="109" t="s">
        <v>15</v>
      </c>
      <c r="W8" s="110"/>
      <c r="X8" s="109" t="s">
        <v>15</v>
      </c>
      <c r="Y8" s="110"/>
      <c r="Z8" s="109" t="s">
        <v>15</v>
      </c>
      <c r="AA8" s="110"/>
      <c r="AB8" s="109" t="s">
        <v>15</v>
      </c>
      <c r="AC8" s="110"/>
      <c r="AD8" s="109" t="s">
        <v>15</v>
      </c>
      <c r="AE8" s="110"/>
      <c r="AF8" s="31"/>
    </row>
    <row r="9" spans="1:33" ht="25.5">
      <c r="A9" s="16">
        <f t="shared" ref="A9:A49" si="1">A8+1</f>
        <v>67</v>
      </c>
      <c r="B9" s="15">
        <v>11.05</v>
      </c>
      <c r="C9" s="130" t="s">
        <v>97</v>
      </c>
      <c r="D9" s="131"/>
      <c r="E9" s="39" t="s">
        <v>213</v>
      </c>
      <c r="F9" s="59">
        <f>'[2]SEF-NOI-RB p1 Gas wp'!G9</f>
        <v>16072487.888468821</v>
      </c>
      <c r="G9" s="59">
        <f>'[2]SEF-NOI-RB p1 Gas wp'!M9</f>
        <v>0</v>
      </c>
      <c r="H9" s="64">
        <f>'[2]SEF-NOI-RB p1 Gas wp'!H9</f>
        <v>-259430.30854620427</v>
      </c>
      <c r="I9" s="61">
        <f>'[2]SEF-NOI-RB p1 Gas wp'!N9</f>
        <v>0</v>
      </c>
      <c r="J9" s="109" t="s">
        <v>15</v>
      </c>
      <c r="K9" s="110"/>
      <c r="L9" s="109" t="s">
        <v>15</v>
      </c>
      <c r="M9" s="110"/>
      <c r="N9" s="109" t="s">
        <v>15</v>
      </c>
      <c r="O9" s="110"/>
      <c r="P9" s="109" t="s">
        <v>15</v>
      </c>
      <c r="Q9" s="110"/>
      <c r="R9" s="109" t="s">
        <v>15</v>
      </c>
      <c r="S9" s="110"/>
      <c r="T9" s="109" t="s">
        <v>15</v>
      </c>
      <c r="U9" s="110"/>
      <c r="V9" s="109" t="s">
        <v>15</v>
      </c>
      <c r="W9" s="110"/>
      <c r="X9" s="109" t="s">
        <v>15</v>
      </c>
      <c r="Y9" s="110"/>
      <c r="Z9" s="109" t="s">
        <v>15</v>
      </c>
      <c r="AA9" s="110"/>
      <c r="AB9" s="109" t="s">
        <v>15</v>
      </c>
      <c r="AC9" s="110"/>
      <c r="AD9" s="109" t="s">
        <v>15</v>
      </c>
      <c r="AE9" s="110"/>
      <c r="AF9" s="31"/>
    </row>
    <row r="10" spans="1:33" ht="25.5">
      <c r="A10" s="16">
        <f t="shared" si="1"/>
        <v>68</v>
      </c>
      <c r="B10" s="15">
        <v>11.06</v>
      </c>
      <c r="C10" s="130" t="s">
        <v>92</v>
      </c>
      <c r="D10" s="131"/>
      <c r="E10" s="39" t="s">
        <v>213</v>
      </c>
      <c r="F10" s="59">
        <f>'[2]SEF-NOI-RB p1 Gas wp'!G10</f>
        <v>213041.17074922178</v>
      </c>
      <c r="G10" s="59">
        <f>'[2]SEF-NOI-RB p1 Gas wp'!M10</f>
        <v>0</v>
      </c>
      <c r="H10" s="64">
        <f>'[2]SEF-NOI-RB p1 Gas wp'!H10</f>
        <v>0</v>
      </c>
      <c r="I10" s="61">
        <f>'[2]SEF-NOI-RB p1 Gas wp'!N10</f>
        <v>0</v>
      </c>
      <c r="J10" s="109" t="s">
        <v>15</v>
      </c>
      <c r="K10" s="110"/>
      <c r="L10" s="109" t="s">
        <v>15</v>
      </c>
      <c r="M10" s="110"/>
      <c r="N10" s="109" t="s">
        <v>15</v>
      </c>
      <c r="O10" s="110"/>
      <c r="P10" s="109" t="s">
        <v>15</v>
      </c>
      <c r="Q10" s="110"/>
      <c r="R10" s="109" t="s">
        <v>15</v>
      </c>
      <c r="S10" s="110"/>
      <c r="T10" s="109" t="s">
        <v>15</v>
      </c>
      <c r="U10" s="110"/>
      <c r="V10" s="109" t="s">
        <v>15</v>
      </c>
      <c r="W10" s="110"/>
      <c r="X10" s="109" t="s">
        <v>15</v>
      </c>
      <c r="Y10" s="110"/>
      <c r="Z10" s="109" t="s">
        <v>15</v>
      </c>
      <c r="AA10" s="110"/>
      <c r="AB10" s="109" t="s">
        <v>15</v>
      </c>
      <c r="AC10" s="110"/>
      <c r="AD10" s="109" t="s">
        <v>15</v>
      </c>
      <c r="AE10" s="110"/>
      <c r="AF10" s="31"/>
    </row>
    <row r="11" spans="1:33" ht="25.5">
      <c r="A11" s="16">
        <f t="shared" si="1"/>
        <v>69</v>
      </c>
      <c r="B11" s="15">
        <v>11.07</v>
      </c>
      <c r="C11" s="130" t="s">
        <v>42</v>
      </c>
      <c r="D11" s="131"/>
      <c r="E11" s="39" t="s">
        <v>213</v>
      </c>
      <c r="F11" s="59">
        <f>'[2]SEF-NOI-RB p1 Gas wp'!G11</f>
        <v>-183413.51902969996</v>
      </c>
      <c r="G11" s="59">
        <f>'[2]SEF-NOI-RB p1 Gas wp'!M11</f>
        <v>0</v>
      </c>
      <c r="H11" s="64">
        <f>'[2]SEF-NOI-RB p1 Gas wp'!H11</f>
        <v>0</v>
      </c>
      <c r="I11" s="61">
        <f>'[2]SEF-NOI-RB p1 Gas wp'!N11</f>
        <v>0</v>
      </c>
      <c r="J11" s="109" t="s">
        <v>15</v>
      </c>
      <c r="K11" s="110"/>
      <c r="L11" s="109" t="s">
        <v>15</v>
      </c>
      <c r="M11" s="110"/>
      <c r="N11" s="109" t="s">
        <v>15</v>
      </c>
      <c r="O11" s="110"/>
      <c r="P11" s="109" t="s">
        <v>15</v>
      </c>
      <c r="Q11" s="110"/>
      <c r="R11" s="109" t="s">
        <v>15</v>
      </c>
      <c r="S11" s="110"/>
      <c r="T11" s="109" t="s">
        <v>15</v>
      </c>
      <c r="U11" s="110"/>
      <c r="V11" s="109" t="s">
        <v>15</v>
      </c>
      <c r="W11" s="110"/>
      <c r="X11" s="109" t="s">
        <v>15</v>
      </c>
      <c r="Y11" s="110"/>
      <c r="Z11" s="109" t="s">
        <v>15</v>
      </c>
      <c r="AA11" s="110"/>
      <c r="AB11" s="109" t="s">
        <v>15</v>
      </c>
      <c r="AC11" s="110"/>
      <c r="AD11" s="109" t="s">
        <v>15</v>
      </c>
      <c r="AE11" s="110"/>
      <c r="AF11" s="31"/>
    </row>
    <row r="12" spans="1:33" ht="25.5">
      <c r="A12" s="16">
        <f t="shared" si="1"/>
        <v>70</v>
      </c>
      <c r="B12" s="15">
        <v>11.08</v>
      </c>
      <c r="C12" s="119" t="s">
        <v>70</v>
      </c>
      <c r="D12" s="121"/>
      <c r="E12" s="39" t="s">
        <v>213</v>
      </c>
      <c r="F12" s="59">
        <f>'[2]SEF-NOI-RB p1 Gas wp'!G12</f>
        <v>-678.41161519914863</v>
      </c>
      <c r="G12" s="59">
        <f>'[2]SEF-NOI-RB p1 Gas wp'!M12</f>
        <v>0</v>
      </c>
      <c r="H12" s="64">
        <f>'[2]SEF-NOI-RB p1 Gas wp'!H12</f>
        <v>0</v>
      </c>
      <c r="I12" s="61">
        <f>'[2]SEF-NOI-RB p1 Gas wp'!N12</f>
        <v>0</v>
      </c>
      <c r="J12" s="109" t="s">
        <v>15</v>
      </c>
      <c r="K12" s="110"/>
      <c r="L12" s="109" t="s">
        <v>15</v>
      </c>
      <c r="M12" s="110"/>
      <c r="N12" s="109" t="s">
        <v>15</v>
      </c>
      <c r="O12" s="110"/>
      <c r="P12" s="109" t="s">
        <v>15</v>
      </c>
      <c r="Q12" s="110"/>
      <c r="R12" s="109" t="s">
        <v>15</v>
      </c>
      <c r="S12" s="110"/>
      <c r="T12" s="109" t="s">
        <v>15</v>
      </c>
      <c r="U12" s="110"/>
      <c r="V12" s="109" t="s">
        <v>15</v>
      </c>
      <c r="W12" s="110"/>
      <c r="X12" s="109" t="s">
        <v>15</v>
      </c>
      <c r="Y12" s="110"/>
      <c r="Z12" s="109" t="s">
        <v>15</v>
      </c>
      <c r="AA12" s="110"/>
      <c r="AB12" s="109" t="s">
        <v>15</v>
      </c>
      <c r="AC12" s="110"/>
      <c r="AD12" s="109" t="s">
        <v>15</v>
      </c>
      <c r="AE12" s="110"/>
      <c r="AF12" s="31"/>
    </row>
    <row r="13" spans="1:33" ht="25.5">
      <c r="A13" s="16">
        <f t="shared" si="1"/>
        <v>71</v>
      </c>
      <c r="B13" s="15">
        <v>11.09</v>
      </c>
      <c r="C13" s="119" t="s">
        <v>6</v>
      </c>
      <c r="D13" s="121"/>
      <c r="E13" s="39" t="s">
        <v>213</v>
      </c>
      <c r="F13" s="59">
        <f>'[2]SEF-NOI-RB p1 Gas wp'!G13</f>
        <v>-189924.20165266847</v>
      </c>
      <c r="G13" s="59">
        <f>'[2]SEF-NOI-RB p1 Gas wp'!M13</f>
        <v>0</v>
      </c>
      <c r="H13" s="64">
        <f>'[2]SEF-NOI-RB p1 Gas wp'!H13</f>
        <v>0</v>
      </c>
      <c r="I13" s="61">
        <f>'[2]SEF-NOI-RB p1 Gas wp'!N13</f>
        <v>0</v>
      </c>
      <c r="J13" s="109" t="s">
        <v>15</v>
      </c>
      <c r="K13" s="110"/>
      <c r="L13" s="109" t="s">
        <v>15</v>
      </c>
      <c r="M13" s="110"/>
      <c r="N13" s="109" t="s">
        <v>15</v>
      </c>
      <c r="O13" s="110"/>
      <c r="P13" s="109" t="s">
        <v>15</v>
      </c>
      <c r="Q13" s="110"/>
      <c r="R13" s="109" t="s">
        <v>15</v>
      </c>
      <c r="S13" s="110"/>
      <c r="T13" s="109" t="s">
        <v>15</v>
      </c>
      <c r="U13" s="110"/>
      <c r="V13" s="109" t="s">
        <v>15</v>
      </c>
      <c r="W13" s="110"/>
      <c r="X13" s="109" t="s">
        <v>15</v>
      </c>
      <c r="Y13" s="110"/>
      <c r="Z13" s="109" t="s">
        <v>15</v>
      </c>
      <c r="AA13" s="110"/>
      <c r="AB13" s="109" t="s">
        <v>15</v>
      </c>
      <c r="AC13" s="110"/>
      <c r="AD13" s="109" t="s">
        <v>15</v>
      </c>
      <c r="AE13" s="110"/>
      <c r="AF13" s="31"/>
    </row>
    <row r="14" spans="1:33" ht="25.5">
      <c r="A14" s="16">
        <f t="shared" si="1"/>
        <v>72</v>
      </c>
      <c r="B14" s="15">
        <v>11.1</v>
      </c>
      <c r="C14" s="119" t="s">
        <v>40</v>
      </c>
      <c r="D14" s="121"/>
      <c r="E14" s="39" t="s">
        <v>213</v>
      </c>
      <c r="F14" s="59">
        <f>'[2]SEF-NOI-RB p1 Gas wp'!G14</f>
        <v>18993.65433911428</v>
      </c>
      <c r="G14" s="59">
        <f>'[2]SEF-NOI-RB p1 Gas wp'!M14</f>
        <v>0</v>
      </c>
      <c r="H14" s="64">
        <f>'[2]SEF-NOI-RB p1 Gas wp'!H14</f>
        <v>0</v>
      </c>
      <c r="I14" s="61">
        <f>'[2]SEF-NOI-RB p1 Gas wp'!N14</f>
        <v>0</v>
      </c>
      <c r="J14" s="109" t="s">
        <v>15</v>
      </c>
      <c r="K14" s="110"/>
      <c r="L14" s="109" t="s">
        <v>15</v>
      </c>
      <c r="M14" s="110"/>
      <c r="N14" s="109" t="s">
        <v>15</v>
      </c>
      <c r="O14" s="110"/>
      <c r="P14" s="109" t="s">
        <v>15</v>
      </c>
      <c r="Q14" s="110"/>
      <c r="R14" s="109" t="s">
        <v>15</v>
      </c>
      <c r="S14" s="110"/>
      <c r="T14" s="109" t="s">
        <v>15</v>
      </c>
      <c r="U14" s="110"/>
      <c r="V14" s="109" t="s">
        <v>15</v>
      </c>
      <c r="W14" s="110"/>
      <c r="X14" s="109" t="s">
        <v>15</v>
      </c>
      <c r="Y14" s="110"/>
      <c r="Z14" s="109" t="s">
        <v>15</v>
      </c>
      <c r="AA14" s="110"/>
      <c r="AB14" s="109" t="s">
        <v>15</v>
      </c>
      <c r="AC14" s="110"/>
      <c r="AD14" s="109" t="s">
        <v>15</v>
      </c>
      <c r="AE14" s="110"/>
      <c r="AF14" s="31"/>
    </row>
    <row r="15" spans="1:33" ht="25.5">
      <c r="A15" s="16">
        <f t="shared" si="1"/>
        <v>73</v>
      </c>
      <c r="B15" s="15">
        <v>11.11</v>
      </c>
      <c r="C15" s="119" t="s">
        <v>1</v>
      </c>
      <c r="D15" s="121"/>
      <c r="E15" s="39" t="s">
        <v>213</v>
      </c>
      <c r="F15" s="59">
        <f>'[2]SEF-NOI-RB p1 Gas wp'!G15</f>
        <v>819811.88852045219</v>
      </c>
      <c r="G15" s="59">
        <f>'[2]SEF-NOI-RB p1 Gas wp'!M15</f>
        <v>0</v>
      </c>
      <c r="H15" s="64">
        <f>'[2]SEF-NOI-RB p1 Gas wp'!H15</f>
        <v>-1522.7486420287016</v>
      </c>
      <c r="I15" s="61">
        <f>'[2]SEF-NOI-RB p1 Gas wp'!N15</f>
        <v>0</v>
      </c>
      <c r="J15" s="109" t="s">
        <v>15</v>
      </c>
      <c r="K15" s="110"/>
      <c r="L15" s="109" t="s">
        <v>15</v>
      </c>
      <c r="M15" s="110"/>
      <c r="N15" s="109" t="s">
        <v>15</v>
      </c>
      <c r="O15" s="110"/>
      <c r="P15" s="109" t="s">
        <v>15</v>
      </c>
      <c r="Q15" s="110"/>
      <c r="R15" s="109" t="s">
        <v>15</v>
      </c>
      <c r="S15" s="110"/>
      <c r="T15" s="109" t="s">
        <v>15</v>
      </c>
      <c r="U15" s="110"/>
      <c r="V15" s="109" t="s">
        <v>15</v>
      </c>
      <c r="W15" s="110"/>
      <c r="X15" s="109" t="s">
        <v>15</v>
      </c>
      <c r="Y15" s="110"/>
      <c r="Z15" s="109" t="s">
        <v>15</v>
      </c>
      <c r="AA15" s="110"/>
      <c r="AB15" s="109" t="s">
        <v>15</v>
      </c>
      <c r="AC15" s="110"/>
      <c r="AD15" s="109" t="s">
        <v>15</v>
      </c>
      <c r="AE15" s="110"/>
      <c r="AF15" s="31"/>
    </row>
    <row r="16" spans="1:33" ht="25.5">
      <c r="A16" s="16">
        <f t="shared" si="1"/>
        <v>74</v>
      </c>
      <c r="B16" s="15">
        <v>11.12</v>
      </c>
      <c r="C16" s="119" t="s">
        <v>5</v>
      </c>
      <c r="D16" s="121"/>
      <c r="E16" s="39" t="s">
        <v>213</v>
      </c>
      <c r="F16" s="59">
        <f>'[2]SEF-NOI-RB p1 Gas wp'!G16</f>
        <v>-151116.36784572125</v>
      </c>
      <c r="G16" s="59">
        <f>'[2]SEF-NOI-RB p1 Gas wp'!M16</f>
        <v>0</v>
      </c>
      <c r="H16" s="64">
        <f>'[2]SEF-NOI-RB p1 Gas wp'!H16</f>
        <v>0</v>
      </c>
      <c r="I16" s="61">
        <f>'[2]SEF-NOI-RB p1 Gas wp'!N16</f>
        <v>0</v>
      </c>
      <c r="J16" s="109" t="s">
        <v>15</v>
      </c>
      <c r="K16" s="110"/>
      <c r="L16" s="109" t="s">
        <v>15</v>
      </c>
      <c r="M16" s="110"/>
      <c r="N16" s="109" t="s">
        <v>15</v>
      </c>
      <c r="O16" s="110"/>
      <c r="P16" s="109" t="s">
        <v>15</v>
      </c>
      <c r="Q16" s="110"/>
      <c r="R16" s="109" t="s">
        <v>15</v>
      </c>
      <c r="S16" s="110"/>
      <c r="T16" s="109" t="s">
        <v>15</v>
      </c>
      <c r="U16" s="110"/>
      <c r="V16" s="109" t="s">
        <v>15</v>
      </c>
      <c r="W16" s="110"/>
      <c r="X16" s="109" t="s">
        <v>15</v>
      </c>
      <c r="Y16" s="110"/>
      <c r="Z16" s="109" t="s">
        <v>15</v>
      </c>
      <c r="AA16" s="110"/>
      <c r="AB16" s="109" t="s">
        <v>15</v>
      </c>
      <c r="AC16" s="110"/>
      <c r="AD16" s="109" t="s">
        <v>15</v>
      </c>
      <c r="AE16" s="110"/>
      <c r="AF16" s="31"/>
    </row>
    <row r="17" spans="1:32" ht="25.5">
      <c r="A17" s="16">
        <f t="shared" si="1"/>
        <v>75</v>
      </c>
      <c r="B17" s="15">
        <v>11.13</v>
      </c>
      <c r="C17" s="119" t="s">
        <v>2</v>
      </c>
      <c r="D17" s="121"/>
      <c r="E17" s="39" t="s">
        <v>213</v>
      </c>
      <c r="F17" s="59">
        <f>'[2]SEF-NOI-RB p1 Gas wp'!G17</f>
        <v>-30503.742766919091</v>
      </c>
      <c r="G17" s="59">
        <f>'[2]SEF-NOI-RB p1 Gas wp'!M17</f>
        <v>0</v>
      </c>
      <c r="H17" s="64">
        <f>'[2]SEF-NOI-RB p1 Gas wp'!H17</f>
        <v>0</v>
      </c>
      <c r="I17" s="61">
        <f>'[2]SEF-NOI-RB p1 Gas wp'!N17</f>
        <v>0</v>
      </c>
      <c r="J17" s="109" t="s">
        <v>15</v>
      </c>
      <c r="K17" s="110"/>
      <c r="L17" s="109" t="s">
        <v>15</v>
      </c>
      <c r="M17" s="110"/>
      <c r="N17" s="109" t="s">
        <v>15</v>
      </c>
      <c r="O17" s="110"/>
      <c r="P17" s="109" t="s">
        <v>15</v>
      </c>
      <c r="Q17" s="110"/>
      <c r="R17" s="109" t="s">
        <v>15</v>
      </c>
      <c r="S17" s="110"/>
      <c r="T17" s="109" t="s">
        <v>15</v>
      </c>
      <c r="U17" s="110"/>
      <c r="V17" s="109" t="s">
        <v>15</v>
      </c>
      <c r="W17" s="110"/>
      <c r="X17" s="109" t="s">
        <v>15</v>
      </c>
      <c r="Y17" s="110"/>
      <c r="Z17" s="109" t="s">
        <v>15</v>
      </c>
      <c r="AA17" s="110"/>
      <c r="AB17" s="109" t="s">
        <v>15</v>
      </c>
      <c r="AC17" s="110"/>
      <c r="AD17" s="109" t="s">
        <v>15</v>
      </c>
      <c r="AE17" s="110"/>
      <c r="AF17" s="31"/>
    </row>
    <row r="18" spans="1:32" ht="25.5">
      <c r="A18" s="16">
        <f t="shared" si="1"/>
        <v>76</v>
      </c>
      <c r="B18" s="15">
        <v>11.14</v>
      </c>
      <c r="C18" s="119" t="s">
        <v>3</v>
      </c>
      <c r="D18" s="121"/>
      <c r="E18" s="39" t="s">
        <v>213</v>
      </c>
      <c r="F18" s="59">
        <f>'[2]SEF-NOI-RB p1 Gas wp'!G18</f>
        <v>-435005.0623120963</v>
      </c>
      <c r="G18" s="59">
        <f>'[2]SEF-NOI-RB p1 Gas wp'!M18</f>
        <v>0</v>
      </c>
      <c r="H18" s="64">
        <f>'[2]SEF-NOI-RB p1 Gas wp'!H18</f>
        <v>0</v>
      </c>
      <c r="I18" s="61">
        <f>'[2]SEF-NOI-RB p1 Gas wp'!N18</f>
        <v>0</v>
      </c>
      <c r="J18" s="109" t="s">
        <v>15</v>
      </c>
      <c r="K18" s="110"/>
      <c r="L18" s="109" t="s">
        <v>15</v>
      </c>
      <c r="M18" s="110"/>
      <c r="N18" s="109" t="s">
        <v>15</v>
      </c>
      <c r="O18" s="110"/>
      <c r="P18" s="109" t="s">
        <v>15</v>
      </c>
      <c r="Q18" s="110"/>
      <c r="R18" s="109" t="s">
        <v>15</v>
      </c>
      <c r="S18" s="110"/>
      <c r="T18" s="109" t="s">
        <v>15</v>
      </c>
      <c r="U18" s="110"/>
      <c r="V18" s="109" t="s">
        <v>15</v>
      </c>
      <c r="W18" s="110"/>
      <c r="X18" s="109" t="s">
        <v>15</v>
      </c>
      <c r="Y18" s="110"/>
      <c r="Z18" s="109" t="s">
        <v>15</v>
      </c>
      <c r="AA18" s="110"/>
      <c r="AB18" s="109" t="s">
        <v>15</v>
      </c>
      <c r="AC18" s="110"/>
      <c r="AD18" s="109" t="s">
        <v>15</v>
      </c>
      <c r="AE18" s="110"/>
      <c r="AF18" s="31"/>
    </row>
    <row r="19" spans="1:32" ht="33.950000000000003" customHeight="1">
      <c r="A19" s="16">
        <f t="shared" si="1"/>
        <v>77</v>
      </c>
      <c r="B19" s="15">
        <v>11.15</v>
      </c>
      <c r="C19" s="119" t="s">
        <v>71</v>
      </c>
      <c r="D19" s="121"/>
      <c r="E19" s="39" t="s">
        <v>213</v>
      </c>
      <c r="F19" s="59">
        <f>'[2]SEF-NOI-RB p1 Gas wp'!G19</f>
        <v>-778045.66996666696</v>
      </c>
      <c r="G19" s="59">
        <f>'[2]SEF-NOI-RB p1 Gas wp'!M19</f>
        <v>0</v>
      </c>
      <c r="H19" s="64">
        <f>'[2]SEF-NOI-RB p1 Gas wp'!H19</f>
        <v>1483149.1865527751</v>
      </c>
      <c r="I19" s="61">
        <f>'[2]SEF-NOI-RB p1 Gas wp'!N19</f>
        <v>0</v>
      </c>
      <c r="J19" s="109" t="s">
        <v>15</v>
      </c>
      <c r="K19" s="110"/>
      <c r="L19" s="109" t="s">
        <v>15</v>
      </c>
      <c r="M19" s="110"/>
      <c r="N19" s="109" t="s">
        <v>15</v>
      </c>
      <c r="O19" s="110"/>
      <c r="P19" s="109" t="s">
        <v>15</v>
      </c>
      <c r="Q19" s="110"/>
      <c r="R19" s="109" t="s">
        <v>15</v>
      </c>
      <c r="S19" s="110"/>
      <c r="T19" s="109" t="s">
        <v>15</v>
      </c>
      <c r="U19" s="110"/>
      <c r="V19" s="109" t="s">
        <v>15</v>
      </c>
      <c r="W19" s="110"/>
      <c r="X19" s="109" t="s">
        <v>15</v>
      </c>
      <c r="Y19" s="110"/>
      <c r="Z19" s="109" t="s">
        <v>15</v>
      </c>
      <c r="AA19" s="110"/>
      <c r="AB19" s="109" t="s">
        <v>15</v>
      </c>
      <c r="AC19" s="110"/>
      <c r="AD19" s="109" t="s">
        <v>15</v>
      </c>
      <c r="AE19" s="110"/>
      <c r="AF19" s="31"/>
    </row>
    <row r="20" spans="1:32" ht="25.5">
      <c r="A20" s="16">
        <f t="shared" si="1"/>
        <v>78</v>
      </c>
      <c r="B20" s="15">
        <v>11.16</v>
      </c>
      <c r="C20" s="119" t="s">
        <v>41</v>
      </c>
      <c r="D20" s="121"/>
      <c r="E20" s="39" t="s">
        <v>213</v>
      </c>
      <c r="F20" s="59">
        <f>'[2]SEF-NOI-RB p1 Gas wp'!G20</f>
        <v>13098.494505843493</v>
      </c>
      <c r="G20" s="59">
        <f>'[2]SEF-NOI-RB p1 Gas wp'!M20</f>
        <v>0</v>
      </c>
      <c r="H20" s="64">
        <f>'[2]SEF-NOI-RB p1 Gas wp'!H20</f>
        <v>0</v>
      </c>
      <c r="I20" s="61">
        <f>'[2]SEF-NOI-RB p1 Gas wp'!N20</f>
        <v>0</v>
      </c>
      <c r="J20" s="109" t="s">
        <v>15</v>
      </c>
      <c r="K20" s="110"/>
      <c r="L20" s="109" t="s">
        <v>15</v>
      </c>
      <c r="M20" s="110"/>
      <c r="N20" s="109" t="s">
        <v>15</v>
      </c>
      <c r="O20" s="110"/>
      <c r="P20" s="109" t="s">
        <v>15</v>
      </c>
      <c r="Q20" s="110"/>
      <c r="R20" s="109" t="s">
        <v>15</v>
      </c>
      <c r="S20" s="110"/>
      <c r="T20" s="109" t="s">
        <v>15</v>
      </c>
      <c r="U20" s="110"/>
      <c r="V20" s="109" t="s">
        <v>15</v>
      </c>
      <c r="W20" s="110"/>
      <c r="X20" s="109" t="s">
        <v>15</v>
      </c>
      <c r="Y20" s="110"/>
      <c r="Z20" s="109" t="s">
        <v>15</v>
      </c>
      <c r="AA20" s="110"/>
      <c r="AB20" s="109" t="s">
        <v>15</v>
      </c>
      <c r="AC20" s="110"/>
      <c r="AD20" s="109" t="s">
        <v>15</v>
      </c>
      <c r="AE20" s="110"/>
      <c r="AF20" s="31"/>
    </row>
    <row r="21" spans="1:32" ht="25.5">
      <c r="A21" s="16">
        <f t="shared" si="1"/>
        <v>79</v>
      </c>
      <c r="B21" s="15">
        <v>11.17</v>
      </c>
      <c r="C21" s="119" t="s">
        <v>4</v>
      </c>
      <c r="D21" s="121"/>
      <c r="E21" s="39" t="s">
        <v>213</v>
      </c>
      <c r="F21" s="59">
        <f>'[2]SEF-NOI-RB p1 Gas wp'!G21</f>
        <v>-1117190.4516966809</v>
      </c>
      <c r="G21" s="59">
        <f>'[2]SEF-NOI-RB p1 Gas wp'!M21</f>
        <v>0</v>
      </c>
      <c r="H21" s="64">
        <f>'[2]SEF-NOI-RB p1 Gas wp'!H21</f>
        <v>0</v>
      </c>
      <c r="I21" s="61">
        <f>'[2]SEF-NOI-RB p1 Gas wp'!N21</f>
        <v>0</v>
      </c>
      <c r="J21" s="109" t="s">
        <v>15</v>
      </c>
      <c r="K21" s="110"/>
      <c r="L21" s="109" t="s">
        <v>15</v>
      </c>
      <c r="M21" s="110"/>
      <c r="N21" s="109" t="s">
        <v>15</v>
      </c>
      <c r="O21" s="110"/>
      <c r="P21" s="109" t="s">
        <v>15</v>
      </c>
      <c r="Q21" s="110"/>
      <c r="R21" s="109" t="s">
        <v>15</v>
      </c>
      <c r="S21" s="110"/>
      <c r="T21" s="109" t="s">
        <v>15</v>
      </c>
      <c r="U21" s="110"/>
      <c r="V21" s="109" t="s">
        <v>15</v>
      </c>
      <c r="W21" s="110"/>
      <c r="X21" s="109" t="s">
        <v>15</v>
      </c>
      <c r="Y21" s="110"/>
      <c r="Z21" s="109" t="s">
        <v>15</v>
      </c>
      <c r="AA21" s="110"/>
      <c r="AB21" s="109" t="s">
        <v>15</v>
      </c>
      <c r="AC21" s="110"/>
      <c r="AD21" s="109" t="s">
        <v>15</v>
      </c>
      <c r="AE21" s="110"/>
      <c r="AF21" s="31"/>
    </row>
    <row r="22" spans="1:32" ht="25.5">
      <c r="A22" s="16">
        <f t="shared" si="1"/>
        <v>80</v>
      </c>
      <c r="B22" s="15">
        <v>11.18</v>
      </c>
      <c r="C22" s="119" t="s">
        <v>72</v>
      </c>
      <c r="D22" s="121"/>
      <c r="E22" s="39" t="s">
        <v>213</v>
      </c>
      <c r="F22" s="59">
        <f>'[2]SEF-NOI-RB p1 Gas wp'!G22</f>
        <v>-2924834.9278341117</v>
      </c>
      <c r="G22" s="59">
        <f>'[2]SEF-NOI-RB p1 Gas wp'!M22</f>
        <v>0</v>
      </c>
      <c r="H22" s="64">
        <f>'[2]SEF-NOI-RB p1 Gas wp'!H22</f>
        <v>0</v>
      </c>
      <c r="I22" s="61">
        <f>'[2]SEF-NOI-RB p1 Gas wp'!N22</f>
        <v>0</v>
      </c>
      <c r="J22" s="109" t="s">
        <v>15</v>
      </c>
      <c r="K22" s="110"/>
      <c r="L22" s="109" t="s">
        <v>15</v>
      </c>
      <c r="M22" s="110"/>
      <c r="N22" s="109" t="s">
        <v>15</v>
      </c>
      <c r="O22" s="110"/>
      <c r="P22" s="109" t="s">
        <v>15</v>
      </c>
      <c r="Q22" s="110"/>
      <c r="R22" s="109" t="s">
        <v>15</v>
      </c>
      <c r="S22" s="110"/>
      <c r="T22" s="109" t="s">
        <v>15</v>
      </c>
      <c r="U22" s="110"/>
      <c r="V22" s="109" t="s">
        <v>15</v>
      </c>
      <c r="W22" s="110"/>
      <c r="X22" s="109" t="s">
        <v>15</v>
      </c>
      <c r="Y22" s="110"/>
      <c r="Z22" s="109" t="s">
        <v>15</v>
      </c>
      <c r="AA22" s="110"/>
      <c r="AB22" s="109" t="s">
        <v>15</v>
      </c>
      <c r="AC22" s="110"/>
      <c r="AD22" s="109" t="s">
        <v>15</v>
      </c>
      <c r="AE22" s="110"/>
      <c r="AF22" s="31"/>
    </row>
    <row r="23" spans="1:32" ht="25.5">
      <c r="A23" s="16">
        <f t="shared" si="1"/>
        <v>81</v>
      </c>
      <c r="B23" s="15">
        <v>11.19</v>
      </c>
      <c r="C23" s="119" t="s">
        <v>43</v>
      </c>
      <c r="D23" s="121"/>
      <c r="E23" s="39" t="s">
        <v>213</v>
      </c>
      <c r="F23" s="59">
        <f>'[2]SEF-NOI-RB p1 Gas wp'!G23</f>
        <v>0</v>
      </c>
      <c r="G23" s="59">
        <f>'[2]SEF-NOI-RB p1 Gas wp'!M23</f>
        <v>50455434.08198075</v>
      </c>
      <c r="H23" s="64">
        <f>'[2]SEF-NOI-RB p1 Gas wp'!H23</f>
        <v>0</v>
      </c>
      <c r="I23" s="61">
        <f>'[2]SEF-NOI-RB p1 Gas wp'!N23</f>
        <v>0</v>
      </c>
      <c r="J23" s="109" t="s">
        <v>15</v>
      </c>
      <c r="K23" s="110"/>
      <c r="L23" s="109" t="s">
        <v>15</v>
      </c>
      <c r="M23" s="110"/>
      <c r="N23" s="109" t="s">
        <v>15</v>
      </c>
      <c r="O23" s="110"/>
      <c r="P23" s="109" t="s">
        <v>15</v>
      </c>
      <c r="Q23" s="110"/>
      <c r="R23" s="109" t="s">
        <v>15</v>
      </c>
      <c r="S23" s="110"/>
      <c r="T23" s="109" t="s">
        <v>15</v>
      </c>
      <c r="U23" s="110"/>
      <c r="V23" s="109" t="s">
        <v>15</v>
      </c>
      <c r="W23" s="110"/>
      <c r="X23" s="109" t="s">
        <v>15</v>
      </c>
      <c r="Y23" s="110"/>
      <c r="Z23" s="109" t="s">
        <v>15</v>
      </c>
      <c r="AA23" s="110"/>
      <c r="AB23" s="109" t="s">
        <v>15</v>
      </c>
      <c r="AC23" s="110"/>
      <c r="AD23" s="109" t="s">
        <v>15</v>
      </c>
      <c r="AE23" s="110"/>
      <c r="AF23" s="31"/>
    </row>
    <row r="24" spans="1:32" ht="25.5">
      <c r="A24" s="16">
        <f t="shared" si="1"/>
        <v>82</v>
      </c>
      <c r="B24" s="15">
        <v>11.2</v>
      </c>
      <c r="C24" s="119" t="s">
        <v>117</v>
      </c>
      <c r="D24" s="121"/>
      <c r="E24" s="39" t="s">
        <v>213</v>
      </c>
      <c r="F24" s="59">
        <f>'[2]SEF-NOI-RB p1 Gas wp'!G24</f>
        <v>-6824350.6486586146</v>
      </c>
      <c r="G24" s="59">
        <f>'[2]SEF-NOI-RB p1 Gas wp'!M24</f>
        <v>-6824350.6486586146</v>
      </c>
      <c r="H24" s="64">
        <f>'[2]SEF-NOI-RB p1 Gas wp'!H24</f>
        <v>0</v>
      </c>
      <c r="I24" s="61">
        <f>'[2]SEF-NOI-RB p1 Gas wp'!N24</f>
        <v>0</v>
      </c>
      <c r="J24" s="109" t="s">
        <v>15</v>
      </c>
      <c r="K24" s="110"/>
      <c r="L24" s="109" t="s">
        <v>278</v>
      </c>
      <c r="M24" s="110"/>
      <c r="N24" s="109" t="s">
        <v>219</v>
      </c>
      <c r="O24" s="110"/>
      <c r="P24" s="109" t="s">
        <v>15</v>
      </c>
      <c r="Q24" s="110"/>
      <c r="R24" s="109" t="s">
        <v>15</v>
      </c>
      <c r="S24" s="110"/>
      <c r="T24" s="109" t="s">
        <v>15</v>
      </c>
      <c r="U24" s="110"/>
      <c r="V24" s="109" t="s">
        <v>15</v>
      </c>
      <c r="W24" s="110"/>
      <c r="X24" s="109" t="s">
        <v>15</v>
      </c>
      <c r="Y24" s="110"/>
      <c r="Z24" s="109" t="s">
        <v>15</v>
      </c>
      <c r="AA24" s="110"/>
      <c r="AB24" s="109" t="s">
        <v>15</v>
      </c>
      <c r="AC24" s="110"/>
      <c r="AD24" s="109" t="s">
        <v>15</v>
      </c>
      <c r="AE24" s="110"/>
      <c r="AF24" s="31"/>
    </row>
    <row r="25" spans="1:32" ht="25.5">
      <c r="A25" s="16">
        <f t="shared" si="1"/>
        <v>83</v>
      </c>
      <c r="B25" s="15">
        <v>11.21</v>
      </c>
      <c r="C25" s="119" t="s">
        <v>339</v>
      </c>
      <c r="D25" s="121"/>
      <c r="E25" s="39" t="s">
        <v>213</v>
      </c>
      <c r="F25" s="59">
        <f>'[2]SEF-NOI-RB p1 Gas wp'!G25</f>
        <v>-1028549.4787845002</v>
      </c>
      <c r="G25" s="59">
        <f>'[2]SEF-NOI-RB p1 Gas wp'!M25</f>
        <v>0</v>
      </c>
      <c r="H25" s="64">
        <f>'[2]SEF-NOI-RB p1 Gas wp'!H25</f>
        <v>0</v>
      </c>
      <c r="I25" s="61">
        <f>'[2]SEF-NOI-RB p1 Gas wp'!N25</f>
        <v>0</v>
      </c>
      <c r="J25" s="109" t="s">
        <v>15</v>
      </c>
      <c r="K25" s="110"/>
      <c r="L25" s="109" t="s">
        <v>15</v>
      </c>
      <c r="M25" s="110"/>
      <c r="N25" s="109" t="s">
        <v>15</v>
      </c>
      <c r="O25" s="110"/>
      <c r="P25" s="109" t="s">
        <v>15</v>
      </c>
      <c r="Q25" s="110"/>
      <c r="R25" s="109" t="s">
        <v>15</v>
      </c>
      <c r="S25" s="110"/>
      <c r="T25" s="109" t="s">
        <v>15</v>
      </c>
      <c r="U25" s="110"/>
      <c r="V25" s="109" t="s">
        <v>15</v>
      </c>
      <c r="W25" s="110"/>
      <c r="X25" s="109" t="s">
        <v>15</v>
      </c>
      <c r="Y25" s="110"/>
      <c r="Z25" s="109" t="s">
        <v>15</v>
      </c>
      <c r="AA25" s="110"/>
      <c r="AB25" s="109" t="s">
        <v>15</v>
      </c>
      <c r="AC25" s="110"/>
      <c r="AD25" s="109" t="s">
        <v>15</v>
      </c>
      <c r="AE25" s="110"/>
      <c r="AF25" s="31"/>
    </row>
    <row r="26" spans="1:32" ht="35.1" customHeight="1">
      <c r="A26" s="16">
        <f t="shared" si="1"/>
        <v>84</v>
      </c>
      <c r="B26" s="15">
        <v>11.22</v>
      </c>
      <c r="C26" s="119" t="s">
        <v>73</v>
      </c>
      <c r="D26" s="121"/>
      <c r="E26" s="39" t="s">
        <v>213</v>
      </c>
      <c r="F26" s="59">
        <f>'[2]SEF-NOI-RB p1 Gas wp'!G26</f>
        <v>-7802542.1941056419</v>
      </c>
      <c r="G26" s="59">
        <f>'[2]SEF-NOI-RB p1 Gas wp'!M26</f>
        <v>0</v>
      </c>
      <c r="H26" s="64">
        <f>'[2]SEF-NOI-RB p1 Gas wp'!H26</f>
        <v>-6512079.5518052848</v>
      </c>
      <c r="I26" s="61">
        <f>'[2]SEF-NOI-RB p1 Gas wp'!N26</f>
        <v>0</v>
      </c>
      <c r="J26" s="111" t="s">
        <v>323</v>
      </c>
      <c r="K26" s="112"/>
      <c r="L26" s="109" t="s">
        <v>15</v>
      </c>
      <c r="M26" s="110"/>
      <c r="N26" s="109" t="s">
        <v>15</v>
      </c>
      <c r="O26" s="110"/>
      <c r="P26" s="109" t="s">
        <v>15</v>
      </c>
      <c r="Q26" s="110"/>
      <c r="R26" s="109" t="s">
        <v>15</v>
      </c>
      <c r="S26" s="110"/>
      <c r="T26" s="109" t="s">
        <v>15</v>
      </c>
      <c r="U26" s="110"/>
      <c r="V26" s="109" t="s">
        <v>15</v>
      </c>
      <c r="W26" s="110"/>
      <c r="X26" s="109" t="s">
        <v>15</v>
      </c>
      <c r="Y26" s="110"/>
      <c r="Z26" s="109" t="s">
        <v>15</v>
      </c>
      <c r="AA26" s="110"/>
      <c r="AB26" s="109" t="s">
        <v>15</v>
      </c>
      <c r="AC26" s="110"/>
      <c r="AD26" s="109" t="s">
        <v>15</v>
      </c>
      <c r="AE26" s="110"/>
      <c r="AF26" s="31"/>
    </row>
    <row r="27" spans="1:32" ht="25.5">
      <c r="A27" s="16">
        <f t="shared" si="1"/>
        <v>85</v>
      </c>
      <c r="B27" s="15">
        <v>11.23</v>
      </c>
      <c r="C27" s="119" t="s">
        <v>74</v>
      </c>
      <c r="D27" s="121"/>
      <c r="E27" s="39" t="s">
        <v>213</v>
      </c>
      <c r="F27" s="59">
        <f>'[2]SEF-NOI-RB p1 Gas wp'!G27</f>
        <v>2295831.8296000003</v>
      </c>
      <c r="G27" s="59">
        <f>'[2]SEF-NOI-RB p1 Gas wp'!M27</f>
        <v>-28019480.875479184</v>
      </c>
      <c r="H27" s="64">
        <f>'[2]SEF-NOI-RB p1 Gas wp'!H27</f>
        <v>0</v>
      </c>
      <c r="I27" s="61">
        <f>'[2]SEF-NOI-RB p1 Gas wp'!N27</f>
        <v>0</v>
      </c>
      <c r="J27" s="109" t="s">
        <v>15</v>
      </c>
      <c r="K27" s="110"/>
      <c r="L27" s="109" t="s">
        <v>15</v>
      </c>
      <c r="M27" s="110"/>
      <c r="N27" s="109" t="s">
        <v>15</v>
      </c>
      <c r="O27" s="110"/>
      <c r="P27" s="109" t="s">
        <v>15</v>
      </c>
      <c r="Q27" s="110"/>
      <c r="R27" s="109" t="s">
        <v>15</v>
      </c>
      <c r="S27" s="110"/>
      <c r="T27" s="109" t="s">
        <v>15</v>
      </c>
      <c r="U27" s="110"/>
      <c r="V27" s="109" t="s">
        <v>15</v>
      </c>
      <c r="W27" s="110"/>
      <c r="X27" s="109" t="s">
        <v>15</v>
      </c>
      <c r="Y27" s="110"/>
      <c r="Z27" s="109" t="s">
        <v>15</v>
      </c>
      <c r="AA27" s="110"/>
      <c r="AB27" s="109" t="s">
        <v>15</v>
      </c>
      <c r="AC27" s="110"/>
      <c r="AD27" s="109" t="s">
        <v>15</v>
      </c>
      <c r="AE27" s="110"/>
      <c r="AF27" s="31"/>
    </row>
    <row r="28" spans="1:32" ht="25.5">
      <c r="A28" s="16">
        <f t="shared" si="1"/>
        <v>86</v>
      </c>
      <c r="B28" s="15">
        <v>11.24</v>
      </c>
      <c r="C28" s="119" t="s">
        <v>75</v>
      </c>
      <c r="D28" s="121"/>
      <c r="E28" s="39" t="s">
        <v>213</v>
      </c>
      <c r="F28" s="59">
        <f>'[2]SEF-NOI-RB p1 Gas wp'!G28</f>
        <v>-6623860.4047387373</v>
      </c>
      <c r="G28" s="59">
        <f>'[2]SEF-NOI-RB p1 Gas wp'!M28</f>
        <v>0</v>
      </c>
      <c r="H28" s="64">
        <f>'[2]SEF-NOI-RB p1 Gas wp'!H28</f>
        <v>0</v>
      </c>
      <c r="I28" s="61">
        <f>'[2]SEF-NOI-RB p1 Gas wp'!N28</f>
        <v>0</v>
      </c>
      <c r="J28" s="109" t="s">
        <v>15</v>
      </c>
      <c r="K28" s="110"/>
      <c r="L28" s="109" t="s">
        <v>209</v>
      </c>
      <c r="M28" s="110"/>
      <c r="N28" s="109" t="s">
        <v>15</v>
      </c>
      <c r="O28" s="110"/>
      <c r="P28" s="109" t="s">
        <v>15</v>
      </c>
      <c r="Q28" s="110"/>
      <c r="R28" s="109" t="s">
        <v>15</v>
      </c>
      <c r="S28" s="110"/>
      <c r="T28" s="109" t="s">
        <v>15</v>
      </c>
      <c r="U28" s="110"/>
      <c r="V28" s="109" t="s">
        <v>15</v>
      </c>
      <c r="W28" s="110"/>
      <c r="X28" s="109" t="s">
        <v>15</v>
      </c>
      <c r="Y28" s="110"/>
      <c r="Z28" s="109" t="s">
        <v>15</v>
      </c>
      <c r="AA28" s="110"/>
      <c r="AB28" s="109" t="s">
        <v>15</v>
      </c>
      <c r="AC28" s="110"/>
      <c r="AD28" s="109" t="s">
        <v>15</v>
      </c>
      <c r="AE28" s="110"/>
      <c r="AF28" s="31"/>
    </row>
    <row r="29" spans="1:32" ht="25.5">
      <c r="A29" s="16">
        <f t="shared" si="1"/>
        <v>87</v>
      </c>
      <c r="B29" s="15">
        <v>11.25</v>
      </c>
      <c r="C29" s="119" t="s">
        <v>7</v>
      </c>
      <c r="D29" s="121"/>
      <c r="E29" s="39" t="s">
        <v>213</v>
      </c>
      <c r="F29" s="59">
        <f>'[2]SEF-NOI-RB p1 Gas wp'!G29</f>
        <v>1098767.7232478932</v>
      </c>
      <c r="G29" s="59">
        <f>'[2]SEF-NOI-RB p1 Gas wp'!M29</f>
        <v>0</v>
      </c>
      <c r="H29" s="64">
        <f>'[2]SEF-NOI-RB p1 Gas wp'!H29</f>
        <v>1413394.9515225352</v>
      </c>
      <c r="I29" s="61">
        <f>'[2]SEF-NOI-RB p1 Gas wp'!N29</f>
        <v>0</v>
      </c>
      <c r="J29" s="109" t="s">
        <v>15</v>
      </c>
      <c r="K29" s="110"/>
      <c r="L29" s="109" t="s">
        <v>15</v>
      </c>
      <c r="M29" s="110"/>
      <c r="N29" s="109" t="s">
        <v>15</v>
      </c>
      <c r="O29" s="110"/>
      <c r="P29" s="109" t="s">
        <v>15</v>
      </c>
      <c r="Q29" s="110"/>
      <c r="R29" s="109" t="s">
        <v>15</v>
      </c>
      <c r="S29" s="110"/>
      <c r="T29" s="109" t="s">
        <v>15</v>
      </c>
      <c r="U29" s="110"/>
      <c r="V29" s="109" t="s">
        <v>15</v>
      </c>
      <c r="W29" s="110"/>
      <c r="X29" s="109" t="s">
        <v>15</v>
      </c>
      <c r="Y29" s="110"/>
      <c r="Z29" s="109" t="s">
        <v>15</v>
      </c>
      <c r="AA29" s="110"/>
      <c r="AB29" s="109" t="s">
        <v>15</v>
      </c>
      <c r="AC29" s="110"/>
      <c r="AD29" s="109" t="s">
        <v>15</v>
      </c>
      <c r="AE29" s="110"/>
      <c r="AF29" s="31"/>
    </row>
    <row r="30" spans="1:32" ht="30.95" customHeight="1">
      <c r="A30" s="16">
        <f t="shared" si="1"/>
        <v>88</v>
      </c>
      <c r="B30" s="15">
        <v>11.26</v>
      </c>
      <c r="C30" s="119" t="s">
        <v>118</v>
      </c>
      <c r="D30" s="121"/>
      <c r="E30" s="39" t="s">
        <v>213</v>
      </c>
      <c r="F30" s="59">
        <f>'[2]SEF-NOI-RB p1 Gas wp'!G30</f>
        <v>0</v>
      </c>
      <c r="G30" s="59">
        <f>'[2]SEF-NOI-RB p1 Gas wp'!M30</f>
        <v>0</v>
      </c>
      <c r="H30" s="64">
        <f>'[2]SEF-NOI-RB p1 Gas wp'!H30</f>
        <v>0</v>
      </c>
      <c r="I30" s="61">
        <f>'[2]SEF-NOI-RB p1 Gas wp'!N30</f>
        <v>0</v>
      </c>
      <c r="J30" s="109" t="s">
        <v>15</v>
      </c>
      <c r="K30" s="110"/>
      <c r="L30" s="109" t="s">
        <v>15</v>
      </c>
      <c r="M30" s="110"/>
      <c r="N30" s="109" t="s">
        <v>15</v>
      </c>
      <c r="O30" s="110"/>
      <c r="P30" s="109" t="s">
        <v>15</v>
      </c>
      <c r="Q30" s="110"/>
      <c r="R30" s="109" t="s">
        <v>15</v>
      </c>
      <c r="S30" s="110"/>
      <c r="T30" s="109" t="s">
        <v>15</v>
      </c>
      <c r="U30" s="110"/>
      <c r="V30" s="109" t="s">
        <v>15</v>
      </c>
      <c r="W30" s="110"/>
      <c r="X30" s="109" t="s">
        <v>15</v>
      </c>
      <c r="Y30" s="110"/>
      <c r="Z30" s="109" t="s">
        <v>15</v>
      </c>
      <c r="AA30" s="110"/>
      <c r="AB30" s="109" t="s">
        <v>15</v>
      </c>
      <c r="AC30" s="110"/>
      <c r="AD30" s="109" t="s">
        <v>15</v>
      </c>
      <c r="AE30" s="110"/>
      <c r="AF30" s="31"/>
    </row>
    <row r="31" spans="1:32" ht="25.5">
      <c r="A31" s="16">
        <f t="shared" si="1"/>
        <v>89</v>
      </c>
      <c r="B31" s="15">
        <v>11.27</v>
      </c>
      <c r="C31" s="119" t="s">
        <v>76</v>
      </c>
      <c r="D31" s="121"/>
      <c r="E31" s="39" t="s">
        <v>213</v>
      </c>
      <c r="F31" s="59">
        <f>'[2]SEF-NOI-RB p1 Gas wp'!G31</f>
        <v>-51987981.696719423</v>
      </c>
      <c r="G31" s="59">
        <f>'[2]SEF-NOI-RB p1 Gas wp'!M31</f>
        <v>-365385185.99819827</v>
      </c>
      <c r="H31" s="64">
        <f>'[2]SEF-NOI-RB p1 Gas wp'!H31</f>
        <v>7125267.925121028</v>
      </c>
      <c r="I31" s="61">
        <f>'[2]SEF-NOI-RB p1 Gas wp'!N31</f>
        <v>-212142643.35983646</v>
      </c>
      <c r="J31" s="109" t="s">
        <v>15</v>
      </c>
      <c r="K31" s="110"/>
      <c r="L31" s="109" t="s">
        <v>15</v>
      </c>
      <c r="M31" s="110"/>
      <c r="N31" s="109" t="s">
        <v>15</v>
      </c>
      <c r="O31" s="110"/>
      <c r="P31" s="109" t="s">
        <v>15</v>
      </c>
      <c r="Q31" s="110"/>
      <c r="R31" s="109" t="s">
        <v>15</v>
      </c>
      <c r="S31" s="110"/>
      <c r="T31" s="109" t="s">
        <v>15</v>
      </c>
      <c r="U31" s="110"/>
      <c r="V31" s="109" t="s">
        <v>15</v>
      </c>
      <c r="W31" s="110"/>
      <c r="X31" s="109" t="s">
        <v>15</v>
      </c>
      <c r="Y31" s="110"/>
      <c r="Z31" s="109" t="s">
        <v>15</v>
      </c>
      <c r="AA31" s="110"/>
      <c r="AB31" s="109" t="s">
        <v>15</v>
      </c>
      <c r="AC31" s="110"/>
      <c r="AD31" s="109" t="s">
        <v>15</v>
      </c>
      <c r="AE31" s="110"/>
      <c r="AF31" s="31"/>
    </row>
    <row r="32" spans="1:32" ht="29.45" customHeight="1">
      <c r="A32" s="16">
        <f t="shared" si="1"/>
        <v>90</v>
      </c>
      <c r="B32" s="15">
        <v>11.28</v>
      </c>
      <c r="C32" s="119" t="s">
        <v>119</v>
      </c>
      <c r="D32" s="121"/>
      <c r="E32" s="39" t="s">
        <v>213</v>
      </c>
      <c r="F32" s="59">
        <f>'[2]SEF-NOI-RB p1 Gas wp'!G32</f>
        <v>731955.6427000009</v>
      </c>
      <c r="G32" s="59">
        <f>'[2]SEF-NOI-RB p1 Gas wp'!M32</f>
        <v>764076.15</v>
      </c>
      <c r="H32" s="64">
        <f>'[2]SEF-NOI-RB p1 Gas wp'!H32</f>
        <v>497104.17410000088</v>
      </c>
      <c r="I32" s="61">
        <f>'[2]SEF-NOI-RB p1 Gas wp'!N32</f>
        <v>1154341.1600000001</v>
      </c>
      <c r="J32" s="109" t="s">
        <v>15</v>
      </c>
      <c r="K32" s="110"/>
      <c r="L32" s="109" t="s">
        <v>15</v>
      </c>
      <c r="M32" s="110"/>
      <c r="N32" s="109" t="s">
        <v>15</v>
      </c>
      <c r="O32" s="110"/>
      <c r="P32" s="109" t="s">
        <v>15</v>
      </c>
      <c r="Q32" s="110"/>
      <c r="R32" s="109" t="s">
        <v>15</v>
      </c>
      <c r="S32" s="110"/>
      <c r="T32" s="109" t="s">
        <v>15</v>
      </c>
      <c r="U32" s="110"/>
      <c r="V32" s="109" t="s">
        <v>15</v>
      </c>
      <c r="W32" s="110"/>
      <c r="X32" s="109" t="s">
        <v>15</v>
      </c>
      <c r="Y32" s="110"/>
      <c r="Z32" s="109" t="s">
        <v>15</v>
      </c>
      <c r="AA32" s="110"/>
      <c r="AB32" s="109" t="s">
        <v>15</v>
      </c>
      <c r="AC32" s="110"/>
      <c r="AD32" s="109" t="s">
        <v>15</v>
      </c>
      <c r="AE32" s="110"/>
      <c r="AF32" s="31"/>
    </row>
    <row r="33" spans="1:32" ht="25.5">
      <c r="A33" s="16">
        <f t="shared" si="1"/>
        <v>91</v>
      </c>
      <c r="B33" s="15">
        <v>11.29</v>
      </c>
      <c r="C33" s="119" t="s">
        <v>124</v>
      </c>
      <c r="D33" s="121"/>
      <c r="E33" s="39" t="s">
        <v>213</v>
      </c>
      <c r="F33" s="59">
        <f>'[2]SEF-NOI-RB p1 Gas wp'!G33</f>
        <v>-14425763.09033975</v>
      </c>
      <c r="G33" s="59">
        <f>'[2]SEF-NOI-RB p1 Gas wp'!M33</f>
        <v>242441535.04585999</v>
      </c>
      <c r="H33" s="64">
        <f>'[2]SEF-NOI-RB p1 Gas wp'!H33</f>
        <v>-8356860.595495401</v>
      </c>
      <c r="I33" s="61">
        <f>'[2]SEF-NOI-RB p1 Gas wp'!N33</f>
        <v>122407421.21765506</v>
      </c>
      <c r="J33" s="109" t="s">
        <v>15</v>
      </c>
      <c r="K33" s="110"/>
      <c r="L33" s="109" t="s">
        <v>15</v>
      </c>
      <c r="M33" s="110"/>
      <c r="N33" s="109" t="s">
        <v>15</v>
      </c>
      <c r="O33" s="110"/>
      <c r="P33" s="109" t="s">
        <v>15</v>
      </c>
      <c r="Q33" s="110"/>
      <c r="R33" s="109" t="s">
        <v>15</v>
      </c>
      <c r="S33" s="110"/>
      <c r="T33" s="109" t="s">
        <v>15</v>
      </c>
      <c r="U33" s="110"/>
      <c r="V33" s="109" t="s">
        <v>15</v>
      </c>
      <c r="W33" s="110"/>
      <c r="X33" s="109" t="s">
        <v>15</v>
      </c>
      <c r="Y33" s="110"/>
      <c r="Z33" s="109" t="s">
        <v>15</v>
      </c>
      <c r="AA33" s="110"/>
      <c r="AB33" s="109" t="s">
        <v>15</v>
      </c>
      <c r="AC33" s="110"/>
      <c r="AD33" s="109" t="s">
        <v>15</v>
      </c>
      <c r="AE33" s="110"/>
      <c r="AF33" s="31"/>
    </row>
    <row r="34" spans="1:32" ht="27.6" customHeight="1">
      <c r="A34" s="16">
        <f t="shared" si="1"/>
        <v>92</v>
      </c>
      <c r="B34" s="15">
        <v>11.3</v>
      </c>
      <c r="C34" s="119" t="s">
        <v>125</v>
      </c>
      <c r="D34" s="121"/>
      <c r="E34" s="39" t="s">
        <v>213</v>
      </c>
      <c r="F34" s="59">
        <f>'[2]SEF-NOI-RB p1 Gas wp'!G34</f>
        <v>-6198052.7085999995</v>
      </c>
      <c r="G34" s="59">
        <f>'[2]SEF-NOI-RB p1 Gas wp'!M34</f>
        <v>162179866.02000001</v>
      </c>
      <c r="H34" s="64">
        <f>'[2]SEF-NOI-RB p1 Gas wp'!H34</f>
        <v>-1812642.6048999983</v>
      </c>
      <c r="I34" s="61">
        <f>'[2]SEF-NOI-RB p1 Gas wp'!N34</f>
        <v>43611657.550000012</v>
      </c>
      <c r="J34" s="109" t="s">
        <v>15</v>
      </c>
      <c r="K34" s="110"/>
      <c r="L34" s="109" t="s">
        <v>15</v>
      </c>
      <c r="M34" s="110"/>
      <c r="N34" s="109" t="s">
        <v>15</v>
      </c>
      <c r="O34" s="110"/>
      <c r="P34" s="109" t="s">
        <v>15</v>
      </c>
      <c r="Q34" s="110"/>
      <c r="R34" s="109" t="s">
        <v>15</v>
      </c>
      <c r="S34" s="110"/>
      <c r="T34" s="109" t="s">
        <v>15</v>
      </c>
      <c r="U34" s="110"/>
      <c r="V34" s="109" t="s">
        <v>15</v>
      </c>
      <c r="W34" s="110"/>
      <c r="X34" s="109" t="s">
        <v>15</v>
      </c>
      <c r="Y34" s="110"/>
      <c r="Z34" s="109" t="s">
        <v>15</v>
      </c>
      <c r="AA34" s="110"/>
      <c r="AB34" s="109" t="s">
        <v>15</v>
      </c>
      <c r="AC34" s="110"/>
      <c r="AD34" s="109" t="s">
        <v>15</v>
      </c>
      <c r="AE34" s="110"/>
      <c r="AF34" s="31"/>
    </row>
    <row r="35" spans="1:32" ht="25.5">
      <c r="A35" s="16">
        <f t="shared" si="1"/>
        <v>93</v>
      </c>
      <c r="B35" s="15">
        <v>11.31</v>
      </c>
      <c r="C35" s="119" t="s">
        <v>126</v>
      </c>
      <c r="D35" s="121"/>
      <c r="E35" s="39" t="s">
        <v>213</v>
      </c>
      <c r="F35" s="59">
        <f>'[2]SEF-NOI-RB p1 Gas wp'!G35</f>
        <v>-367929.228</v>
      </c>
      <c r="G35" s="59">
        <f>'[2]SEF-NOI-RB p1 Gas wp'!M35</f>
        <v>12806672.000000002</v>
      </c>
      <c r="H35" s="64">
        <f>'[2]SEF-NOI-RB p1 Gas wp'!H35</f>
        <v>-192576.32291440002</v>
      </c>
      <c r="I35" s="61">
        <f>'[2]SEF-NOI-RB p1 Gas wp'!N35</f>
        <v>1774798.5898300002</v>
      </c>
      <c r="J35" s="109" t="s">
        <v>15</v>
      </c>
      <c r="K35" s="110"/>
      <c r="L35" s="109" t="s">
        <v>15</v>
      </c>
      <c r="M35" s="110"/>
      <c r="N35" s="109" t="s">
        <v>15</v>
      </c>
      <c r="O35" s="110"/>
      <c r="P35" s="109" t="s">
        <v>15</v>
      </c>
      <c r="Q35" s="110"/>
      <c r="R35" s="109" t="s">
        <v>15</v>
      </c>
      <c r="S35" s="110"/>
      <c r="T35" s="109" t="s">
        <v>15</v>
      </c>
      <c r="U35" s="110"/>
      <c r="V35" s="109" t="s">
        <v>15</v>
      </c>
      <c r="W35" s="110"/>
      <c r="X35" s="109" t="s">
        <v>15</v>
      </c>
      <c r="Y35" s="110"/>
      <c r="Z35" s="109" t="s">
        <v>15</v>
      </c>
      <c r="AA35" s="110"/>
      <c r="AB35" s="109" t="s">
        <v>15</v>
      </c>
      <c r="AC35" s="110"/>
      <c r="AD35" s="109" t="s">
        <v>15</v>
      </c>
      <c r="AE35" s="110"/>
      <c r="AF35" s="31"/>
    </row>
    <row r="36" spans="1:32" ht="25.5">
      <c r="A36" s="16">
        <f t="shared" si="1"/>
        <v>94</v>
      </c>
      <c r="B36" s="15">
        <v>11.32</v>
      </c>
      <c r="C36" s="119" t="s">
        <v>127</v>
      </c>
      <c r="D36" s="121"/>
      <c r="E36" s="39" t="s">
        <v>213</v>
      </c>
      <c r="F36" s="59">
        <f>'[2]SEF-NOI-RB p1 Gas wp'!G36</f>
        <v>-12370885.96639055</v>
      </c>
      <c r="G36" s="59">
        <f>'[2]SEF-NOI-RB p1 Gas wp'!M36</f>
        <v>105495394.13985001</v>
      </c>
      <c r="H36" s="64">
        <f>'[2]SEF-NOI-RB p1 Gas wp'!H36</f>
        <v>-6593048.6901741503</v>
      </c>
      <c r="I36" s="61">
        <f>'[2]SEF-NOI-RB p1 Gas wp'!N36</f>
        <v>44104526.972805083</v>
      </c>
      <c r="J36" s="109" t="s">
        <v>15</v>
      </c>
      <c r="K36" s="110"/>
      <c r="L36" s="109" t="s">
        <v>15</v>
      </c>
      <c r="M36" s="110"/>
      <c r="N36" s="109" t="s">
        <v>15</v>
      </c>
      <c r="O36" s="110"/>
      <c r="P36" s="109" t="s">
        <v>15</v>
      </c>
      <c r="Q36" s="110"/>
      <c r="R36" s="109" t="s">
        <v>15</v>
      </c>
      <c r="S36" s="110"/>
      <c r="T36" s="109" t="s">
        <v>15</v>
      </c>
      <c r="U36" s="110"/>
      <c r="V36" s="109" t="s">
        <v>15</v>
      </c>
      <c r="W36" s="110"/>
      <c r="X36" s="109" t="s">
        <v>15</v>
      </c>
      <c r="Y36" s="110"/>
      <c r="Z36" s="109" t="s">
        <v>15</v>
      </c>
      <c r="AA36" s="110"/>
      <c r="AB36" s="109" t="s">
        <v>15</v>
      </c>
      <c r="AC36" s="110"/>
      <c r="AD36" s="109" t="s">
        <v>15</v>
      </c>
      <c r="AE36" s="110"/>
      <c r="AF36" s="31"/>
    </row>
    <row r="37" spans="1:32" ht="25.5">
      <c r="A37" s="16">
        <f t="shared" si="1"/>
        <v>95</v>
      </c>
      <c r="B37" s="15">
        <v>11.33</v>
      </c>
      <c r="C37" s="119" t="s">
        <v>128</v>
      </c>
      <c r="D37" s="121"/>
      <c r="E37" s="39" t="s">
        <v>213</v>
      </c>
      <c r="F37" s="59">
        <f>'[2]SEF-NOI-RB p1 Gas wp'!G37</f>
        <v>-1702914.1352699972</v>
      </c>
      <c r="G37" s="59">
        <f>'[2]SEF-NOI-RB p1 Gas wp'!M37</f>
        <v>0</v>
      </c>
      <c r="H37" s="64">
        <f>'[2]SEF-NOI-RB p1 Gas wp'!H37</f>
        <v>0</v>
      </c>
      <c r="I37" s="61">
        <f>'[2]SEF-NOI-RB p1 Gas wp'!N37</f>
        <v>0</v>
      </c>
      <c r="J37" s="109" t="s">
        <v>15</v>
      </c>
      <c r="K37" s="110"/>
      <c r="L37" s="109" t="s">
        <v>15</v>
      </c>
      <c r="M37" s="110"/>
      <c r="N37" s="109" t="s">
        <v>15</v>
      </c>
      <c r="O37" s="110"/>
      <c r="P37" s="109" t="s">
        <v>15</v>
      </c>
      <c r="Q37" s="110"/>
      <c r="R37" s="109" t="s">
        <v>15</v>
      </c>
      <c r="S37" s="110"/>
      <c r="T37" s="109" t="s">
        <v>15</v>
      </c>
      <c r="U37" s="110"/>
      <c r="V37" s="109" t="s">
        <v>15</v>
      </c>
      <c r="W37" s="110"/>
      <c r="X37" s="109" t="s">
        <v>15</v>
      </c>
      <c r="Y37" s="110"/>
      <c r="Z37" s="109" t="s">
        <v>15</v>
      </c>
      <c r="AA37" s="110"/>
      <c r="AB37" s="109" t="s">
        <v>15</v>
      </c>
      <c r="AC37" s="110"/>
      <c r="AD37" s="109" t="s">
        <v>15</v>
      </c>
      <c r="AE37" s="110"/>
      <c r="AF37" s="31"/>
    </row>
    <row r="38" spans="1:32" ht="29.45" customHeight="1">
      <c r="A38" s="16">
        <f t="shared" si="1"/>
        <v>96</v>
      </c>
      <c r="B38" s="15">
        <v>11.34</v>
      </c>
      <c r="C38" s="119" t="s">
        <v>340</v>
      </c>
      <c r="D38" s="121"/>
      <c r="E38" s="39" t="s">
        <v>213</v>
      </c>
      <c r="F38" s="59">
        <f>'[2]SEF-NOI-RB p1 Gas wp'!G38</f>
        <v>-3892292.5431468571</v>
      </c>
      <c r="G38" s="59">
        <f>'[2]SEF-NOI-RB p1 Gas wp'!M38</f>
        <v>0</v>
      </c>
      <c r="H38" s="64">
        <f>'[2]SEF-NOI-RB p1 Gas wp'!H38</f>
        <v>0</v>
      </c>
      <c r="I38" s="61">
        <f>'[2]SEF-NOI-RB p1 Gas wp'!N38</f>
        <v>0</v>
      </c>
      <c r="J38" s="109" t="s">
        <v>15</v>
      </c>
      <c r="K38" s="110"/>
      <c r="L38" s="109" t="s">
        <v>15</v>
      </c>
      <c r="M38" s="110"/>
      <c r="N38" s="109" t="s">
        <v>15</v>
      </c>
      <c r="O38" s="110"/>
      <c r="P38" s="109" t="s">
        <v>15</v>
      </c>
      <c r="Q38" s="110"/>
      <c r="R38" s="109" t="s">
        <v>15</v>
      </c>
      <c r="S38" s="110"/>
      <c r="T38" s="109" t="s">
        <v>15</v>
      </c>
      <c r="U38" s="110"/>
      <c r="V38" s="109" t="s">
        <v>15</v>
      </c>
      <c r="W38" s="110"/>
      <c r="X38" s="109" t="s">
        <v>15</v>
      </c>
      <c r="Y38" s="110"/>
      <c r="Z38" s="109" t="s">
        <v>15</v>
      </c>
      <c r="AA38" s="110"/>
      <c r="AB38" s="109" t="s">
        <v>15</v>
      </c>
      <c r="AC38" s="110"/>
      <c r="AD38" s="109" t="s">
        <v>15</v>
      </c>
      <c r="AE38" s="110"/>
      <c r="AF38" s="31"/>
    </row>
    <row r="39" spans="1:32" ht="25.5">
      <c r="A39" s="16">
        <f t="shared" si="1"/>
        <v>97</v>
      </c>
      <c r="B39" s="15">
        <v>11.35</v>
      </c>
      <c r="C39" s="119" t="s">
        <v>129</v>
      </c>
      <c r="D39" s="121"/>
      <c r="E39" s="39" t="s">
        <v>213</v>
      </c>
      <c r="F39" s="59">
        <f>'[2]SEF-NOI-RB p1 Gas wp'!G39</f>
        <v>20111.03</v>
      </c>
      <c r="G39" s="59">
        <f>'[2]SEF-NOI-RB p1 Gas wp'!M39</f>
        <v>0</v>
      </c>
      <c r="H39" s="64">
        <f>'[2]SEF-NOI-RB p1 Gas wp'!H39</f>
        <v>0</v>
      </c>
      <c r="I39" s="61">
        <f>'[2]SEF-NOI-RB p1 Gas wp'!N39</f>
        <v>0</v>
      </c>
      <c r="J39" s="109" t="s">
        <v>15</v>
      </c>
      <c r="K39" s="110"/>
      <c r="L39" s="109" t="s">
        <v>15</v>
      </c>
      <c r="M39" s="110"/>
      <c r="N39" s="109" t="s">
        <v>15</v>
      </c>
      <c r="O39" s="110"/>
      <c r="P39" s="109" t="s">
        <v>15</v>
      </c>
      <c r="Q39" s="110"/>
      <c r="R39" s="109" t="s">
        <v>15</v>
      </c>
      <c r="S39" s="110"/>
      <c r="T39" s="109" t="s">
        <v>15</v>
      </c>
      <c r="U39" s="110"/>
      <c r="V39" s="109" t="s">
        <v>15</v>
      </c>
      <c r="W39" s="110"/>
      <c r="X39" s="109" t="s">
        <v>15</v>
      </c>
      <c r="Y39" s="110"/>
      <c r="Z39" s="109" t="s">
        <v>15</v>
      </c>
      <c r="AA39" s="110"/>
      <c r="AB39" s="109" t="s">
        <v>15</v>
      </c>
      <c r="AC39" s="110"/>
      <c r="AD39" s="109" t="s">
        <v>15</v>
      </c>
      <c r="AE39" s="110"/>
      <c r="AF39" s="31"/>
    </row>
    <row r="40" spans="1:32" ht="29.45" customHeight="1">
      <c r="A40" s="16">
        <f t="shared" si="1"/>
        <v>98</v>
      </c>
      <c r="B40" s="15">
        <v>11.36</v>
      </c>
      <c r="C40" s="119" t="s">
        <v>130</v>
      </c>
      <c r="D40" s="121"/>
      <c r="E40" s="39" t="s">
        <v>213</v>
      </c>
      <c r="F40" s="59">
        <f>'[2]SEF-NOI-RB p1 Gas wp'!G40</f>
        <v>0</v>
      </c>
      <c r="G40" s="59">
        <f>'[2]SEF-NOI-RB p1 Gas wp'!M40</f>
        <v>0</v>
      </c>
      <c r="H40" s="64">
        <f>'[2]SEF-NOI-RB p1 Gas wp'!H40</f>
        <v>0</v>
      </c>
      <c r="I40" s="61">
        <f>'[2]SEF-NOI-RB p1 Gas wp'!N40</f>
        <v>0</v>
      </c>
      <c r="J40" s="109" t="s">
        <v>15</v>
      </c>
      <c r="K40" s="110"/>
      <c r="L40" s="109" t="s">
        <v>15</v>
      </c>
      <c r="M40" s="110"/>
      <c r="N40" s="109" t="s">
        <v>15</v>
      </c>
      <c r="O40" s="110"/>
      <c r="P40" s="109" t="s">
        <v>15</v>
      </c>
      <c r="Q40" s="110"/>
      <c r="R40" s="109" t="s">
        <v>15</v>
      </c>
      <c r="S40" s="110"/>
      <c r="T40" s="109" t="s">
        <v>15</v>
      </c>
      <c r="U40" s="110"/>
      <c r="V40" s="109" t="s">
        <v>15</v>
      </c>
      <c r="W40" s="110"/>
      <c r="X40" s="109" t="s">
        <v>15</v>
      </c>
      <c r="Y40" s="110"/>
      <c r="Z40" s="109" t="s">
        <v>15</v>
      </c>
      <c r="AA40" s="110"/>
      <c r="AB40" s="109" t="s">
        <v>15</v>
      </c>
      <c r="AC40" s="110"/>
      <c r="AD40" s="109" t="s">
        <v>15</v>
      </c>
      <c r="AE40" s="110"/>
      <c r="AF40" s="31"/>
    </row>
    <row r="41" spans="1:32" ht="25.5">
      <c r="A41" s="16">
        <f t="shared" si="1"/>
        <v>99</v>
      </c>
      <c r="B41" s="15">
        <v>11.37</v>
      </c>
      <c r="C41" s="119" t="s">
        <v>138</v>
      </c>
      <c r="D41" s="121"/>
      <c r="E41" s="39" t="s">
        <v>213</v>
      </c>
      <c r="F41" s="59">
        <f>'[2]SEF-NOI-RB p1 Gas wp'!G41</f>
        <v>-318969.52152150846</v>
      </c>
      <c r="G41" s="59">
        <f>'[2]SEF-NOI-RB p1 Gas wp'!M41</f>
        <v>0</v>
      </c>
      <c r="H41" s="64">
        <f>'[2]SEF-NOI-RB p1 Gas wp'!H41</f>
        <v>-11163.933253252708</v>
      </c>
      <c r="I41" s="61">
        <f>'[2]SEF-NOI-RB p1 Gas wp'!N41</f>
        <v>0</v>
      </c>
      <c r="J41" s="109" t="s">
        <v>15</v>
      </c>
      <c r="K41" s="110"/>
      <c r="L41" s="109" t="s">
        <v>15</v>
      </c>
      <c r="M41" s="110"/>
      <c r="N41" s="109" t="s">
        <v>15</v>
      </c>
      <c r="O41" s="110"/>
      <c r="P41" s="109" t="s">
        <v>15</v>
      </c>
      <c r="Q41" s="110"/>
      <c r="R41" s="109" t="s">
        <v>15</v>
      </c>
      <c r="S41" s="110"/>
      <c r="T41" s="109" t="s">
        <v>15</v>
      </c>
      <c r="U41" s="110"/>
      <c r="V41" s="109" t="s">
        <v>15</v>
      </c>
      <c r="W41" s="110"/>
      <c r="X41" s="109" t="s">
        <v>15</v>
      </c>
      <c r="Y41" s="110"/>
      <c r="Z41" s="109" t="s">
        <v>15</v>
      </c>
      <c r="AA41" s="110"/>
      <c r="AB41" s="109" t="s">
        <v>15</v>
      </c>
      <c r="AC41" s="110"/>
      <c r="AD41" s="109" t="s">
        <v>15</v>
      </c>
      <c r="AE41" s="110"/>
      <c r="AF41" s="31"/>
    </row>
    <row r="42" spans="1:32" ht="27.95" customHeight="1">
      <c r="A42" s="16">
        <f t="shared" si="1"/>
        <v>100</v>
      </c>
      <c r="B42" s="15">
        <v>11.38</v>
      </c>
      <c r="C42" s="119" t="s">
        <v>84</v>
      </c>
      <c r="D42" s="121"/>
      <c r="E42" s="39" t="s">
        <v>213</v>
      </c>
      <c r="F42" s="59">
        <f>'[2]SEF-NOI-RB p1 Gas wp'!G43</f>
        <v>-15129569.386107001</v>
      </c>
      <c r="G42" s="59">
        <f>'[2]SEF-NOI-RB p1 Gas wp'!M43</f>
        <v>-244980865.4539476</v>
      </c>
      <c r="H42" s="64">
        <f>'[2]SEF-NOI-RB p1 Gas wp'!H43</f>
        <v>0</v>
      </c>
      <c r="I42" s="61">
        <f>'[2]SEF-NOI-RB p1 Gas wp'!N43</f>
        <v>0</v>
      </c>
      <c r="J42" s="109" t="s">
        <v>15</v>
      </c>
      <c r="K42" s="110"/>
      <c r="L42" s="109" t="s">
        <v>15</v>
      </c>
      <c r="M42" s="110"/>
      <c r="N42" s="109" t="s">
        <v>15</v>
      </c>
      <c r="O42" s="110"/>
      <c r="P42" s="109" t="s">
        <v>15</v>
      </c>
      <c r="Q42" s="110"/>
      <c r="R42" s="109" t="s">
        <v>15</v>
      </c>
      <c r="S42" s="110"/>
      <c r="T42" s="109" t="s">
        <v>15</v>
      </c>
      <c r="U42" s="110"/>
      <c r="V42" s="109" t="s">
        <v>15</v>
      </c>
      <c r="W42" s="110"/>
      <c r="X42" s="109" t="s">
        <v>15</v>
      </c>
      <c r="Y42" s="110"/>
      <c r="Z42" s="109" t="s">
        <v>15</v>
      </c>
      <c r="AA42" s="110"/>
      <c r="AB42" s="109" t="s">
        <v>15</v>
      </c>
      <c r="AC42" s="110"/>
      <c r="AD42" s="109" t="s">
        <v>15</v>
      </c>
      <c r="AE42" s="110"/>
      <c r="AF42" s="31"/>
    </row>
    <row r="43" spans="1:32" ht="25.5">
      <c r="A43" s="16">
        <f t="shared" si="1"/>
        <v>101</v>
      </c>
      <c r="B43" s="15">
        <v>11.39</v>
      </c>
      <c r="C43" s="119" t="s">
        <v>85</v>
      </c>
      <c r="D43" s="121"/>
      <c r="E43" s="39" t="s">
        <v>213</v>
      </c>
      <c r="F43" s="59">
        <f>'[2]SEF-NOI-RB p1 Gas wp'!G44</f>
        <v>-390424.27296720457</v>
      </c>
      <c r="G43" s="59">
        <f>'[2]SEF-NOI-RB p1 Gas wp'!M44</f>
        <v>10876368.636052944</v>
      </c>
      <c r="H43" s="64">
        <f>'[2]SEF-NOI-RB p1 Gas wp'!H44</f>
        <v>4573331.9478821624</v>
      </c>
      <c r="I43" s="61">
        <f>'[2]SEF-NOI-RB p1 Gas wp'!N44</f>
        <v>-5437988.3141693044</v>
      </c>
      <c r="J43" s="109" t="s">
        <v>15</v>
      </c>
      <c r="K43" s="110"/>
      <c r="L43" s="109" t="s">
        <v>15</v>
      </c>
      <c r="M43" s="110"/>
      <c r="N43" s="109" t="s">
        <v>15</v>
      </c>
      <c r="O43" s="110"/>
      <c r="P43" s="109" t="s">
        <v>15</v>
      </c>
      <c r="Q43" s="110"/>
      <c r="R43" s="109" t="s">
        <v>15</v>
      </c>
      <c r="S43" s="110"/>
      <c r="T43" s="109" t="s">
        <v>15</v>
      </c>
      <c r="U43" s="110"/>
      <c r="V43" s="109" t="s">
        <v>15</v>
      </c>
      <c r="W43" s="110"/>
      <c r="X43" s="109" t="s">
        <v>15</v>
      </c>
      <c r="Y43" s="110"/>
      <c r="Z43" s="109" t="s">
        <v>15</v>
      </c>
      <c r="AA43" s="110"/>
      <c r="AB43" s="109" t="s">
        <v>15</v>
      </c>
      <c r="AC43" s="110"/>
      <c r="AD43" s="109" t="s">
        <v>15</v>
      </c>
      <c r="AE43" s="110"/>
      <c r="AF43" s="31"/>
    </row>
    <row r="44" spans="1:32" ht="37.5" customHeight="1">
      <c r="A44" s="16">
        <f t="shared" si="1"/>
        <v>102</v>
      </c>
      <c r="B44" s="15">
        <v>11.4</v>
      </c>
      <c r="C44" s="119" t="s">
        <v>139</v>
      </c>
      <c r="D44" s="121"/>
      <c r="E44" s="39" t="s">
        <v>213</v>
      </c>
      <c r="F44" s="59">
        <f>'[2]SEF-NOI-RB p1 Gas wp'!G45</f>
        <v>2176032.3170551313</v>
      </c>
      <c r="G44" s="59">
        <f>'[2]SEF-NOI-RB p1 Gas wp'!M45</f>
        <v>-22199857.193105318</v>
      </c>
      <c r="H44" s="64">
        <f>'[2]SEF-NOI-RB p1 Gas wp'!H45</f>
        <v>684799.57034431375</v>
      </c>
      <c r="I44" s="61">
        <f>'[2]SEF-NOI-RB p1 Gas wp'!N45</f>
        <v>1152189.4358550543</v>
      </c>
      <c r="J44" s="109" t="s">
        <v>15</v>
      </c>
      <c r="K44" s="110"/>
      <c r="L44" s="109" t="s">
        <v>15</v>
      </c>
      <c r="M44" s="110"/>
      <c r="N44" s="109" t="s">
        <v>15</v>
      </c>
      <c r="O44" s="110"/>
      <c r="P44" s="109" t="s">
        <v>15</v>
      </c>
      <c r="Q44" s="110"/>
      <c r="R44" s="109" t="s">
        <v>15</v>
      </c>
      <c r="S44" s="110"/>
      <c r="T44" s="109" t="s">
        <v>15</v>
      </c>
      <c r="U44" s="110"/>
      <c r="V44" s="109" t="s">
        <v>15</v>
      </c>
      <c r="W44" s="110"/>
      <c r="X44" s="109" t="s">
        <v>15</v>
      </c>
      <c r="Y44" s="110"/>
      <c r="Z44" s="109" t="s">
        <v>15</v>
      </c>
      <c r="AA44" s="110"/>
      <c r="AB44" s="109" t="s">
        <v>15</v>
      </c>
      <c r="AC44" s="110"/>
      <c r="AD44" s="109" t="s">
        <v>15</v>
      </c>
      <c r="AE44" s="110"/>
      <c r="AF44" s="31"/>
    </row>
    <row r="45" spans="1:32" ht="24.75" customHeight="1">
      <c r="A45" s="16">
        <f t="shared" si="1"/>
        <v>103</v>
      </c>
      <c r="B45" s="15">
        <v>11.49</v>
      </c>
      <c r="C45" s="119" t="s">
        <v>273</v>
      </c>
      <c r="D45" s="120"/>
      <c r="E45" s="39" t="s">
        <v>213</v>
      </c>
      <c r="F45" s="59">
        <f>'[2]SEF-NOI-RB p1 Gas wp'!G42</f>
        <v>-473094.90797310008</v>
      </c>
      <c r="G45" s="59">
        <f>'[2]SEF-NOI-RB p1 Gas wp'!M42</f>
        <v>0</v>
      </c>
      <c r="H45" s="64">
        <f>'[2]SEF-NOI-RB p1 Gas wp'!H42</f>
        <v>-517474.02904289996</v>
      </c>
      <c r="I45" s="61">
        <f>'[2]SEF-NOI-RB p1 Gas wp'!N42</f>
        <v>0</v>
      </c>
      <c r="J45" s="109" t="s">
        <v>15</v>
      </c>
      <c r="K45" s="110"/>
      <c r="L45" s="109" t="s">
        <v>15</v>
      </c>
      <c r="M45" s="110"/>
      <c r="N45" s="109" t="s">
        <v>15</v>
      </c>
      <c r="O45" s="110"/>
      <c r="P45" s="109" t="s">
        <v>15</v>
      </c>
      <c r="Q45" s="110"/>
      <c r="R45" s="109" t="s">
        <v>15</v>
      </c>
      <c r="S45" s="110"/>
      <c r="T45" s="109" t="s">
        <v>15</v>
      </c>
      <c r="U45" s="110"/>
      <c r="V45" s="109" t="s">
        <v>15</v>
      </c>
      <c r="W45" s="110"/>
      <c r="X45" s="109" t="s">
        <v>15</v>
      </c>
      <c r="Y45" s="110"/>
      <c r="Z45" s="109" t="s">
        <v>15</v>
      </c>
      <c r="AA45" s="110"/>
      <c r="AB45" s="109" t="s">
        <v>15</v>
      </c>
      <c r="AC45" s="110"/>
      <c r="AD45" s="109" t="s">
        <v>15</v>
      </c>
      <c r="AE45" s="110"/>
      <c r="AF45" s="31"/>
    </row>
    <row r="46" spans="1:32" ht="25.5">
      <c r="A46" s="16">
        <f t="shared" si="1"/>
        <v>104</v>
      </c>
      <c r="B46" s="15">
        <v>36.21</v>
      </c>
      <c r="C46" s="119" t="s">
        <v>270</v>
      </c>
      <c r="D46" s="121"/>
      <c r="E46" s="39" t="s">
        <v>271</v>
      </c>
      <c r="F46" s="61" t="s">
        <v>140</v>
      </c>
      <c r="G46" s="59" t="s">
        <v>140</v>
      </c>
      <c r="H46" s="61" t="s">
        <v>140</v>
      </c>
      <c r="I46" s="61" t="s">
        <v>137</v>
      </c>
      <c r="J46" s="111" t="s">
        <v>324</v>
      </c>
      <c r="K46" s="112"/>
      <c r="L46" s="109" t="s">
        <v>15</v>
      </c>
      <c r="M46" s="110"/>
      <c r="N46" s="109" t="s">
        <v>15</v>
      </c>
      <c r="O46" s="110"/>
      <c r="P46" s="109" t="s">
        <v>15</v>
      </c>
      <c r="Q46" s="110"/>
      <c r="R46" s="109" t="s">
        <v>15</v>
      </c>
      <c r="S46" s="110"/>
      <c r="T46" s="109" t="s">
        <v>15</v>
      </c>
      <c r="U46" s="110"/>
      <c r="V46" s="109" t="s">
        <v>15</v>
      </c>
      <c r="W46" s="110"/>
      <c r="X46" s="109" t="s">
        <v>15</v>
      </c>
      <c r="Y46" s="110"/>
      <c r="Z46" s="109" t="s">
        <v>15</v>
      </c>
      <c r="AA46" s="110"/>
      <c r="AB46" s="109" t="s">
        <v>15</v>
      </c>
      <c r="AC46" s="110"/>
      <c r="AD46" s="109" t="s">
        <v>15</v>
      </c>
      <c r="AE46" s="110"/>
      <c r="AF46" s="31"/>
    </row>
    <row r="47" spans="1:32" ht="25.5">
      <c r="A47" s="16">
        <f t="shared" si="1"/>
        <v>105</v>
      </c>
      <c r="B47" s="15">
        <v>36.340000000000003</v>
      </c>
      <c r="C47" s="119" t="s">
        <v>272</v>
      </c>
      <c r="D47" s="121"/>
      <c r="E47" s="39" t="s">
        <v>271</v>
      </c>
      <c r="F47" s="61" t="s">
        <v>140</v>
      </c>
      <c r="G47" s="59" t="s">
        <v>140</v>
      </c>
      <c r="H47" s="61" t="s">
        <v>140</v>
      </c>
      <c r="I47" s="61" t="s">
        <v>137</v>
      </c>
      <c r="J47" s="109" t="s">
        <v>15</v>
      </c>
      <c r="K47" s="110"/>
      <c r="L47" s="109" t="s">
        <v>15</v>
      </c>
      <c r="M47" s="110"/>
      <c r="N47" s="109" t="s">
        <v>15</v>
      </c>
      <c r="O47" s="110"/>
      <c r="P47" s="109" t="s">
        <v>15</v>
      </c>
      <c r="Q47" s="110"/>
      <c r="R47" s="109" t="s">
        <v>15</v>
      </c>
      <c r="S47" s="110"/>
      <c r="T47" s="109" t="s">
        <v>15</v>
      </c>
      <c r="U47" s="110"/>
      <c r="V47" s="109" t="s">
        <v>15</v>
      </c>
      <c r="W47" s="110"/>
      <c r="X47" s="109" t="s">
        <v>15</v>
      </c>
      <c r="Y47" s="110"/>
      <c r="Z47" s="109" t="s">
        <v>15</v>
      </c>
      <c r="AA47" s="110"/>
      <c r="AB47" s="109" t="s">
        <v>15</v>
      </c>
      <c r="AC47" s="110"/>
      <c r="AD47" s="109" t="s">
        <v>15</v>
      </c>
      <c r="AE47" s="110"/>
      <c r="AF47" s="31"/>
    </row>
    <row r="48" spans="1:32" ht="25.5">
      <c r="A48" s="16">
        <f t="shared" si="1"/>
        <v>106</v>
      </c>
      <c r="B48" s="15">
        <v>36.49</v>
      </c>
      <c r="C48" s="119" t="s">
        <v>273</v>
      </c>
      <c r="D48" s="121"/>
      <c r="E48" s="39" t="s">
        <v>271</v>
      </c>
      <c r="F48" s="61" t="s">
        <v>140</v>
      </c>
      <c r="G48" s="65">
        <v>0</v>
      </c>
      <c r="H48" s="66">
        <v>0</v>
      </c>
      <c r="I48" s="66">
        <v>0</v>
      </c>
      <c r="J48" s="109" t="s">
        <v>15</v>
      </c>
      <c r="K48" s="110"/>
      <c r="L48" s="109" t="s">
        <v>15</v>
      </c>
      <c r="M48" s="110"/>
      <c r="N48" s="109" t="s">
        <v>15</v>
      </c>
      <c r="O48" s="110"/>
      <c r="P48" s="109" t="s">
        <v>15</v>
      </c>
      <c r="Q48" s="110"/>
      <c r="R48" s="109" t="s">
        <v>15</v>
      </c>
      <c r="S48" s="110"/>
      <c r="T48" s="109" t="s">
        <v>15</v>
      </c>
      <c r="U48" s="110"/>
      <c r="V48" s="109" t="s">
        <v>15</v>
      </c>
      <c r="W48" s="110"/>
      <c r="X48" s="109" t="s">
        <v>15</v>
      </c>
      <c r="Y48" s="110"/>
      <c r="Z48" s="109" t="s">
        <v>15</v>
      </c>
      <c r="AA48" s="110"/>
      <c r="AB48" s="109" t="s">
        <v>15</v>
      </c>
      <c r="AC48" s="110"/>
      <c r="AD48" s="109" t="s">
        <v>15</v>
      </c>
      <c r="AE48" s="110"/>
      <c r="AF48" s="31"/>
    </row>
    <row r="49" spans="1:31">
      <c r="A49" s="16">
        <f t="shared" si="1"/>
        <v>107</v>
      </c>
      <c r="B49" s="15" t="s">
        <v>15</v>
      </c>
      <c r="C49" s="122" t="s">
        <v>87</v>
      </c>
      <c r="D49" s="123"/>
      <c r="E49" s="124"/>
      <c r="F49" s="62">
        <f>SUM(F4:F48)</f>
        <v>30177041.73042516</v>
      </c>
      <c r="G49" s="62">
        <f t="shared" ref="G49:I49" si="2">SUM(G4:G48)</f>
        <v>2866503992.9496746</v>
      </c>
      <c r="H49" s="62">
        <f t="shared" si="2"/>
        <v>19810710.780777402</v>
      </c>
      <c r="I49" s="62">
        <f t="shared" si="2"/>
        <v>2863128296.2018137</v>
      </c>
      <c r="J49" s="109" t="s">
        <v>15</v>
      </c>
      <c r="K49" s="110"/>
      <c r="L49" s="113" t="s">
        <v>15</v>
      </c>
      <c r="M49" s="114"/>
      <c r="N49" s="113" t="s">
        <v>15</v>
      </c>
      <c r="O49" s="114"/>
      <c r="P49" s="109" t="s">
        <v>15</v>
      </c>
      <c r="Q49" s="110"/>
      <c r="R49" s="113" t="s">
        <v>15</v>
      </c>
      <c r="S49" s="114"/>
      <c r="T49" s="113" t="s">
        <v>15</v>
      </c>
      <c r="U49" s="114"/>
      <c r="V49" s="113" t="s">
        <v>15</v>
      </c>
      <c r="W49" s="114"/>
      <c r="X49" s="109" t="s">
        <v>15</v>
      </c>
      <c r="Y49" s="110"/>
      <c r="Z49" s="113" t="s">
        <v>15</v>
      </c>
      <c r="AA49" s="114"/>
      <c r="AB49" s="113" t="s">
        <v>15</v>
      </c>
      <c r="AC49" s="114"/>
      <c r="AD49" s="113" t="s">
        <v>15</v>
      </c>
      <c r="AE49" s="114"/>
    </row>
    <row r="50" spans="1:31">
      <c r="E50" s="44" t="s">
        <v>98</v>
      </c>
      <c r="F50" s="33">
        <f>'[2]SEF-NOI-RB p1 Gas wp'!$G$46-F49</f>
        <v>0</v>
      </c>
      <c r="G50" s="33">
        <f>'[2]SEF-NOI-RB p1 Gas wp'!$M$46-G49</f>
        <v>0</v>
      </c>
      <c r="H50" s="67">
        <f>'[2]SEF-NOI-RB p1 Gas wp'!$H$46-H49</f>
        <v>0</v>
      </c>
      <c r="I50" s="67">
        <f>'[2]SEF-NOI-RB p1 Gas wp'!$N$46-I49</f>
        <v>0</v>
      </c>
    </row>
    <row r="51" spans="1:31">
      <c r="F51" s="33"/>
      <c r="G51" s="34"/>
      <c r="I51" s="35"/>
    </row>
    <row r="52" spans="1:31">
      <c r="F52" s="36"/>
      <c r="G52" s="34"/>
      <c r="I52" s="35"/>
    </row>
    <row r="53" spans="1:31">
      <c r="F53" s="34"/>
    </row>
  </sheetData>
  <mergeCells count="568">
    <mergeCell ref="N21:O21"/>
    <mergeCell ref="N22:O22"/>
    <mergeCell ref="N23:O23"/>
    <mergeCell ref="N1:O1"/>
    <mergeCell ref="N4:O4"/>
    <mergeCell ref="N5:O5"/>
    <mergeCell ref="N6:O6"/>
    <mergeCell ref="N7:O7"/>
    <mergeCell ref="N8:O8"/>
    <mergeCell ref="N10:O10"/>
    <mergeCell ref="N11:O11"/>
    <mergeCell ref="N12:O12"/>
    <mergeCell ref="N14:O14"/>
    <mergeCell ref="N15:O15"/>
    <mergeCell ref="N40:O40"/>
    <mergeCell ref="N41:O41"/>
    <mergeCell ref="N42:O42"/>
    <mergeCell ref="J9:K9"/>
    <mergeCell ref="L9:M9"/>
    <mergeCell ref="N9:O9"/>
    <mergeCell ref="N34:O34"/>
    <mergeCell ref="N35:O35"/>
    <mergeCell ref="N36:O36"/>
    <mergeCell ref="N37:O37"/>
    <mergeCell ref="N38:O38"/>
    <mergeCell ref="N29:O29"/>
    <mergeCell ref="N30:O30"/>
    <mergeCell ref="N31:O31"/>
    <mergeCell ref="N32:O32"/>
    <mergeCell ref="N33:O33"/>
    <mergeCell ref="N24:O24"/>
    <mergeCell ref="N25:O25"/>
    <mergeCell ref="N26:O26"/>
    <mergeCell ref="L40:M40"/>
    <mergeCell ref="L41:M41"/>
    <mergeCell ref="L27:M27"/>
    <mergeCell ref="N17:O17"/>
    <mergeCell ref="N18:O18"/>
    <mergeCell ref="N39:O39"/>
    <mergeCell ref="N27:O27"/>
    <mergeCell ref="N28:O28"/>
    <mergeCell ref="L13:M13"/>
    <mergeCell ref="L14:M14"/>
    <mergeCell ref="L15:M15"/>
    <mergeCell ref="L16:M16"/>
    <mergeCell ref="L17:M17"/>
    <mergeCell ref="L28:M28"/>
    <mergeCell ref="L29:M29"/>
    <mergeCell ref="L30:M30"/>
    <mergeCell ref="N19:O19"/>
    <mergeCell ref="N20:O20"/>
    <mergeCell ref="N16:O16"/>
    <mergeCell ref="L24:M24"/>
    <mergeCell ref="L25:M25"/>
    <mergeCell ref="L26:M26"/>
    <mergeCell ref="N13:O13"/>
    <mergeCell ref="L18:M18"/>
    <mergeCell ref="L19:M19"/>
    <mergeCell ref="L20:M20"/>
    <mergeCell ref="L33:M33"/>
    <mergeCell ref="L34:M34"/>
    <mergeCell ref="L35:M35"/>
    <mergeCell ref="L36:M36"/>
    <mergeCell ref="L37:M37"/>
    <mergeCell ref="L31:M31"/>
    <mergeCell ref="L32:M32"/>
    <mergeCell ref="L38:M38"/>
    <mergeCell ref="L39:M39"/>
    <mergeCell ref="L1:M1"/>
    <mergeCell ref="L4:M4"/>
    <mergeCell ref="L5:M5"/>
    <mergeCell ref="L6:M6"/>
    <mergeCell ref="L7:M7"/>
    <mergeCell ref="L8:M8"/>
    <mergeCell ref="L10:M10"/>
    <mergeCell ref="L11:M11"/>
    <mergeCell ref="L12:M12"/>
    <mergeCell ref="L21:M21"/>
    <mergeCell ref="L22:M22"/>
    <mergeCell ref="L23:M23"/>
    <mergeCell ref="J29:K29"/>
    <mergeCell ref="J30:K30"/>
    <mergeCell ref="J21:K21"/>
    <mergeCell ref="J22:K22"/>
    <mergeCell ref="J23:K23"/>
    <mergeCell ref="J24:K24"/>
    <mergeCell ref="J25:K25"/>
    <mergeCell ref="J41:K41"/>
    <mergeCell ref="J42:K42"/>
    <mergeCell ref="J40:K40"/>
    <mergeCell ref="J36:K36"/>
    <mergeCell ref="J37:K37"/>
    <mergeCell ref="J38:K38"/>
    <mergeCell ref="J39:K39"/>
    <mergeCell ref="J31:K31"/>
    <mergeCell ref="J32:K32"/>
    <mergeCell ref="J33:K33"/>
    <mergeCell ref="C40:D40"/>
    <mergeCell ref="C41:D41"/>
    <mergeCell ref="C34:D34"/>
    <mergeCell ref="C35:D35"/>
    <mergeCell ref="C36:D36"/>
    <mergeCell ref="C37:D37"/>
    <mergeCell ref="C38:D38"/>
    <mergeCell ref="C33:D33"/>
    <mergeCell ref="C22:D22"/>
    <mergeCell ref="C23:D23"/>
    <mergeCell ref="C24:D24"/>
    <mergeCell ref="C25:D25"/>
    <mergeCell ref="C26:D26"/>
    <mergeCell ref="C27:D27"/>
    <mergeCell ref="C28:D28"/>
    <mergeCell ref="C29:D29"/>
    <mergeCell ref="C30:D30"/>
    <mergeCell ref="C9:D9"/>
    <mergeCell ref="C4:D4"/>
    <mergeCell ref="C5:D5"/>
    <mergeCell ref="J5:K5"/>
    <mergeCell ref="J6:K6"/>
    <mergeCell ref="J7:K7"/>
    <mergeCell ref="J8:K8"/>
    <mergeCell ref="J10:K10"/>
    <mergeCell ref="C39:D39"/>
    <mergeCell ref="J16:K16"/>
    <mergeCell ref="J17:K17"/>
    <mergeCell ref="J18:K18"/>
    <mergeCell ref="J19:K19"/>
    <mergeCell ref="J20:K20"/>
    <mergeCell ref="J11:K11"/>
    <mergeCell ref="J12:K12"/>
    <mergeCell ref="J13:K13"/>
    <mergeCell ref="J14:K14"/>
    <mergeCell ref="J15:K15"/>
    <mergeCell ref="J34:K34"/>
    <mergeCell ref="J35:K35"/>
    <mergeCell ref="J26:K26"/>
    <mergeCell ref="J27:K27"/>
    <mergeCell ref="J28:K28"/>
    <mergeCell ref="C6:D6"/>
    <mergeCell ref="C7:D7"/>
    <mergeCell ref="C8:D8"/>
    <mergeCell ref="C31:D31"/>
    <mergeCell ref="C32:D32"/>
    <mergeCell ref="J1:K1"/>
    <mergeCell ref="C21:D21"/>
    <mergeCell ref="C10:D10"/>
    <mergeCell ref="C11:D11"/>
    <mergeCell ref="C12:D12"/>
    <mergeCell ref="C13:D13"/>
    <mergeCell ref="C14:D14"/>
    <mergeCell ref="C15:D15"/>
    <mergeCell ref="C16:D16"/>
    <mergeCell ref="C17:D17"/>
    <mergeCell ref="C18:D18"/>
    <mergeCell ref="C19:D19"/>
    <mergeCell ref="C20:D20"/>
    <mergeCell ref="J4:K4"/>
    <mergeCell ref="F2:G2"/>
    <mergeCell ref="H2:I2"/>
    <mergeCell ref="C3:D3"/>
    <mergeCell ref="A1:E1"/>
    <mergeCell ref="F1:I1"/>
    <mergeCell ref="P1:Q1"/>
    <mergeCell ref="R1:S1"/>
    <mergeCell ref="T1:U1"/>
    <mergeCell ref="V1:W1"/>
    <mergeCell ref="X1:Y1"/>
    <mergeCell ref="Z1:AA1"/>
    <mergeCell ref="AB1:AC1"/>
    <mergeCell ref="P4:Q4"/>
    <mergeCell ref="R4:S4"/>
    <mergeCell ref="T4:U4"/>
    <mergeCell ref="V4:W4"/>
    <mergeCell ref="X4:Y4"/>
    <mergeCell ref="Z4:AA4"/>
    <mergeCell ref="AB4:AC4"/>
    <mergeCell ref="P5:Q5"/>
    <mergeCell ref="R5:S5"/>
    <mergeCell ref="T5:U5"/>
    <mergeCell ref="V5:W5"/>
    <mergeCell ref="X5:Y5"/>
    <mergeCell ref="Z5:AA5"/>
    <mergeCell ref="AB5:AC5"/>
    <mergeCell ref="P6:Q6"/>
    <mergeCell ref="R6:S6"/>
    <mergeCell ref="T6:U6"/>
    <mergeCell ref="V6:W6"/>
    <mergeCell ref="X6:Y6"/>
    <mergeCell ref="Z6:AA6"/>
    <mergeCell ref="AB6:AC6"/>
    <mergeCell ref="P7:Q7"/>
    <mergeCell ref="R7:S7"/>
    <mergeCell ref="T7:U7"/>
    <mergeCell ref="V7:W7"/>
    <mergeCell ref="X7:Y7"/>
    <mergeCell ref="Z7:AA7"/>
    <mergeCell ref="AB7:AC7"/>
    <mergeCell ref="P8:Q8"/>
    <mergeCell ref="R8:S8"/>
    <mergeCell ref="T8:U8"/>
    <mergeCell ref="V8:W8"/>
    <mergeCell ref="X8:Y8"/>
    <mergeCell ref="Z8:AA8"/>
    <mergeCell ref="AB8:AC8"/>
    <mergeCell ref="P9:Q9"/>
    <mergeCell ref="R9:S9"/>
    <mergeCell ref="T9:U9"/>
    <mergeCell ref="V9:W9"/>
    <mergeCell ref="X9:Y9"/>
    <mergeCell ref="Z9:AA9"/>
    <mergeCell ref="AB9:AC9"/>
    <mergeCell ref="P10:Q10"/>
    <mergeCell ref="R10:S10"/>
    <mergeCell ref="T10:U10"/>
    <mergeCell ref="V10:W10"/>
    <mergeCell ref="X10:Y10"/>
    <mergeCell ref="Z10:AA10"/>
    <mergeCell ref="AB10:AC10"/>
    <mergeCell ref="P11:Q11"/>
    <mergeCell ref="R11:S11"/>
    <mergeCell ref="T11:U11"/>
    <mergeCell ref="V11:W11"/>
    <mergeCell ref="X11:Y11"/>
    <mergeCell ref="Z11:AA11"/>
    <mergeCell ref="AB11:AC11"/>
    <mergeCell ref="P12:Q12"/>
    <mergeCell ref="R12:S12"/>
    <mergeCell ref="T12:U12"/>
    <mergeCell ref="V12:W12"/>
    <mergeCell ref="X12:Y12"/>
    <mergeCell ref="Z12:AA12"/>
    <mergeCell ref="AB12:AC12"/>
    <mergeCell ref="P13:Q13"/>
    <mergeCell ref="R13:S13"/>
    <mergeCell ref="T13:U13"/>
    <mergeCell ref="V13:W13"/>
    <mergeCell ref="X13:Y13"/>
    <mergeCell ref="Z13:AA13"/>
    <mergeCell ref="AB13:AC13"/>
    <mergeCell ref="P14:Q14"/>
    <mergeCell ref="R14:S14"/>
    <mergeCell ref="T14:U14"/>
    <mergeCell ref="V14:W14"/>
    <mergeCell ref="X14:Y14"/>
    <mergeCell ref="Z14:AA14"/>
    <mergeCell ref="AB14:AC14"/>
    <mergeCell ref="P15:Q15"/>
    <mergeCell ref="R15:S15"/>
    <mergeCell ref="T15:U15"/>
    <mergeCell ref="V15:W15"/>
    <mergeCell ref="X15:Y15"/>
    <mergeCell ref="Z15:AA15"/>
    <mergeCell ref="AB15:AC15"/>
    <mergeCell ref="P16:Q16"/>
    <mergeCell ref="R16:S16"/>
    <mergeCell ref="T16:U16"/>
    <mergeCell ref="V16:W16"/>
    <mergeCell ref="X16:Y16"/>
    <mergeCell ref="Z16:AA16"/>
    <mergeCell ref="AB16:AC16"/>
    <mergeCell ref="P17:Q17"/>
    <mergeCell ref="R17:S17"/>
    <mergeCell ref="T17:U17"/>
    <mergeCell ref="V17:W17"/>
    <mergeCell ref="X17:Y17"/>
    <mergeCell ref="Z17:AA17"/>
    <mergeCell ref="AB17:AC17"/>
    <mergeCell ref="P18:Q18"/>
    <mergeCell ref="R18:S18"/>
    <mergeCell ref="T18:U18"/>
    <mergeCell ref="V18:W18"/>
    <mergeCell ref="X18:Y18"/>
    <mergeCell ref="Z18:AA18"/>
    <mergeCell ref="AB18:AC18"/>
    <mergeCell ref="P19:Q19"/>
    <mergeCell ref="R19:S19"/>
    <mergeCell ref="T19:U19"/>
    <mergeCell ref="V19:W19"/>
    <mergeCell ref="X19:Y19"/>
    <mergeCell ref="Z19:AA19"/>
    <mergeCell ref="AB19:AC19"/>
    <mergeCell ref="P20:Q20"/>
    <mergeCell ref="R20:S20"/>
    <mergeCell ref="T20:U20"/>
    <mergeCell ref="V20:W20"/>
    <mergeCell ref="X20:Y20"/>
    <mergeCell ref="Z20:AA20"/>
    <mergeCell ref="AB20:AC20"/>
    <mergeCell ref="P21:Q21"/>
    <mergeCell ref="R21:S21"/>
    <mergeCell ref="T21:U21"/>
    <mergeCell ref="V21:W21"/>
    <mergeCell ref="X21:Y21"/>
    <mergeCell ref="Z21:AA21"/>
    <mergeCell ref="AB21:AC21"/>
    <mergeCell ref="P22:Q22"/>
    <mergeCell ref="R22:S22"/>
    <mergeCell ref="T22:U22"/>
    <mergeCell ref="V22:W22"/>
    <mergeCell ref="X22:Y22"/>
    <mergeCell ref="Z22:AA22"/>
    <mergeCell ref="AB22:AC22"/>
    <mergeCell ref="P23:Q23"/>
    <mergeCell ref="R23:S23"/>
    <mergeCell ref="T23:U23"/>
    <mergeCell ref="V23:W23"/>
    <mergeCell ref="X23:Y23"/>
    <mergeCell ref="Z23:AA23"/>
    <mergeCell ref="AB23:AC23"/>
    <mergeCell ref="P24:Q24"/>
    <mergeCell ref="R24:S24"/>
    <mergeCell ref="T24:U24"/>
    <mergeCell ref="V24:W24"/>
    <mergeCell ref="X24:Y24"/>
    <mergeCell ref="Z24:AA24"/>
    <mergeCell ref="AB24:AC24"/>
    <mergeCell ref="P25:Q25"/>
    <mergeCell ref="R25:S25"/>
    <mergeCell ref="T25:U25"/>
    <mergeCell ref="V25:W25"/>
    <mergeCell ref="X25:Y25"/>
    <mergeCell ref="Z25:AA25"/>
    <mergeCell ref="AB25:AC25"/>
    <mergeCell ref="P26:Q26"/>
    <mergeCell ref="R26:S26"/>
    <mergeCell ref="T26:U26"/>
    <mergeCell ref="V26:W26"/>
    <mergeCell ref="X26:Y26"/>
    <mergeCell ref="Z26:AA26"/>
    <mergeCell ref="AB26:AC26"/>
    <mergeCell ref="P27:Q27"/>
    <mergeCell ref="R27:S27"/>
    <mergeCell ref="T27:U27"/>
    <mergeCell ref="V27:W27"/>
    <mergeCell ref="X27:Y27"/>
    <mergeCell ref="Z27:AA27"/>
    <mergeCell ref="AB27:AC27"/>
    <mergeCell ref="P28:Q28"/>
    <mergeCell ref="R28:S28"/>
    <mergeCell ref="T28:U28"/>
    <mergeCell ref="V28:W28"/>
    <mergeCell ref="X28:Y28"/>
    <mergeCell ref="Z28:AA28"/>
    <mergeCell ref="AB28:AC28"/>
    <mergeCell ref="P29:Q29"/>
    <mergeCell ref="R29:S29"/>
    <mergeCell ref="T29:U29"/>
    <mergeCell ref="V29:W29"/>
    <mergeCell ref="X29:Y29"/>
    <mergeCell ref="Z29:AA29"/>
    <mergeCell ref="AB29:AC29"/>
    <mergeCell ref="P30:Q30"/>
    <mergeCell ref="R30:S30"/>
    <mergeCell ref="T30:U30"/>
    <mergeCell ref="V30:W30"/>
    <mergeCell ref="X30:Y30"/>
    <mergeCell ref="Z30:AA30"/>
    <mergeCell ref="AB30:AC30"/>
    <mergeCell ref="P31:Q31"/>
    <mergeCell ref="R31:S31"/>
    <mergeCell ref="T31:U31"/>
    <mergeCell ref="V31:W31"/>
    <mergeCell ref="X31:Y31"/>
    <mergeCell ref="Z31:AA31"/>
    <mergeCell ref="AB31:AC31"/>
    <mergeCell ref="P32:Q32"/>
    <mergeCell ref="R32:S32"/>
    <mergeCell ref="T32:U32"/>
    <mergeCell ref="V32:W32"/>
    <mergeCell ref="X32:Y32"/>
    <mergeCell ref="Z32:AA32"/>
    <mergeCell ref="AB32:AC32"/>
    <mergeCell ref="P33:Q33"/>
    <mergeCell ref="R33:S33"/>
    <mergeCell ref="T33:U33"/>
    <mergeCell ref="V33:W33"/>
    <mergeCell ref="X33:Y33"/>
    <mergeCell ref="Z33:AA33"/>
    <mergeCell ref="AB33:AC33"/>
    <mergeCell ref="P34:Q34"/>
    <mergeCell ref="R34:S34"/>
    <mergeCell ref="T34:U34"/>
    <mergeCell ref="V34:W34"/>
    <mergeCell ref="X34:Y34"/>
    <mergeCell ref="Z34:AA34"/>
    <mergeCell ref="AB34:AC34"/>
    <mergeCell ref="P35:Q35"/>
    <mergeCell ref="R35:S35"/>
    <mergeCell ref="T35:U35"/>
    <mergeCell ref="V35:W35"/>
    <mergeCell ref="X35:Y35"/>
    <mergeCell ref="Z35:AA35"/>
    <mergeCell ref="AB35:AC35"/>
    <mergeCell ref="P36:Q36"/>
    <mergeCell ref="R36:S36"/>
    <mergeCell ref="T36:U36"/>
    <mergeCell ref="V36:W36"/>
    <mergeCell ref="X36:Y36"/>
    <mergeCell ref="Z36:AA36"/>
    <mergeCell ref="AB36:AC36"/>
    <mergeCell ref="P37:Q37"/>
    <mergeCell ref="R37:S37"/>
    <mergeCell ref="T37:U37"/>
    <mergeCell ref="V37:W37"/>
    <mergeCell ref="X37:Y37"/>
    <mergeCell ref="Z37:AA37"/>
    <mergeCell ref="AB37:AC37"/>
    <mergeCell ref="P38:Q38"/>
    <mergeCell ref="R38:S38"/>
    <mergeCell ref="T38:U38"/>
    <mergeCell ref="V38:W38"/>
    <mergeCell ref="X38:Y38"/>
    <mergeCell ref="Z38:AA38"/>
    <mergeCell ref="AB38:AC38"/>
    <mergeCell ref="P39:Q39"/>
    <mergeCell ref="R39:S39"/>
    <mergeCell ref="T39:U39"/>
    <mergeCell ref="V39:W39"/>
    <mergeCell ref="X39:Y39"/>
    <mergeCell ref="Z39:AA39"/>
    <mergeCell ref="AB39:AC39"/>
    <mergeCell ref="P40:Q40"/>
    <mergeCell ref="R40:S40"/>
    <mergeCell ref="T40:U40"/>
    <mergeCell ref="V40:W40"/>
    <mergeCell ref="X40:Y40"/>
    <mergeCell ref="Z40:AA40"/>
    <mergeCell ref="AB40:AC40"/>
    <mergeCell ref="P41:Q41"/>
    <mergeCell ref="R41:S41"/>
    <mergeCell ref="T41:U41"/>
    <mergeCell ref="V41:W41"/>
    <mergeCell ref="X41:Y41"/>
    <mergeCell ref="Z41:AA41"/>
    <mergeCell ref="AB41:AC41"/>
    <mergeCell ref="C42:D42"/>
    <mergeCell ref="P42:Q42"/>
    <mergeCell ref="R42:S42"/>
    <mergeCell ref="T42:U42"/>
    <mergeCell ref="V42:W42"/>
    <mergeCell ref="X42:Y42"/>
    <mergeCell ref="Z42:AA42"/>
    <mergeCell ref="AB42:AC42"/>
    <mergeCell ref="L42:M42"/>
    <mergeCell ref="Z43:AA43"/>
    <mergeCell ref="AB43:AC43"/>
    <mergeCell ref="C44:D44"/>
    <mergeCell ref="J44:K44"/>
    <mergeCell ref="L44:M44"/>
    <mergeCell ref="N44:O44"/>
    <mergeCell ref="P44:Q44"/>
    <mergeCell ref="R44:S44"/>
    <mergeCell ref="T44:U44"/>
    <mergeCell ref="V44:W44"/>
    <mergeCell ref="X44:Y44"/>
    <mergeCell ref="Z44:AA44"/>
    <mergeCell ref="AB44:AC44"/>
    <mergeCell ref="C43:D43"/>
    <mergeCell ref="J43:K43"/>
    <mergeCell ref="L43:M43"/>
    <mergeCell ref="N43:O43"/>
    <mergeCell ref="P43:Q43"/>
    <mergeCell ref="R43:S43"/>
    <mergeCell ref="T43:U43"/>
    <mergeCell ref="V43:W43"/>
    <mergeCell ref="X43:Y43"/>
    <mergeCell ref="Z49:AA49"/>
    <mergeCell ref="AB49:AC49"/>
    <mergeCell ref="C49:E49"/>
    <mergeCell ref="J49:K49"/>
    <mergeCell ref="L49:M49"/>
    <mergeCell ref="N49:O49"/>
    <mergeCell ref="P49:Q49"/>
    <mergeCell ref="R49:S49"/>
    <mergeCell ref="T49:U49"/>
    <mergeCell ref="V49:W49"/>
    <mergeCell ref="X49:Y49"/>
    <mergeCell ref="Z46:AA46"/>
    <mergeCell ref="AB46:AC46"/>
    <mergeCell ref="C47:D47"/>
    <mergeCell ref="J47:K47"/>
    <mergeCell ref="L47:M47"/>
    <mergeCell ref="N47:O47"/>
    <mergeCell ref="P47:Q47"/>
    <mergeCell ref="R47:S47"/>
    <mergeCell ref="T47:U47"/>
    <mergeCell ref="V47:W47"/>
    <mergeCell ref="X47:Y47"/>
    <mergeCell ref="Z47:AA47"/>
    <mergeCell ref="AB47:AC47"/>
    <mergeCell ref="C46:D46"/>
    <mergeCell ref="J46:K46"/>
    <mergeCell ref="L46:M46"/>
    <mergeCell ref="N46:O46"/>
    <mergeCell ref="P46:Q46"/>
    <mergeCell ref="R46:S46"/>
    <mergeCell ref="T46:U46"/>
    <mergeCell ref="V46:W46"/>
    <mergeCell ref="X46:Y46"/>
    <mergeCell ref="Z48:AA48"/>
    <mergeCell ref="AB48:AC48"/>
    <mergeCell ref="C48:D48"/>
    <mergeCell ref="J48:K48"/>
    <mergeCell ref="L48:M48"/>
    <mergeCell ref="N48:O48"/>
    <mergeCell ref="P48:Q48"/>
    <mergeCell ref="R48:S48"/>
    <mergeCell ref="T48:U48"/>
    <mergeCell ref="V48:W48"/>
    <mergeCell ref="X48:Y48"/>
    <mergeCell ref="Z45:AA45"/>
    <mergeCell ref="AB45:AC45"/>
    <mergeCell ref="C45:D45"/>
    <mergeCell ref="J45:K45"/>
    <mergeCell ref="L45:M45"/>
    <mergeCell ref="N45:O45"/>
    <mergeCell ref="P45:Q45"/>
    <mergeCell ref="R45:S45"/>
    <mergeCell ref="T45:U45"/>
    <mergeCell ref="V45:W45"/>
    <mergeCell ref="X45:Y45"/>
    <mergeCell ref="AD1:AE1"/>
    <mergeCell ref="AD4:AE4"/>
    <mergeCell ref="AD5:AE5"/>
    <mergeCell ref="AD6:AE6"/>
    <mergeCell ref="AD7:AE7"/>
    <mergeCell ref="AD8:AE8"/>
    <mergeCell ref="AD9:AE9"/>
    <mergeCell ref="AD10:AE10"/>
    <mergeCell ref="AD11:AE11"/>
    <mergeCell ref="AD12:AE12"/>
    <mergeCell ref="AD13:AE13"/>
    <mergeCell ref="AD14:AE14"/>
    <mergeCell ref="AD15:AE15"/>
    <mergeCell ref="AD16:AE16"/>
    <mergeCell ref="AD17:AE17"/>
    <mergeCell ref="AD18:AE18"/>
    <mergeCell ref="AD19:AE19"/>
    <mergeCell ref="AD20:AE20"/>
    <mergeCell ref="AD21:AE21"/>
    <mergeCell ref="AD22:AE22"/>
    <mergeCell ref="AD23:AE23"/>
    <mergeCell ref="AD24:AE24"/>
    <mergeCell ref="AD25:AE25"/>
    <mergeCell ref="AD26:AE26"/>
    <mergeCell ref="AD27:AE27"/>
    <mergeCell ref="AD28:AE28"/>
    <mergeCell ref="AD29:AE29"/>
    <mergeCell ref="AD30:AE30"/>
    <mergeCell ref="AD31:AE31"/>
    <mergeCell ref="AD32:AE32"/>
    <mergeCell ref="AD33:AE33"/>
    <mergeCell ref="AD34:AE34"/>
    <mergeCell ref="AD35:AE35"/>
    <mergeCell ref="AD36:AE36"/>
    <mergeCell ref="AD37:AE37"/>
    <mergeCell ref="AD38:AE38"/>
    <mergeCell ref="AD48:AE48"/>
    <mergeCell ref="AD49:AE49"/>
    <mergeCell ref="AD39:AE39"/>
    <mergeCell ref="AD40:AE40"/>
    <mergeCell ref="AD41:AE41"/>
    <mergeCell ref="AD42:AE42"/>
    <mergeCell ref="AD43:AE43"/>
    <mergeCell ref="AD44:AE44"/>
    <mergeCell ref="AD45:AE45"/>
    <mergeCell ref="AD46:AE46"/>
    <mergeCell ref="AD47:AE47"/>
  </mergeCells>
  <pageMargins left="0.7" right="0.7" top="0.75" bottom="0.75" header="0.3" footer="0.3"/>
  <pageSetup orientation="portrait" horizontalDpi="90" verticalDpi="90" r:id="rId1"/>
  <headerFooter>
    <oddFooter>&amp;L&amp;"Times New Roman,Regular"&amp;8 158304751.3
&amp;"Times New Roman,Regular"&amp;8 169558060.4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zoomScale="60" zoomScaleNormal="60" zoomScaleSheetLayoutView="100" workbookViewId="0">
      <pane xSplit="1" ySplit="1" topLeftCell="B2" activePane="bottomRight" state="frozen"/>
      <selection pane="topRight" activeCell="B1" sqref="B1"/>
      <selection pane="bottomLeft" activeCell="A2" sqref="A2"/>
      <selection pane="bottomRight" activeCell="J39" sqref="J39"/>
    </sheetView>
  </sheetViews>
  <sheetFormatPr defaultColWidth="9.140625" defaultRowHeight="12.75"/>
  <cols>
    <col min="1" max="1" width="6.140625" style="20" bestFit="1" customWidth="1"/>
    <col min="2" max="2" width="39.5703125" style="20" customWidth="1"/>
    <col min="3" max="3" width="16.85546875" style="37" customWidth="1"/>
    <col min="4" max="4" width="23.42578125" style="37" customWidth="1"/>
    <col min="5" max="5" width="22.85546875" style="37" customWidth="1"/>
    <col min="6" max="6" width="18.85546875" style="37" customWidth="1"/>
    <col min="7" max="7" width="24.140625" style="37" customWidth="1"/>
    <col min="8" max="10" width="18.85546875" style="37" customWidth="1"/>
    <col min="11" max="11" width="21.85546875" style="37" customWidth="1"/>
    <col min="12" max="12" width="21" style="37" customWidth="1"/>
    <col min="13" max="14" width="23.85546875" style="37" customWidth="1"/>
    <col min="15" max="16384" width="9.140625" style="20"/>
  </cols>
  <sheetData>
    <row r="1" spans="1:14" s="24" customFormat="1" ht="48.95" customHeight="1">
      <c r="A1" s="51" t="s">
        <v>81</v>
      </c>
      <c r="B1" s="17" t="s">
        <v>56</v>
      </c>
      <c r="C1" s="17" t="s">
        <v>240</v>
      </c>
      <c r="D1" s="17" t="s">
        <v>107</v>
      </c>
      <c r="E1" s="17" t="s">
        <v>19</v>
      </c>
      <c r="F1" s="23" t="s">
        <v>116</v>
      </c>
      <c r="G1" s="17" t="s">
        <v>109</v>
      </c>
      <c r="H1" s="17" t="s">
        <v>110</v>
      </c>
      <c r="I1" s="17" t="s">
        <v>111</v>
      </c>
      <c r="J1" s="17" t="s">
        <v>112</v>
      </c>
      <c r="K1" s="17" t="s">
        <v>113</v>
      </c>
      <c r="L1" s="17" t="s">
        <v>114</v>
      </c>
      <c r="M1" s="17" t="s">
        <v>115</v>
      </c>
      <c r="N1" s="17" t="s">
        <v>309</v>
      </c>
    </row>
    <row r="2" spans="1:14" ht="25.5">
      <c r="A2" s="16">
        <f>'Gas Adjustments'!A49+1</f>
        <v>108</v>
      </c>
      <c r="B2" s="68" t="s">
        <v>20</v>
      </c>
      <c r="C2" s="18">
        <v>0.99</v>
      </c>
      <c r="D2" s="18" t="s">
        <v>244</v>
      </c>
      <c r="E2" s="18" t="s">
        <v>243</v>
      </c>
      <c r="F2" s="70" t="s">
        <v>15</v>
      </c>
      <c r="G2" s="18" t="s">
        <v>244</v>
      </c>
      <c r="H2" s="70" t="s">
        <v>15</v>
      </c>
      <c r="I2" s="70" t="s">
        <v>15</v>
      </c>
      <c r="J2" s="70" t="s">
        <v>15</v>
      </c>
      <c r="K2" s="60">
        <v>0.96</v>
      </c>
      <c r="L2" s="59" t="s">
        <v>15</v>
      </c>
      <c r="M2" s="59" t="s">
        <v>15</v>
      </c>
      <c r="N2" s="59" t="s">
        <v>15</v>
      </c>
    </row>
    <row r="3" spans="1:14" ht="25.5">
      <c r="A3" s="16">
        <f t="shared" ref="A3:A13" si="0">A2+1</f>
        <v>109</v>
      </c>
      <c r="B3" s="68" t="s">
        <v>46</v>
      </c>
      <c r="C3" s="18">
        <v>1.05</v>
      </c>
      <c r="D3" s="18" t="s">
        <v>244</v>
      </c>
      <c r="E3" s="18" t="s">
        <v>243</v>
      </c>
      <c r="F3" s="70" t="s">
        <v>15</v>
      </c>
      <c r="G3" s="18" t="s">
        <v>244</v>
      </c>
      <c r="H3" s="70" t="s">
        <v>15</v>
      </c>
      <c r="I3" s="70" t="s">
        <v>15</v>
      </c>
      <c r="J3" s="70" t="s">
        <v>15</v>
      </c>
      <c r="K3" s="60">
        <v>1.07</v>
      </c>
      <c r="L3" s="59" t="s">
        <v>15</v>
      </c>
      <c r="M3" s="59" t="s">
        <v>15</v>
      </c>
      <c r="N3" s="59" t="s">
        <v>15</v>
      </c>
    </row>
    <row r="4" spans="1:14" ht="25.5">
      <c r="A4" s="16">
        <f t="shared" si="0"/>
        <v>110</v>
      </c>
      <c r="B4" s="68" t="s">
        <v>45</v>
      </c>
      <c r="C4" s="18">
        <v>0.99</v>
      </c>
      <c r="D4" s="18" t="s">
        <v>244</v>
      </c>
      <c r="E4" s="18" t="s">
        <v>243</v>
      </c>
      <c r="F4" s="70" t="s">
        <v>15</v>
      </c>
      <c r="G4" s="18" t="s">
        <v>244</v>
      </c>
      <c r="H4" s="70" t="s">
        <v>15</v>
      </c>
      <c r="I4" s="70" t="s">
        <v>15</v>
      </c>
      <c r="J4" s="70" t="s">
        <v>15</v>
      </c>
      <c r="K4" s="60">
        <v>1.04</v>
      </c>
      <c r="L4" s="59" t="s">
        <v>15</v>
      </c>
      <c r="M4" s="59" t="s">
        <v>15</v>
      </c>
      <c r="N4" s="59" t="s">
        <v>15</v>
      </c>
    </row>
    <row r="5" spans="1:14" ht="25.5">
      <c r="A5" s="16">
        <f t="shared" si="0"/>
        <v>111</v>
      </c>
      <c r="B5" s="68" t="s">
        <v>78</v>
      </c>
      <c r="C5" s="18">
        <v>0.99</v>
      </c>
      <c r="D5" s="18" t="s">
        <v>244</v>
      </c>
      <c r="E5" s="18" t="s">
        <v>243</v>
      </c>
      <c r="F5" s="70" t="s">
        <v>15</v>
      </c>
      <c r="G5" s="18" t="s">
        <v>244</v>
      </c>
      <c r="H5" s="70" t="s">
        <v>15</v>
      </c>
      <c r="I5" s="70" t="s">
        <v>15</v>
      </c>
      <c r="J5" s="70" t="s">
        <v>15</v>
      </c>
      <c r="K5" s="60">
        <v>1.03</v>
      </c>
      <c r="L5" s="18" t="s">
        <v>245</v>
      </c>
      <c r="M5" s="59" t="s">
        <v>15</v>
      </c>
      <c r="N5" s="18" t="s">
        <v>330</v>
      </c>
    </row>
    <row r="6" spans="1:14" ht="25.5">
      <c r="A6" s="16">
        <f t="shared" si="0"/>
        <v>112</v>
      </c>
      <c r="B6" s="68" t="s">
        <v>48</v>
      </c>
      <c r="C6" s="18">
        <v>1</v>
      </c>
      <c r="D6" s="18" t="s">
        <v>244</v>
      </c>
      <c r="E6" s="18" t="s">
        <v>243</v>
      </c>
      <c r="F6" s="70" t="s">
        <v>15</v>
      </c>
      <c r="G6" s="18" t="s">
        <v>244</v>
      </c>
      <c r="H6" s="70" t="s">
        <v>15</v>
      </c>
      <c r="I6" s="70" t="s">
        <v>15</v>
      </c>
      <c r="J6" s="70" t="s">
        <v>15</v>
      </c>
      <c r="K6" s="60">
        <v>1.06</v>
      </c>
      <c r="L6" s="59" t="s">
        <v>15</v>
      </c>
      <c r="M6" s="59" t="s">
        <v>15</v>
      </c>
      <c r="N6" s="59" t="s">
        <v>15</v>
      </c>
    </row>
    <row r="7" spans="1:14" ht="25.5">
      <c r="A7" s="16">
        <f t="shared" si="0"/>
        <v>113</v>
      </c>
      <c r="B7" s="68" t="s">
        <v>49</v>
      </c>
      <c r="C7" s="18">
        <v>0.52</v>
      </c>
      <c r="D7" s="18" t="s">
        <v>244</v>
      </c>
      <c r="E7" s="18" t="s">
        <v>243</v>
      </c>
      <c r="F7" s="70" t="s">
        <v>15</v>
      </c>
      <c r="G7" s="18" t="s">
        <v>244</v>
      </c>
      <c r="H7" s="70" t="s">
        <v>15</v>
      </c>
      <c r="I7" s="70" t="s">
        <v>15</v>
      </c>
      <c r="J7" s="70" t="s">
        <v>15</v>
      </c>
      <c r="K7" s="60">
        <v>0.41</v>
      </c>
      <c r="L7" s="59" t="s">
        <v>15</v>
      </c>
      <c r="M7" s="59" t="s">
        <v>15</v>
      </c>
      <c r="N7" s="59" t="s">
        <v>15</v>
      </c>
    </row>
    <row r="8" spans="1:14" ht="25.5">
      <c r="A8" s="16">
        <f t="shared" si="0"/>
        <v>114</v>
      </c>
      <c r="B8" s="68" t="s">
        <v>50</v>
      </c>
      <c r="C8" s="18">
        <v>0.99</v>
      </c>
      <c r="D8" s="18" t="s">
        <v>244</v>
      </c>
      <c r="E8" s="18" t="s">
        <v>243</v>
      </c>
      <c r="F8" s="70" t="s">
        <v>15</v>
      </c>
      <c r="G8" s="18" t="s">
        <v>244</v>
      </c>
      <c r="H8" s="70" t="s">
        <v>15</v>
      </c>
      <c r="I8" s="70" t="s">
        <v>15</v>
      </c>
      <c r="J8" s="70" t="s">
        <v>15</v>
      </c>
      <c r="K8" s="60">
        <v>1.1100000000000001</v>
      </c>
      <c r="L8" s="59" t="s">
        <v>15</v>
      </c>
      <c r="M8" s="59" t="s">
        <v>15</v>
      </c>
      <c r="N8" s="59" t="s">
        <v>15</v>
      </c>
    </row>
    <row r="9" spans="1:14" ht="38.25">
      <c r="A9" s="16">
        <f t="shared" si="0"/>
        <v>115</v>
      </c>
      <c r="B9" s="68" t="s">
        <v>79</v>
      </c>
      <c r="C9" s="18">
        <v>1.08</v>
      </c>
      <c r="D9" s="18" t="s">
        <v>244</v>
      </c>
      <c r="E9" s="18" t="s">
        <v>243</v>
      </c>
      <c r="F9" s="70" t="s">
        <v>15</v>
      </c>
      <c r="G9" s="18" t="s">
        <v>244</v>
      </c>
      <c r="H9" s="70" t="s">
        <v>15</v>
      </c>
      <c r="I9" s="70" t="s">
        <v>15</v>
      </c>
      <c r="J9" s="70" t="s">
        <v>15</v>
      </c>
      <c r="K9" s="60" t="s">
        <v>188</v>
      </c>
      <c r="L9" s="59" t="s">
        <v>15</v>
      </c>
      <c r="M9" s="59" t="s">
        <v>15</v>
      </c>
      <c r="N9" s="59" t="s">
        <v>15</v>
      </c>
    </row>
    <row r="10" spans="1:14" ht="25.5">
      <c r="A10" s="16">
        <f t="shared" si="0"/>
        <v>116</v>
      </c>
      <c r="B10" s="68" t="s">
        <v>59</v>
      </c>
      <c r="C10" s="15">
        <v>1.44</v>
      </c>
      <c r="D10" s="18" t="s">
        <v>244</v>
      </c>
      <c r="E10" s="18" t="s">
        <v>243</v>
      </c>
      <c r="F10" s="70" t="s">
        <v>15</v>
      </c>
      <c r="G10" s="18" t="s">
        <v>244</v>
      </c>
      <c r="H10" s="70" t="s">
        <v>15</v>
      </c>
      <c r="I10" s="70" t="s">
        <v>15</v>
      </c>
      <c r="J10" s="70" t="s">
        <v>15</v>
      </c>
      <c r="K10" s="60">
        <v>1.71</v>
      </c>
      <c r="L10" s="59" t="s">
        <v>15</v>
      </c>
      <c r="M10" s="59" t="s">
        <v>15</v>
      </c>
      <c r="N10" s="59" t="s">
        <v>15</v>
      </c>
    </row>
    <row r="11" spans="1:14" ht="25.5">
      <c r="A11" s="16">
        <f t="shared" si="0"/>
        <v>117</v>
      </c>
      <c r="B11" s="68" t="s">
        <v>51</v>
      </c>
      <c r="C11" s="15">
        <v>0.8</v>
      </c>
      <c r="D11" s="18" t="s">
        <v>244</v>
      </c>
      <c r="E11" s="18" t="s">
        <v>243</v>
      </c>
      <c r="F11" s="70" t="s">
        <v>15</v>
      </c>
      <c r="G11" s="18" t="s">
        <v>244</v>
      </c>
      <c r="H11" s="70" t="s">
        <v>15</v>
      </c>
      <c r="I11" s="70" t="s">
        <v>15</v>
      </c>
      <c r="J11" s="70" t="s">
        <v>15</v>
      </c>
      <c r="K11" s="60">
        <v>0.51</v>
      </c>
      <c r="L11" s="59" t="s">
        <v>15</v>
      </c>
      <c r="M11" s="18" t="s">
        <v>246</v>
      </c>
      <c r="N11" s="59" t="s">
        <v>15</v>
      </c>
    </row>
    <row r="12" spans="1:14" ht="25.5">
      <c r="A12" s="16">
        <f t="shared" si="0"/>
        <v>118</v>
      </c>
      <c r="B12" s="68" t="s">
        <v>52</v>
      </c>
      <c r="C12" s="15">
        <v>1.03</v>
      </c>
      <c r="D12" s="18" t="s">
        <v>244</v>
      </c>
      <c r="E12" s="18" t="s">
        <v>243</v>
      </c>
      <c r="F12" s="70" t="s">
        <v>15</v>
      </c>
      <c r="G12" s="18" t="s">
        <v>244</v>
      </c>
      <c r="H12" s="70" t="s">
        <v>15</v>
      </c>
      <c r="I12" s="70" t="s">
        <v>15</v>
      </c>
      <c r="J12" s="70" t="s">
        <v>15</v>
      </c>
      <c r="K12" s="60">
        <v>1.03</v>
      </c>
      <c r="L12" s="59" t="s">
        <v>15</v>
      </c>
      <c r="M12" s="59" t="s">
        <v>15</v>
      </c>
      <c r="N12" s="59" t="s">
        <v>15</v>
      </c>
    </row>
    <row r="13" spans="1:14" ht="25.5">
      <c r="A13" s="16">
        <f t="shared" si="0"/>
        <v>119</v>
      </c>
      <c r="B13" s="68" t="s">
        <v>53</v>
      </c>
      <c r="C13" s="15">
        <v>1.36</v>
      </c>
      <c r="D13" s="18" t="s">
        <v>244</v>
      </c>
      <c r="E13" s="18" t="s">
        <v>243</v>
      </c>
      <c r="F13" s="70" t="s">
        <v>15</v>
      </c>
      <c r="G13" s="18" t="s">
        <v>244</v>
      </c>
      <c r="H13" s="70" t="s">
        <v>15</v>
      </c>
      <c r="I13" s="70" t="s">
        <v>15</v>
      </c>
      <c r="J13" s="70" t="s">
        <v>15</v>
      </c>
      <c r="K13" s="60">
        <v>0.87</v>
      </c>
      <c r="L13" s="59" t="s">
        <v>15</v>
      </c>
      <c r="M13" s="59" t="s">
        <v>15</v>
      </c>
      <c r="N13" s="59" t="s">
        <v>15</v>
      </c>
    </row>
    <row r="14" spans="1:14" ht="63.75">
      <c r="C14" s="57" t="s">
        <v>250</v>
      </c>
      <c r="D14" s="57"/>
      <c r="E14" s="57"/>
      <c r="F14" s="57"/>
      <c r="G14" s="57"/>
      <c r="H14" s="57"/>
      <c r="I14" s="57"/>
      <c r="J14" s="57"/>
      <c r="K14" s="89" t="s">
        <v>241</v>
      </c>
      <c r="L14" s="57"/>
      <c r="M14" s="57"/>
      <c r="N14" s="57"/>
    </row>
    <row r="15" spans="1:14" ht="29.45" customHeight="1"/>
    <row r="16" spans="1:14" ht="30.95" customHeight="1">
      <c r="A16" s="51" t="s">
        <v>81</v>
      </c>
      <c r="B16" s="17" t="s">
        <v>68</v>
      </c>
      <c r="C16" s="17" t="s">
        <v>106</v>
      </c>
      <c r="D16" s="17" t="s">
        <v>107</v>
      </c>
      <c r="E16" s="17" t="s">
        <v>19</v>
      </c>
      <c r="F16" s="23" t="s">
        <v>116</v>
      </c>
      <c r="G16" s="17" t="s">
        <v>109</v>
      </c>
      <c r="H16" s="17" t="s">
        <v>110</v>
      </c>
      <c r="I16" s="17" t="s">
        <v>111</v>
      </c>
      <c r="J16" s="17" t="s">
        <v>112</v>
      </c>
      <c r="K16" s="17" t="s">
        <v>113</v>
      </c>
      <c r="L16" s="17" t="s">
        <v>114</v>
      </c>
      <c r="M16" s="17" t="s">
        <v>115</v>
      </c>
      <c r="N16" s="17" t="s">
        <v>309</v>
      </c>
    </row>
    <row r="17" spans="1:14" ht="25.5">
      <c r="A17" s="16">
        <f>A13+1</f>
        <v>120</v>
      </c>
      <c r="B17" s="68" t="s">
        <v>20</v>
      </c>
      <c r="C17" s="98">
        <v>1</v>
      </c>
      <c r="D17" s="18" t="s">
        <v>244</v>
      </c>
      <c r="E17" s="18" t="s">
        <v>243</v>
      </c>
      <c r="F17" s="70" t="s">
        <v>15</v>
      </c>
      <c r="G17" s="18" t="s">
        <v>244</v>
      </c>
      <c r="H17" s="70" t="s">
        <v>15</v>
      </c>
      <c r="I17" s="70" t="s">
        <v>15</v>
      </c>
      <c r="J17" s="70" t="s">
        <v>15</v>
      </c>
      <c r="K17" s="18" t="s">
        <v>299</v>
      </c>
      <c r="L17" s="70" t="s">
        <v>15</v>
      </c>
      <c r="M17" s="72" t="s">
        <v>15</v>
      </c>
      <c r="N17" s="72" t="s">
        <v>15</v>
      </c>
    </row>
    <row r="18" spans="1:14" ht="25.5">
      <c r="A18" s="16">
        <f t="shared" ref="A18:A28" si="1">A17+1</f>
        <v>121</v>
      </c>
      <c r="B18" s="68" t="s">
        <v>46</v>
      </c>
      <c r="C18" s="98">
        <v>1</v>
      </c>
      <c r="D18" s="18" t="s">
        <v>244</v>
      </c>
      <c r="E18" s="18" t="s">
        <v>243</v>
      </c>
      <c r="F18" s="70" t="s">
        <v>15</v>
      </c>
      <c r="G18" s="18" t="s">
        <v>244</v>
      </c>
      <c r="H18" s="70" t="s">
        <v>15</v>
      </c>
      <c r="I18" s="70" t="s">
        <v>15</v>
      </c>
      <c r="J18" s="70" t="s">
        <v>15</v>
      </c>
      <c r="K18" s="18" t="s">
        <v>299</v>
      </c>
      <c r="L18" s="70" t="s">
        <v>15</v>
      </c>
      <c r="M18" s="72" t="s">
        <v>15</v>
      </c>
      <c r="N18" s="72" t="s">
        <v>15</v>
      </c>
    </row>
    <row r="19" spans="1:14" ht="25.5">
      <c r="A19" s="16">
        <f t="shared" si="1"/>
        <v>122</v>
      </c>
      <c r="B19" s="68" t="s">
        <v>45</v>
      </c>
      <c r="C19" s="98">
        <v>1</v>
      </c>
      <c r="D19" s="18" t="s">
        <v>244</v>
      </c>
      <c r="E19" s="18" t="s">
        <v>243</v>
      </c>
      <c r="F19" s="70" t="s">
        <v>15</v>
      </c>
      <c r="G19" s="18" t="s">
        <v>244</v>
      </c>
      <c r="H19" s="70" t="s">
        <v>15</v>
      </c>
      <c r="I19" s="70" t="s">
        <v>15</v>
      </c>
      <c r="J19" s="70" t="s">
        <v>15</v>
      </c>
      <c r="K19" s="18" t="s">
        <v>299</v>
      </c>
      <c r="L19" s="70" t="s">
        <v>15</v>
      </c>
      <c r="M19" s="72" t="s">
        <v>15</v>
      </c>
      <c r="N19" s="72" t="s">
        <v>15</v>
      </c>
    </row>
    <row r="20" spans="1:14" ht="25.5">
      <c r="A20" s="16">
        <f t="shared" si="1"/>
        <v>123</v>
      </c>
      <c r="B20" s="68" t="s">
        <v>47</v>
      </c>
      <c r="C20" s="98">
        <v>1</v>
      </c>
      <c r="D20" s="18" t="s">
        <v>244</v>
      </c>
      <c r="E20" s="18" t="s">
        <v>243</v>
      </c>
      <c r="F20" s="70" t="s">
        <v>15</v>
      </c>
      <c r="G20" s="18" t="s">
        <v>244</v>
      </c>
      <c r="H20" s="70" t="s">
        <v>15</v>
      </c>
      <c r="I20" s="70" t="s">
        <v>15</v>
      </c>
      <c r="J20" s="70" t="s">
        <v>15</v>
      </c>
      <c r="K20" s="18" t="s">
        <v>299</v>
      </c>
      <c r="L20" s="18" t="s">
        <v>245</v>
      </c>
      <c r="M20" s="72" t="s">
        <v>15</v>
      </c>
      <c r="N20" s="18" t="s">
        <v>330</v>
      </c>
    </row>
    <row r="21" spans="1:14" ht="25.5">
      <c r="A21" s="16">
        <f t="shared" si="1"/>
        <v>124</v>
      </c>
      <c r="B21" s="68" t="s">
        <v>48</v>
      </c>
      <c r="C21" s="98">
        <v>1</v>
      </c>
      <c r="D21" s="18" t="s">
        <v>244</v>
      </c>
      <c r="E21" s="18" t="s">
        <v>243</v>
      </c>
      <c r="F21" s="70" t="s">
        <v>15</v>
      </c>
      <c r="G21" s="18" t="s">
        <v>244</v>
      </c>
      <c r="H21" s="70" t="s">
        <v>15</v>
      </c>
      <c r="I21" s="70" t="s">
        <v>15</v>
      </c>
      <c r="J21" s="70" t="s">
        <v>15</v>
      </c>
      <c r="K21" s="18" t="s">
        <v>299</v>
      </c>
      <c r="L21" s="70" t="s">
        <v>15</v>
      </c>
      <c r="M21" s="72" t="s">
        <v>15</v>
      </c>
      <c r="N21" s="72" t="s">
        <v>15</v>
      </c>
    </row>
    <row r="22" spans="1:14" ht="25.5">
      <c r="A22" s="16">
        <f t="shared" si="1"/>
        <v>125</v>
      </c>
      <c r="B22" s="68" t="s">
        <v>49</v>
      </c>
      <c r="C22" s="98">
        <v>1.5</v>
      </c>
      <c r="D22" s="18" t="s">
        <v>244</v>
      </c>
      <c r="E22" s="18" t="s">
        <v>243</v>
      </c>
      <c r="F22" s="70" t="s">
        <v>15</v>
      </c>
      <c r="G22" s="18" t="s">
        <v>244</v>
      </c>
      <c r="H22" s="70" t="s">
        <v>15</v>
      </c>
      <c r="I22" s="70" t="s">
        <v>15</v>
      </c>
      <c r="J22" s="70" t="s">
        <v>15</v>
      </c>
      <c r="K22" s="18" t="s">
        <v>299</v>
      </c>
      <c r="L22" s="70" t="s">
        <v>15</v>
      </c>
      <c r="M22" s="72" t="s">
        <v>15</v>
      </c>
      <c r="N22" s="72" t="s">
        <v>15</v>
      </c>
    </row>
    <row r="23" spans="1:14" ht="25.5">
      <c r="A23" s="16">
        <f t="shared" si="1"/>
        <v>126</v>
      </c>
      <c r="B23" s="68" t="s">
        <v>50</v>
      </c>
      <c r="C23" s="98">
        <v>1</v>
      </c>
      <c r="D23" s="18" t="s">
        <v>244</v>
      </c>
      <c r="E23" s="18" t="s">
        <v>243</v>
      </c>
      <c r="F23" s="70" t="s">
        <v>15</v>
      </c>
      <c r="G23" s="18" t="s">
        <v>244</v>
      </c>
      <c r="H23" s="70" t="s">
        <v>15</v>
      </c>
      <c r="I23" s="70" t="s">
        <v>15</v>
      </c>
      <c r="J23" s="70" t="s">
        <v>15</v>
      </c>
      <c r="K23" s="18" t="s">
        <v>299</v>
      </c>
      <c r="L23" s="70" t="s">
        <v>15</v>
      </c>
      <c r="M23" s="72" t="s">
        <v>15</v>
      </c>
      <c r="N23" s="72" t="s">
        <v>15</v>
      </c>
    </row>
    <row r="24" spans="1:14" ht="25.5">
      <c r="A24" s="16">
        <f t="shared" si="1"/>
        <v>127</v>
      </c>
      <c r="B24" s="68" t="s">
        <v>57</v>
      </c>
      <c r="C24" s="98">
        <v>0.9</v>
      </c>
      <c r="D24" s="18" t="s">
        <v>244</v>
      </c>
      <c r="E24" s="18" t="s">
        <v>243</v>
      </c>
      <c r="F24" s="70" t="s">
        <v>15</v>
      </c>
      <c r="G24" s="18" t="s">
        <v>244</v>
      </c>
      <c r="H24" s="70" t="s">
        <v>15</v>
      </c>
      <c r="I24" s="70" t="s">
        <v>15</v>
      </c>
      <c r="J24" s="70" t="s">
        <v>15</v>
      </c>
      <c r="K24" s="18" t="s">
        <v>299</v>
      </c>
      <c r="L24" s="70" t="s">
        <v>15</v>
      </c>
      <c r="M24" s="72" t="s">
        <v>15</v>
      </c>
      <c r="N24" s="72" t="s">
        <v>15</v>
      </c>
    </row>
    <row r="25" spans="1:14" ht="25.5">
      <c r="A25" s="16">
        <f t="shared" si="1"/>
        <v>128</v>
      </c>
      <c r="B25" s="68" t="s">
        <v>59</v>
      </c>
      <c r="C25" s="98" t="s">
        <v>15</v>
      </c>
      <c r="D25" s="18" t="s">
        <v>244</v>
      </c>
      <c r="E25" s="18" t="s">
        <v>243</v>
      </c>
      <c r="F25" s="70" t="s">
        <v>15</v>
      </c>
      <c r="G25" s="18" t="s">
        <v>244</v>
      </c>
      <c r="H25" s="70" t="s">
        <v>15</v>
      </c>
      <c r="I25" s="70" t="s">
        <v>15</v>
      </c>
      <c r="J25" s="70" t="s">
        <v>15</v>
      </c>
      <c r="K25" s="18" t="s">
        <v>299</v>
      </c>
      <c r="L25" s="70" t="s">
        <v>15</v>
      </c>
      <c r="M25" s="72" t="s">
        <v>15</v>
      </c>
      <c r="N25" s="72" t="s">
        <v>15</v>
      </c>
    </row>
    <row r="26" spans="1:14" ht="25.5">
      <c r="A26" s="16">
        <f t="shared" si="1"/>
        <v>129</v>
      </c>
      <c r="B26" s="68" t="s">
        <v>51</v>
      </c>
      <c r="C26" s="98" t="s">
        <v>15</v>
      </c>
      <c r="D26" s="18" t="s">
        <v>244</v>
      </c>
      <c r="E26" s="18" t="s">
        <v>243</v>
      </c>
      <c r="F26" s="70" t="s">
        <v>15</v>
      </c>
      <c r="G26" s="18" t="s">
        <v>244</v>
      </c>
      <c r="H26" s="70" t="s">
        <v>15</v>
      </c>
      <c r="I26" s="70" t="s">
        <v>15</v>
      </c>
      <c r="J26" s="70" t="s">
        <v>15</v>
      </c>
      <c r="K26" s="18" t="s">
        <v>299</v>
      </c>
      <c r="L26" s="70" t="s">
        <v>15</v>
      </c>
      <c r="M26" s="18" t="s">
        <v>246</v>
      </c>
      <c r="N26" s="18" t="s">
        <v>15</v>
      </c>
    </row>
    <row r="27" spans="1:14" ht="25.5">
      <c r="A27" s="16">
        <f t="shared" si="1"/>
        <v>130</v>
      </c>
      <c r="B27" s="68" t="s">
        <v>52</v>
      </c>
      <c r="C27" s="98">
        <v>1</v>
      </c>
      <c r="D27" s="18" t="s">
        <v>244</v>
      </c>
      <c r="E27" s="18" t="s">
        <v>243</v>
      </c>
      <c r="F27" s="70" t="s">
        <v>15</v>
      </c>
      <c r="G27" s="18" t="s">
        <v>244</v>
      </c>
      <c r="H27" s="70" t="s">
        <v>15</v>
      </c>
      <c r="I27" s="70" t="s">
        <v>15</v>
      </c>
      <c r="J27" s="70" t="s">
        <v>15</v>
      </c>
      <c r="K27" s="18" t="s">
        <v>299</v>
      </c>
      <c r="L27" s="70" t="s">
        <v>15</v>
      </c>
      <c r="M27" s="72" t="s">
        <v>15</v>
      </c>
      <c r="N27" s="72" t="s">
        <v>15</v>
      </c>
    </row>
    <row r="28" spans="1:14" ht="25.5">
      <c r="A28" s="16">
        <f t="shared" si="1"/>
        <v>131</v>
      </c>
      <c r="B28" s="68" t="s">
        <v>53</v>
      </c>
      <c r="C28" s="98" t="s">
        <v>15</v>
      </c>
      <c r="D28" s="18" t="s">
        <v>244</v>
      </c>
      <c r="E28" s="18" t="s">
        <v>243</v>
      </c>
      <c r="F28" s="70" t="s">
        <v>15</v>
      </c>
      <c r="G28" s="18" t="s">
        <v>244</v>
      </c>
      <c r="H28" s="70" t="s">
        <v>15</v>
      </c>
      <c r="I28" s="70" t="s">
        <v>15</v>
      </c>
      <c r="J28" s="70" t="s">
        <v>15</v>
      </c>
      <c r="K28" s="18" t="s">
        <v>299</v>
      </c>
      <c r="L28" s="70" t="s">
        <v>15</v>
      </c>
      <c r="M28" s="72" t="s">
        <v>15</v>
      </c>
      <c r="N28" s="72" t="s">
        <v>15</v>
      </c>
    </row>
  </sheetData>
  <pageMargins left="0.25" right="0.25" top="0.75" bottom="0.75" header="0.3" footer="0.3"/>
  <pageSetup pageOrder="overThenDown" orientation="landscape" r:id="rId1"/>
  <headerFooter scaleWithDoc="0">
    <oddFooter>&amp;RPage &amp;P of &amp;N&amp;LElectric Cost of Service and Rate Spread
&amp;"Times New Roman,Regular"&amp;8 158304751.3
&amp;"Times New Roman,Regular"&amp;8 169558060.4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60" zoomScaleNormal="60" zoomScaleSheetLayoutView="100" workbookViewId="0">
      <pane xSplit="1" ySplit="1" topLeftCell="B2" activePane="bottomRight" state="frozen"/>
      <selection pane="topRight" activeCell="B1" sqref="B1"/>
      <selection pane="bottomLeft" activeCell="A2" sqref="A2"/>
      <selection pane="bottomRight" activeCell="H28" sqref="H28"/>
    </sheetView>
  </sheetViews>
  <sheetFormatPr defaultColWidth="9.140625" defaultRowHeight="12.75"/>
  <cols>
    <col min="1" max="1" width="4.42578125" style="20" bestFit="1" customWidth="1"/>
    <col min="2" max="2" width="36.140625" style="20" customWidth="1"/>
    <col min="3" max="4" width="21.140625" style="37" customWidth="1"/>
    <col min="5" max="5" width="24.140625" style="37" customWidth="1"/>
    <col min="6" max="14" width="18.5703125" style="37" customWidth="1"/>
    <col min="15" max="16384" width="9.140625" style="20"/>
  </cols>
  <sheetData>
    <row r="1" spans="1:14" s="24" customFormat="1" ht="53.1" customHeight="1">
      <c r="A1" s="51" t="s">
        <v>81</v>
      </c>
      <c r="B1" s="17" t="s">
        <v>101</v>
      </c>
      <c r="C1" s="17" t="s">
        <v>240</v>
      </c>
      <c r="D1" s="17" t="s">
        <v>107</v>
      </c>
      <c r="E1" s="17" t="s">
        <v>19</v>
      </c>
      <c r="F1" s="23" t="s">
        <v>116</v>
      </c>
      <c r="G1" s="17" t="s">
        <v>109</v>
      </c>
      <c r="H1" s="17" t="s">
        <v>110</v>
      </c>
      <c r="I1" s="17" t="s">
        <v>111</v>
      </c>
      <c r="J1" s="17" t="s">
        <v>112</v>
      </c>
      <c r="K1" s="17" t="s">
        <v>113</v>
      </c>
      <c r="L1" s="17" t="s">
        <v>114</v>
      </c>
      <c r="M1" s="17" t="s">
        <v>115</v>
      </c>
      <c r="N1" s="17" t="s">
        <v>309</v>
      </c>
    </row>
    <row r="2" spans="1:14" ht="25.5">
      <c r="A2" s="16">
        <f>'Electric COS &amp; Rate Spread'!A28+1</f>
        <v>132</v>
      </c>
      <c r="B2" s="68" t="s">
        <v>26</v>
      </c>
      <c r="C2" s="69">
        <v>1.08</v>
      </c>
      <c r="D2" s="18" t="s">
        <v>244</v>
      </c>
      <c r="E2" s="18" t="s">
        <v>243</v>
      </c>
      <c r="F2" s="70" t="s">
        <v>15</v>
      </c>
      <c r="G2" s="71">
        <v>1.08</v>
      </c>
      <c r="H2" s="70" t="s">
        <v>15</v>
      </c>
      <c r="I2" s="70" t="s">
        <v>15</v>
      </c>
      <c r="J2" s="71">
        <v>1.0900000000000001</v>
      </c>
      <c r="K2" s="70" t="s">
        <v>15</v>
      </c>
      <c r="L2" s="70" t="s">
        <v>15</v>
      </c>
      <c r="M2" s="72" t="s">
        <v>15</v>
      </c>
      <c r="N2" s="72" t="s">
        <v>15</v>
      </c>
    </row>
    <row r="3" spans="1:14" ht="25.5">
      <c r="A3" s="16">
        <f t="shared" ref="A3:A9" si="0">A2+1</f>
        <v>133</v>
      </c>
      <c r="B3" s="68" t="s">
        <v>27</v>
      </c>
      <c r="C3" s="69">
        <v>0.85</v>
      </c>
      <c r="D3" s="69" t="s">
        <v>244</v>
      </c>
      <c r="E3" s="72" t="s">
        <v>243</v>
      </c>
      <c r="F3" s="70" t="s">
        <v>15</v>
      </c>
      <c r="G3" s="71">
        <v>0.82</v>
      </c>
      <c r="H3" s="70" t="s">
        <v>15</v>
      </c>
      <c r="I3" s="70" t="s">
        <v>15</v>
      </c>
      <c r="J3" s="71">
        <v>0.81</v>
      </c>
      <c r="K3" s="70" t="s">
        <v>15</v>
      </c>
      <c r="L3" s="70" t="s">
        <v>15</v>
      </c>
      <c r="M3" s="72" t="s">
        <v>15</v>
      </c>
      <c r="N3" s="72" t="s">
        <v>15</v>
      </c>
    </row>
    <row r="4" spans="1:14" ht="25.5">
      <c r="A4" s="16">
        <f t="shared" si="0"/>
        <v>134</v>
      </c>
      <c r="B4" s="68" t="s">
        <v>28</v>
      </c>
      <c r="C4" s="69">
        <v>0.96</v>
      </c>
      <c r="D4" s="69" t="s">
        <v>244</v>
      </c>
      <c r="E4" s="72" t="s">
        <v>243</v>
      </c>
      <c r="F4" s="70" t="s">
        <v>15</v>
      </c>
      <c r="G4" s="71">
        <v>0.95</v>
      </c>
      <c r="H4" s="70" t="s">
        <v>15</v>
      </c>
      <c r="I4" s="70" t="s">
        <v>15</v>
      </c>
      <c r="J4" s="71">
        <v>0.93</v>
      </c>
      <c r="K4" s="70" t="s">
        <v>15</v>
      </c>
      <c r="L4" s="70" t="s">
        <v>15</v>
      </c>
      <c r="M4" s="72" t="s">
        <v>15</v>
      </c>
      <c r="N4" s="72" t="s">
        <v>15</v>
      </c>
    </row>
    <row r="5" spans="1:14" ht="25.5">
      <c r="A5" s="16">
        <f t="shared" si="0"/>
        <v>135</v>
      </c>
      <c r="B5" s="68" t="s">
        <v>29</v>
      </c>
      <c r="C5" s="69">
        <v>0.88</v>
      </c>
      <c r="D5" s="69" t="s">
        <v>244</v>
      </c>
      <c r="E5" s="72" t="s">
        <v>243</v>
      </c>
      <c r="F5" s="70" t="s">
        <v>15</v>
      </c>
      <c r="G5" s="71">
        <v>0.85</v>
      </c>
      <c r="H5" s="70" t="s">
        <v>15</v>
      </c>
      <c r="I5" s="70" t="s">
        <v>15</v>
      </c>
      <c r="J5" s="71">
        <v>0.92</v>
      </c>
      <c r="K5" s="70" t="s">
        <v>15</v>
      </c>
      <c r="L5" s="70" t="s">
        <v>15</v>
      </c>
      <c r="M5" s="72" t="s">
        <v>15</v>
      </c>
      <c r="N5" s="72" t="s">
        <v>15</v>
      </c>
    </row>
    <row r="6" spans="1:14" ht="25.5">
      <c r="A6" s="16">
        <f t="shared" si="0"/>
        <v>136</v>
      </c>
      <c r="B6" s="68" t="s">
        <v>30</v>
      </c>
      <c r="C6" s="69">
        <v>1.23</v>
      </c>
      <c r="D6" s="69" t="s">
        <v>244</v>
      </c>
      <c r="E6" s="72" t="s">
        <v>243</v>
      </c>
      <c r="F6" s="70" t="s">
        <v>15</v>
      </c>
      <c r="G6" s="71">
        <v>1.31</v>
      </c>
      <c r="H6" s="70" t="s">
        <v>15</v>
      </c>
      <c r="I6" s="70" t="s">
        <v>15</v>
      </c>
      <c r="J6" s="71">
        <v>1.42</v>
      </c>
      <c r="K6" s="70" t="s">
        <v>15</v>
      </c>
      <c r="L6" s="70" t="s">
        <v>15</v>
      </c>
      <c r="M6" s="72" t="s">
        <v>15</v>
      </c>
      <c r="N6" s="72" t="s">
        <v>15</v>
      </c>
    </row>
    <row r="7" spans="1:14" ht="25.5">
      <c r="A7" s="16">
        <f t="shared" si="0"/>
        <v>137</v>
      </c>
      <c r="B7" s="68" t="s">
        <v>31</v>
      </c>
      <c r="C7" s="69">
        <v>0.62</v>
      </c>
      <c r="D7" s="69" t="s">
        <v>244</v>
      </c>
      <c r="E7" s="72" t="s">
        <v>243</v>
      </c>
      <c r="F7" s="70" t="s">
        <v>15</v>
      </c>
      <c r="G7" s="71">
        <v>1.49</v>
      </c>
      <c r="H7" s="70" t="s">
        <v>15</v>
      </c>
      <c r="I7" s="70" t="s">
        <v>15</v>
      </c>
      <c r="J7" s="71">
        <v>0.91</v>
      </c>
      <c r="K7" s="70" t="s">
        <v>15</v>
      </c>
      <c r="L7" s="70" t="s">
        <v>15</v>
      </c>
      <c r="M7" s="72" t="s">
        <v>15</v>
      </c>
      <c r="N7" s="72" t="s">
        <v>15</v>
      </c>
    </row>
    <row r="8" spans="1:14" ht="21.95" customHeight="1">
      <c r="A8" s="16">
        <f t="shared" si="0"/>
        <v>138</v>
      </c>
      <c r="B8" s="68" t="s">
        <v>187</v>
      </c>
      <c r="C8" s="73">
        <v>1</v>
      </c>
      <c r="D8" s="69" t="s">
        <v>244</v>
      </c>
      <c r="E8" s="72" t="s">
        <v>243</v>
      </c>
      <c r="F8" s="70" t="s">
        <v>15</v>
      </c>
      <c r="G8" s="71">
        <v>1.17</v>
      </c>
      <c r="H8" s="70" t="s">
        <v>15</v>
      </c>
      <c r="I8" s="70" t="s">
        <v>15</v>
      </c>
      <c r="J8" s="71">
        <v>0.45</v>
      </c>
      <c r="K8" s="70" t="s">
        <v>15</v>
      </c>
      <c r="L8" s="70" t="s">
        <v>15</v>
      </c>
      <c r="M8" s="72" t="s">
        <v>15</v>
      </c>
      <c r="N8" s="72" t="s">
        <v>15</v>
      </c>
    </row>
    <row r="9" spans="1:14" ht="27" customHeight="1">
      <c r="A9" s="16">
        <f t="shared" si="0"/>
        <v>139</v>
      </c>
      <c r="B9" s="68" t="s">
        <v>58</v>
      </c>
      <c r="C9" s="69">
        <v>2.0499999999999998</v>
      </c>
      <c r="D9" s="69" t="s">
        <v>244</v>
      </c>
      <c r="E9" s="72" t="s">
        <v>243</v>
      </c>
      <c r="F9" s="70" t="s">
        <v>15</v>
      </c>
      <c r="G9" s="71">
        <v>2.2999999999999998</v>
      </c>
      <c r="H9" s="70" t="s">
        <v>15</v>
      </c>
      <c r="I9" s="70" t="s">
        <v>15</v>
      </c>
      <c r="J9" s="71">
        <v>2.2599999999999998</v>
      </c>
      <c r="K9" s="70" t="s">
        <v>15</v>
      </c>
      <c r="L9" s="70" t="s">
        <v>15</v>
      </c>
      <c r="M9" s="72" t="s">
        <v>15</v>
      </c>
      <c r="N9" s="72" t="s">
        <v>15</v>
      </c>
    </row>
    <row r="10" spans="1:14" ht="25.35" customHeight="1"/>
    <row r="11" spans="1:14" ht="31.5" customHeight="1"/>
    <row r="12" spans="1:14" ht="36.6" customHeight="1">
      <c r="A12" s="51" t="s">
        <v>81</v>
      </c>
      <c r="B12" s="17" t="s">
        <v>102</v>
      </c>
      <c r="C12" s="17" t="s">
        <v>106</v>
      </c>
      <c r="D12" s="17" t="s">
        <v>107</v>
      </c>
      <c r="E12" s="17" t="s">
        <v>19</v>
      </c>
      <c r="F12" s="23" t="s">
        <v>116</v>
      </c>
      <c r="G12" s="17" t="s">
        <v>109</v>
      </c>
      <c r="H12" s="17" t="s">
        <v>110</v>
      </c>
      <c r="I12" s="17" t="s">
        <v>111</v>
      </c>
      <c r="J12" s="17" t="s">
        <v>112</v>
      </c>
      <c r="K12" s="17" t="s">
        <v>113</v>
      </c>
      <c r="L12" s="17" t="s">
        <v>114</v>
      </c>
      <c r="M12" s="17" t="s">
        <v>115</v>
      </c>
      <c r="N12" s="17" t="s">
        <v>309</v>
      </c>
    </row>
    <row r="13" spans="1:14" ht="25.5">
      <c r="A13" s="16">
        <f>A9+1</f>
        <v>140</v>
      </c>
      <c r="B13" s="68" t="s">
        <v>26</v>
      </c>
      <c r="C13" s="73">
        <v>0.9</v>
      </c>
      <c r="D13" s="18" t="s">
        <v>244</v>
      </c>
      <c r="E13" s="72">
        <v>0.9</v>
      </c>
      <c r="F13" s="74" t="s">
        <v>15</v>
      </c>
      <c r="G13" s="75">
        <v>1</v>
      </c>
      <c r="H13" s="59" t="s">
        <v>15</v>
      </c>
      <c r="I13" s="59" t="s">
        <v>15</v>
      </c>
      <c r="J13" s="71">
        <v>0.9</v>
      </c>
      <c r="K13" s="59" t="s">
        <v>15</v>
      </c>
      <c r="L13" s="59" t="s">
        <v>15</v>
      </c>
      <c r="M13" s="59" t="s">
        <v>15</v>
      </c>
      <c r="N13" s="59" t="s">
        <v>15</v>
      </c>
    </row>
    <row r="14" spans="1:14" ht="25.5">
      <c r="A14" s="16">
        <f t="shared" ref="A14:A21" si="1">A13+1</f>
        <v>141</v>
      </c>
      <c r="B14" s="68" t="s">
        <v>27</v>
      </c>
      <c r="C14" s="73">
        <v>1.24</v>
      </c>
      <c r="D14" s="18" t="s">
        <v>244</v>
      </c>
      <c r="E14" s="72">
        <v>1.25</v>
      </c>
      <c r="F14" s="74" t="s">
        <v>15</v>
      </c>
      <c r="G14" s="75">
        <v>1.25</v>
      </c>
      <c r="H14" s="59" t="s">
        <v>15</v>
      </c>
      <c r="I14" s="59" t="s">
        <v>15</v>
      </c>
      <c r="J14" s="71">
        <v>1.25</v>
      </c>
      <c r="K14" s="59" t="s">
        <v>15</v>
      </c>
      <c r="L14" s="59" t="s">
        <v>15</v>
      </c>
      <c r="M14" s="59" t="s">
        <v>15</v>
      </c>
      <c r="N14" s="59" t="s">
        <v>15</v>
      </c>
    </row>
    <row r="15" spans="1:14" ht="25.5">
      <c r="A15" s="16">
        <f t="shared" si="1"/>
        <v>142</v>
      </c>
      <c r="B15" s="68" t="s">
        <v>28</v>
      </c>
      <c r="C15" s="73">
        <v>1.0900000000000001</v>
      </c>
      <c r="D15" s="18" t="s">
        <v>244</v>
      </c>
      <c r="E15" s="72">
        <v>1.1499999999999999</v>
      </c>
      <c r="F15" s="74" t="s">
        <v>15</v>
      </c>
      <c r="G15" s="75">
        <v>1</v>
      </c>
      <c r="H15" s="59" t="s">
        <v>15</v>
      </c>
      <c r="I15" s="59" t="s">
        <v>15</v>
      </c>
      <c r="J15" s="71">
        <v>1.1000000000000001</v>
      </c>
      <c r="K15" s="59" t="s">
        <v>15</v>
      </c>
      <c r="L15" s="59" t="s">
        <v>15</v>
      </c>
      <c r="M15" s="59" t="s">
        <v>15</v>
      </c>
      <c r="N15" s="59" t="s">
        <v>15</v>
      </c>
    </row>
    <row r="16" spans="1:14" ht="25.5">
      <c r="A16" s="16">
        <f t="shared" si="1"/>
        <v>143</v>
      </c>
      <c r="B16" s="68" t="s">
        <v>29</v>
      </c>
      <c r="C16" s="73">
        <v>1.24</v>
      </c>
      <c r="D16" s="18" t="s">
        <v>244</v>
      </c>
      <c r="E16" s="72">
        <v>1.25</v>
      </c>
      <c r="F16" s="55" t="s">
        <v>15</v>
      </c>
      <c r="G16" s="75">
        <v>1.25</v>
      </c>
      <c r="H16" s="59" t="s">
        <v>15</v>
      </c>
      <c r="I16" s="59" t="s">
        <v>15</v>
      </c>
      <c r="J16" s="71">
        <v>1.1000000000000001</v>
      </c>
      <c r="K16" s="59" t="s">
        <v>15</v>
      </c>
      <c r="L16" s="59" t="s">
        <v>15</v>
      </c>
      <c r="M16" s="59" t="s">
        <v>15</v>
      </c>
      <c r="N16" s="59" t="s">
        <v>15</v>
      </c>
    </row>
    <row r="17" spans="1:14" ht="25.5">
      <c r="A17" s="16">
        <f t="shared" si="1"/>
        <v>144</v>
      </c>
      <c r="B17" s="68" t="s">
        <v>30</v>
      </c>
      <c r="C17" s="73">
        <v>0.75</v>
      </c>
      <c r="D17" s="18" t="s">
        <v>244</v>
      </c>
      <c r="E17" s="72">
        <v>0.75</v>
      </c>
      <c r="F17" s="74" t="s">
        <v>15</v>
      </c>
      <c r="G17" s="75">
        <v>0.25</v>
      </c>
      <c r="H17" s="59" t="s">
        <v>15</v>
      </c>
      <c r="I17" s="59" t="s">
        <v>15</v>
      </c>
      <c r="J17" s="71">
        <v>0.7</v>
      </c>
      <c r="K17" s="59" t="s">
        <v>15</v>
      </c>
      <c r="L17" s="59" t="s">
        <v>15</v>
      </c>
      <c r="M17" s="59" t="s">
        <v>15</v>
      </c>
      <c r="N17" s="59" t="s">
        <v>15</v>
      </c>
    </row>
    <row r="18" spans="1:14" ht="25.5">
      <c r="A18" s="16">
        <f t="shared" si="1"/>
        <v>145</v>
      </c>
      <c r="B18" s="68" t="s">
        <v>31</v>
      </c>
      <c r="C18" s="73">
        <v>1.49</v>
      </c>
      <c r="D18" s="18" t="s">
        <v>244</v>
      </c>
      <c r="E18" s="72">
        <v>1.25</v>
      </c>
      <c r="F18" s="74" t="s">
        <v>15</v>
      </c>
      <c r="G18" s="75">
        <v>0.25</v>
      </c>
      <c r="H18" s="59" t="s">
        <v>15</v>
      </c>
      <c r="I18" s="59" t="s">
        <v>15</v>
      </c>
      <c r="J18" s="71">
        <v>1.1000000000000001</v>
      </c>
      <c r="K18" s="59" t="s">
        <v>15</v>
      </c>
      <c r="L18" s="59" t="s">
        <v>15</v>
      </c>
      <c r="M18" s="59" t="s">
        <v>15</v>
      </c>
      <c r="N18" s="59" t="s">
        <v>15</v>
      </c>
    </row>
    <row r="19" spans="1:14" ht="21.6" customHeight="1">
      <c r="A19" s="16">
        <f t="shared" si="1"/>
        <v>146</v>
      </c>
      <c r="B19" s="68" t="s">
        <v>187</v>
      </c>
      <c r="C19" s="73">
        <v>6.36</v>
      </c>
      <c r="D19" s="18" t="s">
        <v>244</v>
      </c>
      <c r="E19" s="72">
        <v>0</v>
      </c>
      <c r="F19" s="74" t="s">
        <v>15</v>
      </c>
      <c r="G19" s="75">
        <v>0.75</v>
      </c>
      <c r="H19" s="59" t="s">
        <v>15</v>
      </c>
      <c r="I19" s="59" t="s">
        <v>15</v>
      </c>
      <c r="J19" s="71" t="s">
        <v>315</v>
      </c>
      <c r="K19" s="59" t="s">
        <v>15</v>
      </c>
      <c r="L19" s="59" t="s">
        <v>15</v>
      </c>
      <c r="M19" s="59" t="s">
        <v>15</v>
      </c>
      <c r="N19" s="59" t="s">
        <v>15</v>
      </c>
    </row>
    <row r="20" spans="1:14" ht="19.5" customHeight="1">
      <c r="A20" s="16">
        <f t="shared" si="1"/>
        <v>147</v>
      </c>
      <c r="B20" s="68" t="s">
        <v>58</v>
      </c>
      <c r="C20" s="73">
        <v>0.17</v>
      </c>
      <c r="D20" s="18" t="s">
        <v>244</v>
      </c>
      <c r="E20" s="72">
        <v>0.34</v>
      </c>
      <c r="F20" s="74" t="s">
        <v>15</v>
      </c>
      <c r="G20" s="60" t="s">
        <v>15</v>
      </c>
      <c r="H20" s="59" t="s">
        <v>15</v>
      </c>
      <c r="I20" s="59" t="s">
        <v>15</v>
      </c>
      <c r="J20" s="71" t="s">
        <v>316</v>
      </c>
      <c r="K20" s="59" t="s">
        <v>15</v>
      </c>
      <c r="L20" s="59" t="s">
        <v>15</v>
      </c>
      <c r="M20" s="59" t="s">
        <v>15</v>
      </c>
      <c r="N20" s="59" t="s">
        <v>15</v>
      </c>
    </row>
    <row r="21" spans="1:14" ht="38.25">
      <c r="A21" s="16">
        <f t="shared" si="1"/>
        <v>148</v>
      </c>
      <c r="B21" s="68" t="s">
        <v>69</v>
      </c>
      <c r="C21" s="73">
        <v>1</v>
      </c>
      <c r="D21" s="18" t="s">
        <v>244</v>
      </c>
      <c r="E21" s="76" t="s">
        <v>15</v>
      </c>
      <c r="F21" s="59" t="s">
        <v>15</v>
      </c>
      <c r="G21" s="60" t="s">
        <v>15</v>
      </c>
      <c r="H21" s="59" t="s">
        <v>15</v>
      </c>
      <c r="I21" s="59" t="s">
        <v>15</v>
      </c>
      <c r="J21" s="71">
        <v>1</v>
      </c>
      <c r="K21" s="59" t="s">
        <v>15</v>
      </c>
      <c r="L21" s="59" t="s">
        <v>15</v>
      </c>
      <c r="M21" s="59" t="s">
        <v>15</v>
      </c>
      <c r="N21" s="59" t="s">
        <v>15</v>
      </c>
    </row>
    <row r="22" spans="1:14" ht="51">
      <c r="A22" s="24"/>
      <c r="B22" s="37"/>
      <c r="C22" s="77" t="s">
        <v>326</v>
      </c>
      <c r="D22" s="78"/>
      <c r="E22" s="79" t="s">
        <v>251</v>
      </c>
      <c r="F22" s="30"/>
      <c r="G22" s="56" t="s">
        <v>252</v>
      </c>
      <c r="H22" s="30"/>
      <c r="I22" s="30"/>
      <c r="J22" s="30"/>
      <c r="K22" s="30"/>
      <c r="L22" s="30"/>
      <c r="M22" s="30"/>
      <c r="N22" s="30"/>
    </row>
    <row r="23" spans="1:14">
      <c r="C23" s="78"/>
      <c r="D23" s="78"/>
      <c r="E23" s="80"/>
    </row>
    <row r="24" spans="1:14" ht="102">
      <c r="B24" s="37" t="s">
        <v>104</v>
      </c>
    </row>
    <row r="25" spans="1:14" ht="25.5">
      <c r="B25" s="37" t="s">
        <v>103</v>
      </c>
    </row>
  </sheetData>
  <pageMargins left="0.25" right="0.25" top="0.75" bottom="0.75" header="0.3" footer="0.3"/>
  <pageSetup pageOrder="overThenDown" orientation="landscape" r:id="rId1"/>
  <headerFooter scaleWithDoc="0">
    <oddFooter>&amp;RPage &amp;P of &amp;N&amp;LGas Cost of Service and
Rate Spread
&amp;"Times New Roman,Regular"&amp;8 158304751.3
&amp;"Times New Roman,Regular"&amp;8 169558060.4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80" zoomScaleNormal="80" zoomScaleSheetLayoutView="100" workbookViewId="0">
      <pane xSplit="1" ySplit="1" topLeftCell="B6" activePane="bottomRight" state="frozen"/>
      <selection pane="topRight" activeCell="B1" sqref="B1"/>
      <selection pane="bottomLeft" activeCell="A2" sqref="A2"/>
      <selection pane="bottomRight" activeCell="D22" sqref="D22"/>
    </sheetView>
  </sheetViews>
  <sheetFormatPr defaultColWidth="9.140625" defaultRowHeight="12.75"/>
  <cols>
    <col min="1" max="1" width="6.28515625" style="20" bestFit="1" customWidth="1"/>
    <col min="2" max="2" width="41.85546875" style="20" bestFit="1" customWidth="1"/>
    <col min="3" max="3" width="81.140625" style="37" bestFit="1" customWidth="1"/>
    <col min="4" max="4" width="24.7109375" style="20" bestFit="1" customWidth="1"/>
    <col min="5" max="5" width="34.42578125" style="20" customWidth="1"/>
    <col min="6" max="6" width="22.7109375" style="54" bestFit="1" customWidth="1"/>
    <col min="7" max="7" width="31.85546875" style="54" bestFit="1" customWidth="1"/>
    <col min="8" max="8" width="24.140625" style="54" bestFit="1" customWidth="1"/>
    <col min="9" max="9" width="10.42578125" style="54" bestFit="1" customWidth="1"/>
    <col min="10" max="10" width="24" style="54" bestFit="1" customWidth="1"/>
    <col min="11" max="11" width="22.28515625" style="94" bestFit="1" customWidth="1"/>
    <col min="12" max="13" width="15.85546875" style="54" bestFit="1" customWidth="1"/>
    <col min="14" max="16384" width="9.140625" style="20"/>
  </cols>
  <sheetData>
    <row r="1" spans="1:13" s="54" customFormat="1" ht="32.1" customHeight="1">
      <c r="A1" s="51" t="s">
        <v>81</v>
      </c>
      <c r="B1" s="17" t="s">
        <v>35</v>
      </c>
      <c r="C1" s="17" t="s">
        <v>106</v>
      </c>
      <c r="D1" s="17" t="s">
        <v>107</v>
      </c>
      <c r="E1" s="52" t="s">
        <v>19</v>
      </c>
      <c r="F1" s="52" t="s">
        <v>116</v>
      </c>
      <c r="G1" s="52" t="s">
        <v>109</v>
      </c>
      <c r="H1" s="52" t="s">
        <v>111</v>
      </c>
      <c r="I1" s="52" t="s">
        <v>112</v>
      </c>
      <c r="J1" s="52" t="s">
        <v>113</v>
      </c>
      <c r="K1" s="81" t="s">
        <v>114</v>
      </c>
      <c r="L1" s="52" t="s">
        <v>115</v>
      </c>
      <c r="M1" s="52" t="s">
        <v>309</v>
      </c>
    </row>
    <row r="2" spans="1:13" ht="63.75">
      <c r="A2" s="16">
        <f>'Gas COS &amp; Rate Spread'!A21+1</f>
        <v>149</v>
      </c>
      <c r="B2" s="47" t="s">
        <v>20</v>
      </c>
      <c r="C2" s="82" t="s">
        <v>199</v>
      </c>
      <c r="D2" s="18" t="s">
        <v>265</v>
      </c>
      <c r="E2" s="18" t="s">
        <v>264</v>
      </c>
      <c r="F2" s="16" t="s">
        <v>227</v>
      </c>
      <c r="G2" s="18" t="s">
        <v>15</v>
      </c>
      <c r="H2" s="16" t="s">
        <v>15</v>
      </c>
      <c r="I2" s="16" t="s">
        <v>15</v>
      </c>
      <c r="J2" s="18" t="s">
        <v>15</v>
      </c>
      <c r="K2" s="18" t="s">
        <v>15</v>
      </c>
      <c r="L2" s="18" t="s">
        <v>15</v>
      </c>
      <c r="M2" s="18" t="s">
        <v>15</v>
      </c>
    </row>
    <row r="3" spans="1:13" ht="127.5">
      <c r="A3" s="16">
        <f t="shared" ref="A3:A10" si="0">A2+1</f>
        <v>150</v>
      </c>
      <c r="B3" s="19" t="s">
        <v>191</v>
      </c>
      <c r="C3" s="82" t="s">
        <v>198</v>
      </c>
      <c r="D3" s="18" t="s">
        <v>265</v>
      </c>
      <c r="E3" s="16" t="s">
        <v>15</v>
      </c>
      <c r="F3" s="16" t="s">
        <v>15</v>
      </c>
      <c r="G3" s="18" t="s">
        <v>15</v>
      </c>
      <c r="H3" s="16" t="s">
        <v>15</v>
      </c>
      <c r="I3" s="16" t="s">
        <v>15</v>
      </c>
      <c r="J3" s="18" t="s">
        <v>15</v>
      </c>
      <c r="K3" s="18" t="s">
        <v>15</v>
      </c>
      <c r="L3" s="18" t="s">
        <v>15</v>
      </c>
      <c r="M3" s="18" t="s">
        <v>15</v>
      </c>
    </row>
    <row r="4" spans="1:13" ht="63.75">
      <c r="A4" s="16">
        <f t="shared" si="0"/>
        <v>151</v>
      </c>
      <c r="B4" s="47" t="s">
        <v>21</v>
      </c>
      <c r="C4" s="82" t="s">
        <v>190</v>
      </c>
      <c r="D4" s="16" t="s">
        <v>265</v>
      </c>
      <c r="E4" s="16" t="s">
        <v>15</v>
      </c>
      <c r="F4" s="16" t="s">
        <v>15</v>
      </c>
      <c r="G4" s="18" t="s">
        <v>15</v>
      </c>
      <c r="H4" s="16" t="s">
        <v>15</v>
      </c>
      <c r="I4" s="16" t="s">
        <v>15</v>
      </c>
      <c r="J4" s="18" t="s">
        <v>15</v>
      </c>
      <c r="K4" s="18" t="s">
        <v>15</v>
      </c>
      <c r="L4" s="18" t="s">
        <v>15</v>
      </c>
      <c r="M4" s="18" t="s">
        <v>15</v>
      </c>
    </row>
    <row r="5" spans="1:13" ht="140.25">
      <c r="A5" s="16">
        <f t="shared" si="0"/>
        <v>152</v>
      </c>
      <c r="B5" s="47" t="s">
        <v>192</v>
      </c>
      <c r="C5" s="82" t="s">
        <v>197</v>
      </c>
      <c r="D5" s="16" t="s">
        <v>15</v>
      </c>
      <c r="E5" s="16" t="s">
        <v>15</v>
      </c>
      <c r="F5" s="16" t="s">
        <v>15</v>
      </c>
      <c r="G5" s="18" t="s">
        <v>15</v>
      </c>
      <c r="H5" s="16" t="s">
        <v>15</v>
      </c>
      <c r="I5" s="16" t="s">
        <v>15</v>
      </c>
      <c r="J5" s="18" t="s">
        <v>15</v>
      </c>
      <c r="K5" s="59" t="s">
        <v>245</v>
      </c>
      <c r="L5" s="18" t="s">
        <v>15</v>
      </c>
      <c r="M5" s="18" t="s">
        <v>15</v>
      </c>
    </row>
    <row r="6" spans="1:13" ht="51">
      <c r="A6" s="16">
        <f t="shared" si="0"/>
        <v>153</v>
      </c>
      <c r="B6" s="47" t="s">
        <v>193</v>
      </c>
      <c r="C6" s="82" t="s">
        <v>195</v>
      </c>
      <c r="D6" s="16" t="s">
        <v>15</v>
      </c>
      <c r="E6" s="16" t="s">
        <v>15</v>
      </c>
      <c r="F6" s="16" t="s">
        <v>15</v>
      </c>
      <c r="G6" s="18" t="s">
        <v>15</v>
      </c>
      <c r="H6" s="16" t="s">
        <v>15</v>
      </c>
      <c r="I6" s="16" t="s">
        <v>15</v>
      </c>
      <c r="J6" s="18" t="s">
        <v>15</v>
      </c>
      <c r="K6" s="18" t="s">
        <v>15</v>
      </c>
      <c r="L6" s="18" t="s">
        <v>15</v>
      </c>
      <c r="M6" s="18" t="s">
        <v>15</v>
      </c>
    </row>
    <row r="7" spans="1:13" ht="51">
      <c r="A7" s="16">
        <f t="shared" si="0"/>
        <v>154</v>
      </c>
      <c r="B7" s="47" t="s">
        <v>22</v>
      </c>
      <c r="C7" s="82" t="s">
        <v>196</v>
      </c>
      <c r="D7" s="16" t="s">
        <v>15</v>
      </c>
      <c r="E7" s="16" t="s">
        <v>15</v>
      </c>
      <c r="F7" s="16" t="s">
        <v>15</v>
      </c>
      <c r="G7" s="18" t="s">
        <v>15</v>
      </c>
      <c r="H7" s="16" t="s">
        <v>15</v>
      </c>
      <c r="I7" s="16" t="s">
        <v>15</v>
      </c>
      <c r="J7" s="18" t="s">
        <v>15</v>
      </c>
      <c r="K7" s="18" t="s">
        <v>15</v>
      </c>
      <c r="L7" s="18" t="s">
        <v>15</v>
      </c>
      <c r="M7" s="18" t="s">
        <v>15</v>
      </c>
    </row>
    <row r="8" spans="1:13" ht="114.75">
      <c r="A8" s="16">
        <f t="shared" si="0"/>
        <v>155</v>
      </c>
      <c r="B8" s="47" t="s">
        <v>23</v>
      </c>
      <c r="C8" s="82" t="s">
        <v>194</v>
      </c>
      <c r="D8" s="16" t="s">
        <v>15</v>
      </c>
      <c r="E8" s="16" t="s">
        <v>15</v>
      </c>
      <c r="F8" s="16" t="s">
        <v>15</v>
      </c>
      <c r="G8" s="18" t="s">
        <v>15</v>
      </c>
      <c r="H8" s="16" t="s">
        <v>15</v>
      </c>
      <c r="I8" s="16" t="s">
        <v>15</v>
      </c>
      <c r="J8" s="59" t="s">
        <v>237</v>
      </c>
      <c r="K8" s="18" t="s">
        <v>15</v>
      </c>
      <c r="L8" s="18" t="s">
        <v>15</v>
      </c>
      <c r="M8" s="18" t="s">
        <v>15</v>
      </c>
    </row>
    <row r="9" spans="1:13" ht="89.25">
      <c r="A9" s="16">
        <f t="shared" si="0"/>
        <v>156</v>
      </c>
      <c r="B9" s="47" t="s">
        <v>24</v>
      </c>
      <c r="C9" s="82" t="s">
        <v>201</v>
      </c>
      <c r="D9" s="16" t="s">
        <v>15</v>
      </c>
      <c r="E9" s="16" t="s">
        <v>15</v>
      </c>
      <c r="F9" s="16" t="s">
        <v>15</v>
      </c>
      <c r="G9" s="18" t="s">
        <v>15</v>
      </c>
      <c r="H9" s="16" t="s">
        <v>15</v>
      </c>
      <c r="I9" s="16" t="s">
        <v>15</v>
      </c>
      <c r="J9" s="18" t="s">
        <v>15</v>
      </c>
      <c r="K9" s="18" t="s">
        <v>15</v>
      </c>
      <c r="L9" s="18" t="s">
        <v>15</v>
      </c>
      <c r="M9" s="18" t="s">
        <v>15</v>
      </c>
    </row>
    <row r="10" spans="1:13" ht="38.25">
      <c r="A10" s="16">
        <f t="shared" si="0"/>
        <v>157</v>
      </c>
      <c r="B10" s="47" t="s">
        <v>25</v>
      </c>
      <c r="C10" s="82" t="s">
        <v>189</v>
      </c>
      <c r="D10" s="16" t="s">
        <v>15</v>
      </c>
      <c r="E10" s="16" t="s">
        <v>15</v>
      </c>
      <c r="F10" s="16" t="s">
        <v>15</v>
      </c>
      <c r="G10" s="18" t="s">
        <v>15</v>
      </c>
      <c r="H10" s="16" t="s">
        <v>15</v>
      </c>
      <c r="I10" s="16" t="s">
        <v>15</v>
      </c>
      <c r="J10" s="18" t="s">
        <v>15</v>
      </c>
      <c r="K10" s="18" t="s">
        <v>15</v>
      </c>
      <c r="L10" s="18" t="s">
        <v>15</v>
      </c>
      <c r="M10" s="18" t="s">
        <v>15</v>
      </c>
    </row>
    <row r="11" spans="1:13" ht="114.75">
      <c r="A11" s="16">
        <f>A10+1</f>
        <v>158</v>
      </c>
      <c r="B11" s="47" t="s">
        <v>58</v>
      </c>
      <c r="C11" s="82" t="s">
        <v>200</v>
      </c>
      <c r="D11" s="16" t="s">
        <v>15</v>
      </c>
      <c r="E11" s="16" t="s">
        <v>15</v>
      </c>
      <c r="F11" s="16" t="s">
        <v>15</v>
      </c>
      <c r="G11" s="18" t="s">
        <v>15</v>
      </c>
      <c r="H11" s="16" t="s">
        <v>15</v>
      </c>
      <c r="I11" s="16" t="s">
        <v>15</v>
      </c>
      <c r="J11" s="18" t="s">
        <v>15</v>
      </c>
      <c r="K11" s="18" t="s">
        <v>15</v>
      </c>
      <c r="L11" s="18" t="s">
        <v>15</v>
      </c>
      <c r="M11" s="18" t="s">
        <v>15</v>
      </c>
    </row>
    <row r="12" spans="1:13" ht="63.75">
      <c r="A12" s="16">
        <f>A11+1</f>
        <v>159</v>
      </c>
      <c r="B12" s="47" t="s">
        <v>202</v>
      </c>
      <c r="C12" s="82" t="s">
        <v>205</v>
      </c>
      <c r="D12" s="16" t="s">
        <v>265</v>
      </c>
      <c r="E12" s="18" t="s">
        <v>310</v>
      </c>
      <c r="F12" s="16" t="s">
        <v>15</v>
      </c>
      <c r="G12" s="60" t="s">
        <v>239</v>
      </c>
      <c r="H12" s="16" t="s">
        <v>15</v>
      </c>
      <c r="I12" s="16" t="s">
        <v>15</v>
      </c>
      <c r="J12" s="60" t="s">
        <v>300</v>
      </c>
      <c r="K12" s="18" t="s">
        <v>15</v>
      </c>
      <c r="L12" s="18" t="s">
        <v>15</v>
      </c>
      <c r="M12" s="18" t="s">
        <v>15</v>
      </c>
    </row>
    <row r="13" spans="1:13" ht="93" customHeight="1">
      <c r="A13" s="16">
        <f>A12+1</f>
        <v>160</v>
      </c>
      <c r="B13" s="47" t="s">
        <v>203</v>
      </c>
      <c r="C13" s="82" t="s">
        <v>206</v>
      </c>
      <c r="D13" s="18" t="s">
        <v>276</v>
      </c>
      <c r="E13" s="18" t="s">
        <v>266</v>
      </c>
      <c r="F13" s="16" t="s">
        <v>219</v>
      </c>
      <c r="G13" s="60" t="s">
        <v>341</v>
      </c>
      <c r="H13" s="18" t="s">
        <v>211</v>
      </c>
      <c r="I13" s="16" t="s">
        <v>15</v>
      </c>
      <c r="J13" s="60" t="s">
        <v>300</v>
      </c>
      <c r="K13" s="18" t="s">
        <v>15</v>
      </c>
      <c r="L13" s="18" t="s">
        <v>15</v>
      </c>
      <c r="M13" s="18" t="s">
        <v>15</v>
      </c>
    </row>
    <row r="14" spans="1:13" ht="63.75">
      <c r="A14" s="83">
        <f>A13+1</f>
        <v>161</v>
      </c>
      <c r="B14" s="84" t="s">
        <v>204</v>
      </c>
      <c r="C14" s="85" t="s">
        <v>207</v>
      </c>
      <c r="D14" s="18" t="s">
        <v>311</v>
      </c>
      <c r="E14" s="18" t="s">
        <v>215</v>
      </c>
      <c r="F14" s="83" t="s">
        <v>15</v>
      </c>
      <c r="G14" s="86" t="s">
        <v>210</v>
      </c>
      <c r="H14" s="87" t="s">
        <v>342</v>
      </c>
      <c r="I14" s="83" t="s">
        <v>15</v>
      </c>
      <c r="J14" s="18" t="s">
        <v>300</v>
      </c>
      <c r="K14" s="18" t="s">
        <v>15</v>
      </c>
      <c r="L14" s="18" t="s">
        <v>15</v>
      </c>
      <c r="M14" s="18" t="s">
        <v>15</v>
      </c>
    </row>
    <row r="15" spans="1:13">
      <c r="A15" s="88"/>
      <c r="B15" s="89"/>
      <c r="C15" s="89"/>
      <c r="D15" s="90"/>
      <c r="E15" s="90"/>
      <c r="F15" s="90"/>
      <c r="G15" s="91"/>
      <c r="H15" s="90"/>
      <c r="I15" s="90"/>
      <c r="J15" s="92"/>
      <c r="K15" s="93"/>
      <c r="L15" s="92"/>
      <c r="M15" s="92"/>
    </row>
    <row r="16" spans="1:13">
      <c r="B16" s="37"/>
      <c r="D16" s="45"/>
      <c r="E16" s="45"/>
      <c r="F16" s="45"/>
      <c r="G16" s="24"/>
      <c r="H16" s="45"/>
      <c r="I16" s="45"/>
      <c r="K16" s="56"/>
    </row>
    <row r="17" spans="2:14">
      <c r="B17" s="37"/>
      <c r="C17" s="46"/>
      <c r="D17" s="46"/>
      <c r="E17" s="46"/>
      <c r="F17" s="46"/>
      <c r="G17" s="40"/>
      <c r="H17" s="46"/>
      <c r="I17" s="46"/>
      <c r="J17" s="46"/>
      <c r="K17" s="45"/>
      <c r="L17" s="46"/>
      <c r="M17" s="46"/>
      <c r="N17" s="46"/>
    </row>
    <row r="18" spans="2:14">
      <c r="B18" s="37"/>
      <c r="D18" s="46"/>
      <c r="E18" s="46"/>
      <c r="F18" s="46"/>
      <c r="G18" s="40"/>
      <c r="H18" s="46"/>
      <c r="I18" s="46"/>
      <c r="J18" s="46"/>
      <c r="K18" s="45"/>
    </row>
    <row r="19" spans="2:14">
      <c r="B19" s="37"/>
      <c r="D19" s="45"/>
      <c r="E19" s="45"/>
      <c r="F19" s="45"/>
      <c r="G19" s="24"/>
      <c r="H19" s="45"/>
      <c r="I19" s="45"/>
      <c r="K19" s="56"/>
    </row>
  </sheetData>
  <pageMargins left="0.25" right="0.25" top="0.75" bottom="0.75" header="0.3" footer="0.3"/>
  <pageSetup pageOrder="overThenDown" orientation="landscape" r:id="rId1"/>
  <headerFooter scaleWithDoc="0">
    <oddFooter>&amp;RPage &amp;P of &amp;N&amp;LElectric Rate Design
&amp;"Times New Roman,Regular"&amp;8 158304751.3
&amp;"Times New Roman,Regular"&amp;8 169558060.4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8"/>
  <sheetViews>
    <sheetView zoomScale="90" zoomScaleNormal="90" zoomScaleSheetLayoutView="100" workbookViewId="0">
      <pane xSplit="1" ySplit="1" topLeftCell="B6" activePane="bottomRight" state="frozen"/>
      <selection pane="topRight" activeCell="B1" sqref="B1"/>
      <selection pane="bottomLeft" activeCell="A2" sqref="A2"/>
      <selection pane="bottomRight" activeCell="F4" sqref="F4"/>
    </sheetView>
  </sheetViews>
  <sheetFormatPr defaultColWidth="9.140625" defaultRowHeight="12.75"/>
  <cols>
    <col min="1" max="1" width="6" style="45" bestFit="1" customWidth="1"/>
    <col min="2" max="2" width="28.28515625" style="57" bestFit="1" customWidth="1"/>
    <col min="3" max="3" width="59.140625" style="20" bestFit="1" customWidth="1"/>
    <col min="4" max="4" width="23.140625" style="20" bestFit="1" customWidth="1"/>
    <col min="5" max="5" width="22.85546875" style="20" bestFit="1" customWidth="1"/>
    <col min="6" max="6" width="21.7109375" style="24" customWidth="1"/>
    <col min="7" max="7" width="22.42578125" style="24" bestFit="1" customWidth="1"/>
    <col min="8" max="8" width="6" style="24" bestFit="1" customWidth="1"/>
    <col min="9" max="9" width="22.85546875" style="24" bestFit="1" customWidth="1"/>
    <col min="10" max="10" width="6.28515625" style="24" bestFit="1" customWidth="1"/>
    <col min="11" max="11" width="11.140625" style="24" bestFit="1" customWidth="1"/>
    <col min="12" max="13" width="15.42578125" style="24" bestFit="1" customWidth="1"/>
    <col min="14" max="16384" width="9.140625" style="20"/>
  </cols>
  <sheetData>
    <row r="1" spans="1:13" s="54" customFormat="1">
      <c r="A1" s="23" t="s">
        <v>81</v>
      </c>
      <c r="B1" s="17" t="s">
        <v>32</v>
      </c>
      <c r="C1" s="17" t="s">
        <v>106</v>
      </c>
      <c r="D1" s="17" t="s">
        <v>107</v>
      </c>
      <c r="E1" s="17" t="s">
        <v>19</v>
      </c>
      <c r="F1" s="51" t="s">
        <v>116</v>
      </c>
      <c r="G1" s="51" t="s">
        <v>109</v>
      </c>
      <c r="H1" s="51" t="s">
        <v>111</v>
      </c>
      <c r="I1" s="51" t="s">
        <v>112</v>
      </c>
      <c r="J1" s="51" t="s">
        <v>113</v>
      </c>
      <c r="K1" s="51" t="s">
        <v>114</v>
      </c>
      <c r="L1" s="51" t="s">
        <v>115</v>
      </c>
      <c r="M1" s="51" t="s">
        <v>309</v>
      </c>
    </row>
    <row r="2" spans="1:13" ht="89.25">
      <c r="A2" s="18">
        <f>'Electric Rate Design'!A14+1</f>
        <v>162</v>
      </c>
      <c r="B2" s="39" t="s">
        <v>26</v>
      </c>
      <c r="C2" s="82" t="s">
        <v>343</v>
      </c>
      <c r="D2" s="18" t="s">
        <v>267</v>
      </c>
      <c r="E2" s="18" t="s">
        <v>243</v>
      </c>
      <c r="F2" s="16" t="s">
        <v>227</v>
      </c>
      <c r="G2" s="16" t="s">
        <v>15</v>
      </c>
      <c r="H2" s="16" t="s">
        <v>15</v>
      </c>
      <c r="I2" s="16" t="s">
        <v>15</v>
      </c>
      <c r="J2" s="16" t="s">
        <v>15</v>
      </c>
      <c r="K2" s="16" t="s">
        <v>15</v>
      </c>
      <c r="L2" s="16" t="s">
        <v>15</v>
      </c>
      <c r="M2" s="16" t="s">
        <v>15</v>
      </c>
    </row>
    <row r="3" spans="1:13" ht="140.25">
      <c r="A3" s="18">
        <f t="shared" ref="A3:A8" si="0">A2+1</f>
        <v>163</v>
      </c>
      <c r="B3" s="39" t="s">
        <v>27</v>
      </c>
      <c r="C3" s="82" t="s">
        <v>344</v>
      </c>
      <c r="D3" s="18" t="s">
        <v>267</v>
      </c>
      <c r="E3" s="16" t="s">
        <v>15</v>
      </c>
      <c r="F3" s="16" t="s">
        <v>15</v>
      </c>
      <c r="G3" s="16" t="s">
        <v>15</v>
      </c>
      <c r="H3" s="16" t="s">
        <v>15</v>
      </c>
      <c r="I3" s="16" t="s">
        <v>15</v>
      </c>
      <c r="J3" s="16" t="s">
        <v>15</v>
      </c>
      <c r="K3" s="16" t="s">
        <v>15</v>
      </c>
      <c r="L3" s="16" t="s">
        <v>15</v>
      </c>
      <c r="M3" s="16" t="s">
        <v>15</v>
      </c>
    </row>
    <row r="4" spans="1:13" ht="229.5">
      <c r="A4" s="18">
        <f t="shared" si="0"/>
        <v>164</v>
      </c>
      <c r="B4" s="39" t="s">
        <v>28</v>
      </c>
      <c r="C4" s="95" t="s">
        <v>345</v>
      </c>
      <c r="D4" s="16" t="s">
        <v>15</v>
      </c>
      <c r="E4" s="16" t="s">
        <v>15</v>
      </c>
      <c r="F4" s="16" t="s">
        <v>15</v>
      </c>
      <c r="G4" s="16" t="s">
        <v>15</v>
      </c>
      <c r="H4" s="16" t="s">
        <v>15</v>
      </c>
      <c r="I4" s="16" t="s">
        <v>15</v>
      </c>
      <c r="J4" s="16" t="s">
        <v>15</v>
      </c>
      <c r="K4" s="16" t="s">
        <v>15</v>
      </c>
      <c r="L4" s="16" t="s">
        <v>15</v>
      </c>
      <c r="M4" s="16" t="s">
        <v>15</v>
      </c>
    </row>
    <row r="5" spans="1:13" ht="178.5">
      <c r="A5" s="18">
        <f t="shared" si="0"/>
        <v>165</v>
      </c>
      <c r="B5" s="39" t="s">
        <v>29</v>
      </c>
      <c r="C5" s="95" t="s">
        <v>346</v>
      </c>
      <c r="D5" s="16" t="s">
        <v>15</v>
      </c>
      <c r="E5" s="16" t="s">
        <v>15</v>
      </c>
      <c r="F5" s="16" t="s">
        <v>15</v>
      </c>
      <c r="G5" s="16" t="s">
        <v>15</v>
      </c>
      <c r="H5" s="16" t="s">
        <v>15</v>
      </c>
      <c r="I5" s="16" t="s">
        <v>15</v>
      </c>
      <c r="J5" s="16" t="s">
        <v>15</v>
      </c>
      <c r="K5" s="16" t="s">
        <v>15</v>
      </c>
      <c r="L5" s="16" t="s">
        <v>15</v>
      </c>
      <c r="M5" s="16" t="s">
        <v>15</v>
      </c>
    </row>
    <row r="6" spans="1:13" ht="204">
      <c r="A6" s="18">
        <f t="shared" si="0"/>
        <v>166</v>
      </c>
      <c r="B6" s="39" t="s">
        <v>30</v>
      </c>
      <c r="C6" s="95" t="s">
        <v>347</v>
      </c>
      <c r="D6" s="16" t="s">
        <v>15</v>
      </c>
      <c r="E6" s="16" t="s">
        <v>15</v>
      </c>
      <c r="F6" s="16" t="s">
        <v>15</v>
      </c>
      <c r="G6" s="16" t="s">
        <v>15</v>
      </c>
      <c r="H6" s="16" t="s">
        <v>15</v>
      </c>
      <c r="I6" s="16" t="s">
        <v>15</v>
      </c>
      <c r="J6" s="16" t="s">
        <v>15</v>
      </c>
      <c r="K6" s="16" t="s">
        <v>15</v>
      </c>
      <c r="L6" s="16" t="s">
        <v>15</v>
      </c>
      <c r="M6" s="16" t="s">
        <v>15</v>
      </c>
    </row>
    <row r="7" spans="1:13" ht="191.25">
      <c r="A7" s="18">
        <f t="shared" si="0"/>
        <v>167</v>
      </c>
      <c r="B7" s="39" t="s">
        <v>31</v>
      </c>
      <c r="C7" s="95" t="s">
        <v>348</v>
      </c>
      <c r="D7" s="16" t="s">
        <v>15</v>
      </c>
      <c r="E7" s="16" t="s">
        <v>15</v>
      </c>
      <c r="F7" s="16" t="s">
        <v>15</v>
      </c>
      <c r="G7" s="18" t="s">
        <v>216</v>
      </c>
      <c r="H7" s="16" t="s">
        <v>15</v>
      </c>
      <c r="I7" s="18" t="s">
        <v>268</v>
      </c>
      <c r="J7" s="16" t="s">
        <v>15</v>
      </c>
      <c r="K7" s="16" t="s">
        <v>15</v>
      </c>
      <c r="L7" s="16" t="s">
        <v>15</v>
      </c>
      <c r="M7" s="16" t="s">
        <v>15</v>
      </c>
    </row>
    <row r="8" spans="1:13" ht="114.75">
      <c r="A8" s="18">
        <f t="shared" si="0"/>
        <v>168</v>
      </c>
      <c r="B8" s="39" t="s">
        <v>208</v>
      </c>
      <c r="C8" s="95" t="s">
        <v>349</v>
      </c>
      <c r="D8" s="16" t="s">
        <v>15</v>
      </c>
      <c r="E8" s="16" t="s">
        <v>15</v>
      </c>
      <c r="F8" s="16" t="s">
        <v>15</v>
      </c>
      <c r="G8" s="16" t="s">
        <v>15</v>
      </c>
      <c r="H8" s="16" t="s">
        <v>15</v>
      </c>
      <c r="I8" s="16" t="s">
        <v>15</v>
      </c>
      <c r="J8" s="16" t="s">
        <v>15</v>
      </c>
      <c r="K8" s="16" t="s">
        <v>15</v>
      </c>
      <c r="L8" s="16" t="s">
        <v>15</v>
      </c>
      <c r="M8" s="16" t="s">
        <v>15</v>
      </c>
    </row>
  </sheetData>
  <pageMargins left="0.25" right="0.25" top="0.75" bottom="0.75" header="0.3" footer="0.3"/>
  <pageSetup pageOrder="overThenDown" orientation="landscape" r:id="rId1"/>
  <headerFooter scaleWithDoc="0">
    <oddFooter>&amp;RPage &amp;P of &amp;N&amp;LGas Rate Design
&amp;"Times New Roman,Regular"&amp;8 158304751.3
&amp;"Times New Roman,Regular"&amp;8 169558060.4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2"/>
  <sheetViews>
    <sheetView zoomScale="70" zoomScaleNormal="70" workbookViewId="0">
      <pane xSplit="1" ySplit="1" topLeftCell="B2" activePane="bottomRight" state="frozen"/>
      <selection pane="topRight" activeCell="B1" sqref="B1"/>
      <selection pane="bottomLeft" activeCell="A2" sqref="A2"/>
      <selection pane="bottomRight" activeCell="C15" sqref="C15"/>
    </sheetView>
  </sheetViews>
  <sheetFormatPr defaultColWidth="9.140625" defaultRowHeight="12.75"/>
  <cols>
    <col min="1" max="1" width="9.140625" style="24" customWidth="1"/>
    <col min="2" max="2" width="41.7109375" style="24" customWidth="1"/>
    <col min="3" max="3" width="46.28515625" style="24" customWidth="1"/>
    <col min="4" max="4" width="32.140625" style="24" customWidth="1"/>
    <col min="5" max="6" width="30.42578125" style="24" customWidth="1"/>
    <col min="7" max="7" width="30.140625" style="24" customWidth="1"/>
    <col min="8" max="14" width="28.5703125" style="24" customWidth="1"/>
    <col min="15" max="16384" width="9.140625" style="24"/>
  </cols>
  <sheetData>
    <row r="1" spans="1:14" ht="28.5" customHeight="1">
      <c r="A1" s="23" t="s">
        <v>81</v>
      </c>
      <c r="B1" s="17" t="s">
        <v>88</v>
      </c>
      <c r="C1" s="17" t="s">
        <v>106</v>
      </c>
      <c r="D1" s="17" t="s">
        <v>107</v>
      </c>
      <c r="E1" s="17" t="s">
        <v>19</v>
      </c>
      <c r="F1" s="17" t="s">
        <v>116</v>
      </c>
      <c r="G1" s="17" t="s">
        <v>109</v>
      </c>
      <c r="H1" s="17" t="s">
        <v>110</v>
      </c>
      <c r="I1" s="17" t="s">
        <v>111</v>
      </c>
      <c r="J1" s="17" t="s">
        <v>112</v>
      </c>
      <c r="K1" s="17" t="s">
        <v>113</v>
      </c>
      <c r="L1" s="17" t="s">
        <v>114</v>
      </c>
      <c r="M1" s="17" t="s">
        <v>115</v>
      </c>
      <c r="N1" s="17" t="s">
        <v>309</v>
      </c>
    </row>
    <row r="2" spans="1:14">
      <c r="A2" s="18">
        <v>169</v>
      </c>
      <c r="B2" s="39" t="s">
        <v>160</v>
      </c>
      <c r="C2" s="18" t="s">
        <v>212</v>
      </c>
      <c r="D2" s="18" t="s">
        <v>15</v>
      </c>
      <c r="E2" s="18" t="s">
        <v>209</v>
      </c>
      <c r="F2" s="18" t="s">
        <v>15</v>
      </c>
      <c r="G2" s="18" t="s">
        <v>15</v>
      </c>
      <c r="H2" s="18" t="s">
        <v>15</v>
      </c>
      <c r="I2" s="18" t="s">
        <v>15</v>
      </c>
      <c r="J2" s="18" t="s">
        <v>15</v>
      </c>
      <c r="K2" s="18" t="s">
        <v>15</v>
      </c>
      <c r="L2" s="18" t="s">
        <v>15</v>
      </c>
      <c r="M2" s="18" t="s">
        <v>15</v>
      </c>
      <c r="N2" s="18" t="s">
        <v>15</v>
      </c>
    </row>
    <row r="3" spans="1:14">
      <c r="A3" s="18">
        <f>A2+1</f>
        <v>170</v>
      </c>
      <c r="B3" s="39" t="s">
        <v>163</v>
      </c>
      <c r="C3" s="18" t="s">
        <v>226</v>
      </c>
      <c r="D3" s="18" t="s">
        <v>15</v>
      </c>
      <c r="E3" s="18" t="s">
        <v>15</v>
      </c>
      <c r="F3" s="18" t="s">
        <v>15</v>
      </c>
      <c r="G3" s="18" t="s">
        <v>303</v>
      </c>
      <c r="H3" s="18" t="s">
        <v>15</v>
      </c>
      <c r="I3" s="18" t="s">
        <v>15</v>
      </c>
      <c r="J3" s="18" t="s">
        <v>15</v>
      </c>
      <c r="K3" s="18" t="s">
        <v>15</v>
      </c>
      <c r="L3" s="18" t="s">
        <v>15</v>
      </c>
      <c r="M3" s="18" t="s">
        <v>15</v>
      </c>
      <c r="N3" s="18" t="s">
        <v>15</v>
      </c>
    </row>
    <row r="4" spans="1:14" ht="25.5">
      <c r="A4" s="18">
        <f>+A3+1</f>
        <v>171</v>
      </c>
      <c r="B4" s="39" t="s">
        <v>247</v>
      </c>
      <c r="C4" s="18" t="s">
        <v>257</v>
      </c>
      <c r="D4" s="18" t="s">
        <v>312</v>
      </c>
      <c r="E4" s="18" t="s">
        <v>308</v>
      </c>
      <c r="F4" s="18" t="s">
        <v>15</v>
      </c>
      <c r="G4" s="18" t="s">
        <v>303</v>
      </c>
      <c r="H4" s="18" t="s">
        <v>15</v>
      </c>
      <c r="I4" s="18" t="s">
        <v>211</v>
      </c>
      <c r="J4" s="18" t="s">
        <v>15</v>
      </c>
      <c r="K4" s="18" t="s">
        <v>15</v>
      </c>
      <c r="L4" s="18" t="s">
        <v>15</v>
      </c>
      <c r="M4" s="18" t="s">
        <v>15</v>
      </c>
      <c r="N4" s="18" t="s">
        <v>15</v>
      </c>
    </row>
    <row r="5" spans="1:14">
      <c r="A5" s="18">
        <f t="shared" ref="A5:A22" si="0">A4+1</f>
        <v>172</v>
      </c>
      <c r="B5" s="39" t="s">
        <v>166</v>
      </c>
      <c r="C5" s="58" t="s">
        <v>213</v>
      </c>
      <c r="D5" s="58" t="s">
        <v>217</v>
      </c>
      <c r="E5" s="18" t="s">
        <v>15</v>
      </c>
      <c r="F5" s="18" t="s">
        <v>15</v>
      </c>
      <c r="G5" s="18" t="s">
        <v>15</v>
      </c>
      <c r="H5" s="18" t="s">
        <v>15</v>
      </c>
      <c r="I5" s="18" t="s">
        <v>15</v>
      </c>
      <c r="J5" s="18" t="s">
        <v>15</v>
      </c>
      <c r="K5" s="18" t="s">
        <v>15</v>
      </c>
      <c r="L5" s="18" t="s">
        <v>15</v>
      </c>
      <c r="M5" s="18" t="s">
        <v>15</v>
      </c>
      <c r="N5" s="18" t="s">
        <v>15</v>
      </c>
    </row>
    <row r="6" spans="1:14" ht="29.1" customHeight="1">
      <c r="A6" s="18">
        <f t="shared" si="0"/>
        <v>173</v>
      </c>
      <c r="B6" s="39" t="s">
        <v>238</v>
      </c>
      <c r="C6" s="58" t="s">
        <v>256</v>
      </c>
      <c r="D6" s="58" t="s">
        <v>293</v>
      </c>
      <c r="E6" s="18" t="s">
        <v>215</v>
      </c>
      <c r="F6" s="59" t="s">
        <v>219</v>
      </c>
      <c r="G6" s="59" t="s">
        <v>333</v>
      </c>
      <c r="H6" s="59" t="s">
        <v>15</v>
      </c>
      <c r="I6" s="59" t="s">
        <v>211</v>
      </c>
      <c r="J6" s="59" t="s">
        <v>15</v>
      </c>
      <c r="K6" s="16" t="s">
        <v>300</v>
      </c>
      <c r="L6" s="59" t="s">
        <v>15</v>
      </c>
      <c r="M6" s="59" t="s">
        <v>15</v>
      </c>
      <c r="N6" s="59" t="s">
        <v>15</v>
      </c>
    </row>
    <row r="7" spans="1:14" ht="18.95" customHeight="1">
      <c r="A7" s="18">
        <f t="shared" si="0"/>
        <v>174</v>
      </c>
      <c r="B7" s="39" t="s">
        <v>248</v>
      </c>
      <c r="C7" s="58" t="s">
        <v>214</v>
      </c>
      <c r="D7" s="58" t="s">
        <v>15</v>
      </c>
      <c r="E7" s="18" t="s">
        <v>15</v>
      </c>
      <c r="F7" s="59" t="s">
        <v>219</v>
      </c>
      <c r="G7" s="59" t="s">
        <v>15</v>
      </c>
      <c r="H7" s="59" t="s">
        <v>15</v>
      </c>
      <c r="I7" s="59" t="s">
        <v>15</v>
      </c>
      <c r="J7" s="59" t="s">
        <v>15</v>
      </c>
      <c r="K7" s="59" t="s">
        <v>15</v>
      </c>
      <c r="L7" s="59" t="s">
        <v>15</v>
      </c>
      <c r="M7" s="59" t="s">
        <v>15</v>
      </c>
      <c r="N7" s="59" t="s">
        <v>15</v>
      </c>
    </row>
    <row r="8" spans="1:14">
      <c r="A8" s="18">
        <f t="shared" si="0"/>
        <v>175</v>
      </c>
      <c r="B8" s="38" t="s">
        <v>169</v>
      </c>
      <c r="C8" s="16" t="s">
        <v>221</v>
      </c>
      <c r="D8" s="16" t="s">
        <v>325</v>
      </c>
      <c r="E8" s="16" t="s">
        <v>15</v>
      </c>
      <c r="F8" s="16" t="s">
        <v>350</v>
      </c>
      <c r="G8" s="16" t="s">
        <v>15</v>
      </c>
      <c r="H8" s="16" t="s">
        <v>15</v>
      </c>
      <c r="I8" s="16" t="s">
        <v>224</v>
      </c>
      <c r="J8" s="16" t="s">
        <v>15</v>
      </c>
      <c r="K8" s="16" t="s">
        <v>15</v>
      </c>
      <c r="L8" s="16" t="s">
        <v>15</v>
      </c>
      <c r="M8" s="16" t="s">
        <v>15</v>
      </c>
      <c r="N8" s="16" t="s">
        <v>15</v>
      </c>
    </row>
    <row r="9" spans="1:14" ht="25.5">
      <c r="A9" s="18">
        <f t="shared" si="0"/>
        <v>176</v>
      </c>
      <c r="B9" s="38" t="s">
        <v>170</v>
      </c>
      <c r="C9" s="16" t="s">
        <v>242</v>
      </c>
      <c r="D9" s="16" t="s">
        <v>222</v>
      </c>
      <c r="E9" s="16" t="s">
        <v>15</v>
      </c>
      <c r="F9" s="16" t="s">
        <v>223</v>
      </c>
      <c r="G9" s="16" t="s">
        <v>304</v>
      </c>
      <c r="H9" s="16" t="s">
        <v>15</v>
      </c>
      <c r="I9" s="18" t="s">
        <v>305</v>
      </c>
      <c r="J9" s="16" t="s">
        <v>15</v>
      </c>
      <c r="K9" s="16" t="s">
        <v>15</v>
      </c>
      <c r="L9" s="16" t="s">
        <v>15</v>
      </c>
      <c r="M9" s="16" t="s">
        <v>15</v>
      </c>
      <c r="N9" s="16" t="s">
        <v>331</v>
      </c>
    </row>
    <row r="10" spans="1:14">
      <c r="A10" s="18">
        <f t="shared" si="0"/>
        <v>177</v>
      </c>
      <c r="B10" s="38" t="s">
        <v>172</v>
      </c>
      <c r="C10" s="16" t="s">
        <v>225</v>
      </c>
      <c r="D10" s="16" t="s">
        <v>15</v>
      </c>
      <c r="E10" s="16" t="s">
        <v>15</v>
      </c>
      <c r="F10" s="16" t="s">
        <v>15</v>
      </c>
      <c r="G10" s="16" t="s">
        <v>15</v>
      </c>
      <c r="H10" s="16" t="s">
        <v>15</v>
      </c>
      <c r="I10" s="16" t="s">
        <v>15</v>
      </c>
      <c r="J10" s="16" t="s">
        <v>15</v>
      </c>
      <c r="K10" s="16" t="s">
        <v>15</v>
      </c>
      <c r="L10" s="16" t="s">
        <v>15</v>
      </c>
      <c r="M10" s="16" t="s">
        <v>15</v>
      </c>
      <c r="N10" s="16" t="s">
        <v>15</v>
      </c>
    </row>
    <row r="11" spans="1:14" ht="25.5">
      <c r="A11" s="18">
        <f t="shared" si="0"/>
        <v>178</v>
      </c>
      <c r="B11" s="38" t="s">
        <v>173</v>
      </c>
      <c r="C11" s="16" t="s">
        <v>226</v>
      </c>
      <c r="D11" s="16" t="s">
        <v>15</v>
      </c>
      <c r="E11" s="16" t="s">
        <v>15</v>
      </c>
      <c r="F11" s="16" t="s">
        <v>223</v>
      </c>
      <c r="G11" s="16" t="s">
        <v>15</v>
      </c>
      <c r="H11" s="16" t="s">
        <v>15</v>
      </c>
      <c r="I11" s="18" t="s">
        <v>307</v>
      </c>
      <c r="J11" s="16" t="s">
        <v>15</v>
      </c>
      <c r="K11" s="16" t="s">
        <v>15</v>
      </c>
      <c r="L11" s="16" t="s">
        <v>15</v>
      </c>
      <c r="M11" s="16" t="s">
        <v>15</v>
      </c>
      <c r="N11" s="16" t="s">
        <v>15</v>
      </c>
    </row>
    <row r="12" spans="1:14">
      <c r="A12" s="18">
        <f t="shared" si="0"/>
        <v>179</v>
      </c>
      <c r="B12" s="38" t="s">
        <v>183</v>
      </c>
      <c r="C12" s="16" t="s">
        <v>351</v>
      </c>
      <c r="D12" s="16" t="s">
        <v>276</v>
      </c>
      <c r="E12" s="16" t="s">
        <v>209</v>
      </c>
      <c r="F12" s="16" t="s">
        <v>15</v>
      </c>
      <c r="G12" s="16" t="s">
        <v>210</v>
      </c>
      <c r="H12" s="16" t="s">
        <v>15</v>
      </c>
      <c r="I12" s="16" t="s">
        <v>15</v>
      </c>
      <c r="J12" s="16" t="s">
        <v>15</v>
      </c>
      <c r="K12" s="16" t="s">
        <v>15</v>
      </c>
      <c r="L12" s="16" t="s">
        <v>15</v>
      </c>
      <c r="M12" s="16" t="s">
        <v>15</v>
      </c>
      <c r="N12" s="16" t="s">
        <v>15</v>
      </c>
    </row>
    <row r="13" spans="1:14">
      <c r="A13" s="18">
        <f t="shared" si="0"/>
        <v>180</v>
      </c>
      <c r="B13" s="38" t="s">
        <v>174</v>
      </c>
      <c r="C13" s="16" t="s">
        <v>213</v>
      </c>
      <c r="D13" s="16" t="s">
        <v>276</v>
      </c>
      <c r="E13" s="16" t="s">
        <v>209</v>
      </c>
      <c r="F13" s="16" t="s">
        <v>15</v>
      </c>
      <c r="G13" s="16" t="s">
        <v>210</v>
      </c>
      <c r="H13" s="16" t="s">
        <v>15</v>
      </c>
      <c r="I13" s="16" t="s">
        <v>15</v>
      </c>
      <c r="J13" s="16" t="s">
        <v>15</v>
      </c>
      <c r="K13" s="16" t="s">
        <v>15</v>
      </c>
      <c r="L13" s="16" t="s">
        <v>15</v>
      </c>
      <c r="M13" s="16" t="s">
        <v>15</v>
      </c>
      <c r="N13" s="16" t="s">
        <v>15</v>
      </c>
    </row>
    <row r="14" spans="1:14">
      <c r="A14" s="18">
        <f t="shared" si="0"/>
        <v>181</v>
      </c>
      <c r="B14" s="38" t="s">
        <v>175</v>
      </c>
      <c r="C14" s="16" t="s">
        <v>213</v>
      </c>
      <c r="D14" s="16" t="s">
        <v>276</v>
      </c>
      <c r="E14" s="16" t="s">
        <v>209</v>
      </c>
      <c r="F14" s="16" t="s">
        <v>15</v>
      </c>
      <c r="G14" s="16" t="s">
        <v>210</v>
      </c>
      <c r="H14" s="16" t="s">
        <v>15</v>
      </c>
      <c r="I14" s="16" t="s">
        <v>15</v>
      </c>
      <c r="J14" s="16" t="s">
        <v>15</v>
      </c>
      <c r="K14" s="16" t="s">
        <v>15</v>
      </c>
      <c r="L14" s="16" t="s">
        <v>15</v>
      </c>
      <c r="M14" s="16" t="s">
        <v>15</v>
      </c>
      <c r="N14" s="16" t="s">
        <v>15</v>
      </c>
    </row>
    <row r="15" spans="1:14">
      <c r="A15" s="18">
        <f t="shared" si="0"/>
        <v>182</v>
      </c>
      <c r="B15" s="38" t="s">
        <v>176</v>
      </c>
      <c r="C15" s="16" t="s">
        <v>352</v>
      </c>
      <c r="D15" s="16" t="s">
        <v>313</v>
      </c>
      <c r="E15" s="16" t="s">
        <v>15</v>
      </c>
      <c r="F15" s="16" t="s">
        <v>219</v>
      </c>
      <c r="G15" s="16" t="s">
        <v>15</v>
      </c>
      <c r="H15" s="16" t="s">
        <v>15</v>
      </c>
      <c r="I15" s="16" t="s">
        <v>15</v>
      </c>
      <c r="J15" s="16" t="s">
        <v>15</v>
      </c>
      <c r="K15" s="16" t="s">
        <v>15</v>
      </c>
      <c r="L15" s="16" t="s">
        <v>15</v>
      </c>
      <c r="M15" s="16" t="s">
        <v>15</v>
      </c>
      <c r="N15" s="16" t="s">
        <v>15</v>
      </c>
    </row>
    <row r="16" spans="1:14">
      <c r="A16" s="18">
        <f t="shared" si="0"/>
        <v>183</v>
      </c>
      <c r="B16" s="38" t="s">
        <v>177</v>
      </c>
      <c r="C16" s="16" t="s">
        <v>213</v>
      </c>
      <c r="D16" s="16" t="s">
        <v>294</v>
      </c>
      <c r="E16" s="16"/>
      <c r="F16" s="16" t="s">
        <v>15</v>
      </c>
      <c r="G16" s="16" t="s">
        <v>210</v>
      </c>
      <c r="H16" s="16" t="s">
        <v>15</v>
      </c>
      <c r="I16" s="16" t="s">
        <v>15</v>
      </c>
      <c r="J16" s="16" t="s">
        <v>15</v>
      </c>
      <c r="K16" s="16" t="s">
        <v>15</v>
      </c>
      <c r="L16" s="16" t="s">
        <v>15</v>
      </c>
      <c r="M16" s="16" t="s">
        <v>15</v>
      </c>
      <c r="N16" s="16" t="s">
        <v>15</v>
      </c>
    </row>
    <row r="17" spans="1:14">
      <c r="A17" s="18">
        <f t="shared" si="0"/>
        <v>184</v>
      </c>
      <c r="B17" s="38" t="s">
        <v>178</v>
      </c>
      <c r="C17" s="16" t="s">
        <v>213</v>
      </c>
      <c r="D17" s="16" t="s">
        <v>294</v>
      </c>
      <c r="E17" s="16"/>
      <c r="F17" s="16" t="s">
        <v>15</v>
      </c>
      <c r="G17" s="16" t="s">
        <v>210</v>
      </c>
      <c r="H17" s="16" t="s">
        <v>15</v>
      </c>
      <c r="I17" s="16" t="s">
        <v>15</v>
      </c>
      <c r="J17" s="16" t="s">
        <v>15</v>
      </c>
      <c r="K17" s="16" t="s">
        <v>15</v>
      </c>
      <c r="L17" s="16" t="s">
        <v>15</v>
      </c>
      <c r="M17" s="16" t="s">
        <v>15</v>
      </c>
      <c r="N17" s="16" t="s">
        <v>15</v>
      </c>
    </row>
    <row r="18" spans="1:14">
      <c r="A18" s="18">
        <f>+A17+1</f>
        <v>185</v>
      </c>
      <c r="B18" s="38" t="s">
        <v>99</v>
      </c>
      <c r="C18" s="16" t="s">
        <v>353</v>
      </c>
      <c r="D18" s="16" t="s">
        <v>230</v>
      </c>
      <c r="E18" s="16" t="s">
        <v>209</v>
      </c>
      <c r="F18" s="16" t="s">
        <v>15</v>
      </c>
      <c r="G18" s="16" t="s">
        <v>210</v>
      </c>
      <c r="H18" s="16" t="s">
        <v>15</v>
      </c>
      <c r="I18" s="16" t="s">
        <v>15</v>
      </c>
      <c r="J18" s="16" t="s">
        <v>15</v>
      </c>
      <c r="K18" s="16" t="s">
        <v>15</v>
      </c>
      <c r="L18" s="16" t="s">
        <v>15</v>
      </c>
      <c r="M18" s="16" t="s">
        <v>15</v>
      </c>
      <c r="N18" s="16" t="s">
        <v>331</v>
      </c>
    </row>
    <row r="19" spans="1:14">
      <c r="A19" s="18">
        <f t="shared" si="0"/>
        <v>186</v>
      </c>
      <c r="B19" s="38" t="s">
        <v>186</v>
      </c>
      <c r="C19" s="16" t="s">
        <v>354</v>
      </c>
      <c r="D19" s="16" t="s">
        <v>276</v>
      </c>
      <c r="E19" s="16" t="s">
        <v>355</v>
      </c>
      <c r="F19" s="16" t="s">
        <v>15</v>
      </c>
      <c r="G19" s="16" t="s">
        <v>15</v>
      </c>
      <c r="H19" s="16" t="s">
        <v>15</v>
      </c>
      <c r="I19" s="16" t="s">
        <v>15</v>
      </c>
      <c r="J19" s="16" t="s">
        <v>15</v>
      </c>
      <c r="K19" s="16" t="s">
        <v>300</v>
      </c>
      <c r="L19" s="16" t="s">
        <v>15</v>
      </c>
      <c r="M19" s="16" t="s">
        <v>15</v>
      </c>
      <c r="N19" s="16" t="s">
        <v>331</v>
      </c>
    </row>
    <row r="20" spans="1:14">
      <c r="A20" s="18">
        <f t="shared" si="0"/>
        <v>187</v>
      </c>
      <c r="B20" s="38" t="s">
        <v>182</v>
      </c>
      <c r="C20" s="16" t="s">
        <v>356</v>
      </c>
      <c r="D20" s="16" t="s">
        <v>294</v>
      </c>
      <c r="E20" s="16" t="s">
        <v>215</v>
      </c>
      <c r="F20" s="16" t="s">
        <v>15</v>
      </c>
      <c r="G20" s="16" t="s">
        <v>239</v>
      </c>
      <c r="H20" s="16" t="s">
        <v>15</v>
      </c>
      <c r="I20" s="16" t="s">
        <v>15</v>
      </c>
      <c r="J20" s="16" t="s">
        <v>15</v>
      </c>
      <c r="K20" s="16" t="s">
        <v>300</v>
      </c>
      <c r="L20" s="16" t="s">
        <v>15</v>
      </c>
      <c r="M20" s="16" t="s">
        <v>15</v>
      </c>
      <c r="N20" s="16" t="s">
        <v>15</v>
      </c>
    </row>
    <row r="21" spans="1:14">
      <c r="A21" s="18">
        <f t="shared" si="0"/>
        <v>188</v>
      </c>
      <c r="B21" s="38" t="s">
        <v>275</v>
      </c>
      <c r="C21" s="16" t="s">
        <v>271</v>
      </c>
      <c r="D21" s="16" t="s">
        <v>276</v>
      </c>
      <c r="E21" s="16" t="s">
        <v>15</v>
      </c>
      <c r="F21" s="16" t="s">
        <v>15</v>
      </c>
      <c r="G21" s="16" t="s">
        <v>15</v>
      </c>
      <c r="H21" s="16" t="s">
        <v>15</v>
      </c>
      <c r="I21" s="16" t="s">
        <v>15</v>
      </c>
      <c r="J21" s="16" t="s">
        <v>15</v>
      </c>
      <c r="K21" s="16" t="s">
        <v>15</v>
      </c>
      <c r="L21" s="16" t="s">
        <v>15</v>
      </c>
      <c r="M21" s="16" t="s">
        <v>15</v>
      </c>
      <c r="N21" s="16" t="s">
        <v>15</v>
      </c>
    </row>
    <row r="22" spans="1:14" s="43" customFormat="1">
      <c r="A22" s="18">
        <f t="shared" si="0"/>
        <v>189</v>
      </c>
      <c r="B22" s="19" t="s">
        <v>280</v>
      </c>
      <c r="C22" s="16" t="s">
        <v>271</v>
      </c>
      <c r="D22" s="16" t="s">
        <v>15</v>
      </c>
      <c r="E22" s="16" t="s">
        <v>15</v>
      </c>
      <c r="F22" s="16" t="s">
        <v>15</v>
      </c>
      <c r="G22" s="16" t="s">
        <v>15</v>
      </c>
      <c r="H22" s="16" t="s">
        <v>15</v>
      </c>
      <c r="I22" s="16" t="s">
        <v>15</v>
      </c>
      <c r="J22" s="16" t="s">
        <v>15</v>
      </c>
      <c r="K22" s="16" t="s">
        <v>15</v>
      </c>
      <c r="L22" s="16" t="s">
        <v>15</v>
      </c>
      <c r="M22" s="16" t="s">
        <v>15</v>
      </c>
      <c r="N22" s="16" t="s">
        <v>15</v>
      </c>
    </row>
  </sheetData>
  <pageMargins left="0.7" right="0.7" top="0.75" bottom="0.75" header="0.3" footer="0.3"/>
  <pageSetup orientation="portrait" horizontalDpi="90" verticalDpi="90" r:id="rId1"/>
  <headerFooter>
    <oddFooter>&amp;L&amp;"Times New Roman,Regular"&amp;8 158304751.3
&amp;"Times New Roman,Regular"&amp;8 169558060.4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r o p e r t i e s   x m l n s = " h t t p : / / w w w . i m a n a g e . c o m / w o r k / x m l s c h e m a " >  
     < d o c u m e n t i d > L E G A L ! 1 6 9 5 5 8 0 6 0 . 4 < / d o c u m e n t i d >  
     < s e n d e r i d > S T E E A < / s e n d e r i d >  
     < s e n d e r e m a i l > D S T E E L E @ P E R K I N S C O I E . C O M < / s e n d e r e m a i l >  
     < l a s t m o d i f i e d > 2 0 2 4 - 1 0 - 2 3 T 1 6 : 0 2 : 1 6 . 0 0 0 0 0 0 0 - 0 7 : 0 0 < / l a s t m o d i f i e d >  
     < d a t a b a s e > L E G A L < / d a t a b a s e >  
 < / 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2024-10-24T07:00:00+00:00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240004</DocketNumber>
    <DelegatedOrder xmlns="dc463f71-b30c-4ab2-9473-d307f9d35888">false</DelegatedOrder>
  </documentManagement>
</p:properties>
</file>

<file path=customXml/itemProps1.xml><?xml version="1.0" encoding="utf-8"?>
<ds:datastoreItem xmlns:ds="http://schemas.openxmlformats.org/officeDocument/2006/customXml" ds:itemID="{4AB01ECE-14D2-44CD-B8AD-3BF9E497152C}">
  <ds:schemaRefs>
    <ds:schemaRef ds:uri="http://www.imanage.com/work/xmlschema"/>
  </ds:schemaRefs>
</ds:datastoreItem>
</file>

<file path=customXml/itemProps2.xml><?xml version="1.0" encoding="utf-8"?>
<ds:datastoreItem xmlns:ds="http://schemas.openxmlformats.org/officeDocument/2006/customXml" ds:itemID="{C3DE60A1-0C29-4CF6-B0CD-75954B04E3B4}"/>
</file>

<file path=customXml/itemProps3.xml><?xml version="1.0" encoding="utf-8"?>
<ds:datastoreItem xmlns:ds="http://schemas.openxmlformats.org/officeDocument/2006/customXml" ds:itemID="{49BD4DEC-A4F0-4E33-BCC6-65F93EFC1D10}"/>
</file>

<file path=customXml/itemProps4.xml><?xml version="1.0" encoding="utf-8"?>
<ds:datastoreItem xmlns:ds="http://schemas.openxmlformats.org/officeDocument/2006/customXml" ds:itemID="{4E0F7E16-669C-4276-8281-2E6514BAE886}"/>
</file>

<file path=customXml/itemProps5.xml><?xml version="1.0" encoding="utf-8"?>
<ds:datastoreItem xmlns:ds="http://schemas.openxmlformats.org/officeDocument/2006/customXml" ds:itemID="{4A5D908C-F874-4027-B421-70FB5E0DA0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Index</vt:lpstr>
      <vt:lpstr>Cost of Capital</vt:lpstr>
      <vt:lpstr>Electric Adjustments</vt:lpstr>
      <vt:lpstr>Gas Adjustments</vt:lpstr>
      <vt:lpstr>Electric COS &amp; Rate Spread</vt:lpstr>
      <vt:lpstr>Gas COS &amp; Rate Spread</vt:lpstr>
      <vt:lpstr>Electric Rate Design</vt:lpstr>
      <vt:lpstr>Gas Rate Design</vt:lpstr>
      <vt:lpstr>Other Common Issues</vt:lpstr>
      <vt:lpstr>Other Electric Issues</vt:lpstr>
      <vt:lpstr>Other Gas Issues</vt:lpstr>
      <vt:lpstr>'Electric Adjustments'!_ftn1</vt:lpstr>
      <vt:lpstr>'Electric Adjustments'!_ftnref1</vt:lpstr>
      <vt:lpstr>'Cost of Capital'!Print_Area</vt:lpstr>
      <vt:lpstr>'Electric Adjustments'!Print_Area</vt:lpstr>
      <vt:lpstr>'Electric COS &amp; Rate Spread'!Print_Area</vt:lpstr>
      <vt:lpstr>'Electric Rate Design'!Print_Area</vt:lpstr>
      <vt:lpstr>'Gas COS &amp; Rate Spread'!Print_Area</vt:lpstr>
      <vt:lpstr>'Gas Rate Design'!Print_Area</vt:lpstr>
      <vt:lpstr>'Other Electric Issues'!Print_Area</vt:lpstr>
      <vt:lpstr>'Cost of Capital'!Print_Titles</vt:lpstr>
      <vt:lpstr>'Electric Adjustments'!Print_Titles</vt:lpstr>
      <vt:lpstr>'Electric COS &amp; Rate Spread'!Print_Titles</vt:lpstr>
      <vt:lpstr>'Electric Rate Design'!Print_Titles</vt:lpstr>
      <vt:lpstr>'Gas COS &amp; Rate Spread'!Print_Titles</vt:lpstr>
      <vt:lpstr>'Gas Rate Design'!Print_Titles</vt:lpstr>
      <vt:lpstr>'Other Electric Issues'!Print_Titles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Booth, Avery (UTC)</dc:creator>
  <cp:lastModifiedBy>Booth, Avery (UTC)</cp:lastModifiedBy>
  <dcterms:created xsi:type="dcterms:W3CDTF">1900-01-01T08:00:00Z</dcterms:created>
  <dcterms:modified xsi:type="dcterms:W3CDTF">2024-10-24T15:46:18Z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_DocIDActiveBits">
    <vt:lpwstr>98304</vt:lpwstr>
  </property>
  <property fmtid="{D5CDD505-2E9C-101B-9397-08002B2CF9AE}" pid="3" name="CUS_DocIDLocation">
    <vt:lpwstr>EVERY_PAGE</vt:lpwstr>
  </property>
  <property fmtid="{D5CDD505-2E9C-101B-9397-08002B2CF9AE}" pid="4" name="CUS_DocIDPosition">
    <vt:lpwstr>Left</vt:lpwstr>
  </property>
  <property fmtid="{D5CDD505-2E9C-101B-9397-08002B2CF9AE}" pid="5" name="CUS_DocIDSheetRef">
    <vt:lpwstr>11</vt:lpwstr>
  </property>
  <property fmtid="{D5CDD505-2E9C-101B-9397-08002B2CF9AE}" pid="6" name="CUS_DocIDString">
    <vt:lpwstr>&amp;"Times New Roman,Regular"&amp;8 169558060.4</vt:lpwstr>
  </property>
  <property fmtid="{D5CDD505-2E9C-101B-9397-08002B2CF9AE}" pid="7" name="CUS_DocIDChunk0">
    <vt:lpwstr>&amp;"Times New Roman,Regular"&amp;8</vt:lpwstr>
  </property>
  <property fmtid="{D5CDD505-2E9C-101B-9397-08002B2CF9AE}" pid="8" name="CUS_DocIDChunk1">
    <vt:lpwstr> 169558060.4</vt:lpwstr>
  </property>
  <property fmtid="{D5CDD505-2E9C-101B-9397-08002B2CF9AE}" pid="9" name="ContentTypeId">
    <vt:lpwstr>0x0101006E56B4D1795A2E4DB2F0B01679ED314A00E44296BEEBC83648A45074ADE4018599</vt:lpwstr>
  </property>
  <property fmtid="{D5CDD505-2E9C-101B-9397-08002B2CF9AE}" pid="10" name="_docset_NoMedatataSyncRequired">
    <vt:lpwstr>False</vt:lpwstr>
  </property>
</Properties>
</file>