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Atg.wa.lcl\atg\DIV\PCC\ACTIVE\Cases\UE\UE_UG_200900_901_AVA_2020_GRC\1_Filings\Testimony_Direct_Response\PC\Alvarez-Stephens\01_Exhibits\00_Drafts\"/>
    </mc:Choice>
  </mc:AlternateContent>
  <bookViews>
    <workbookView xWindow="-120" yWindow="-120" windowWidth="29040" windowHeight="15840" tabRatio="599"/>
  </bookViews>
  <sheets>
    <sheet name="Summary-Cost-E" sheetId="9" r:id="rId1"/>
    <sheet name="TTP Detail" sheetId="49" r:id="rId2"/>
  </sheets>
  <externalReferences>
    <externalReference r:id="rId3"/>
    <externalReference r:id="rId4"/>
    <externalReference r:id="rId5"/>
    <externalReference r:id="rId6"/>
  </externalReferences>
  <definedNames>
    <definedName name="a">#REF!,#REF!</definedName>
    <definedName name="Allocation_Categories">OFFSET('[1]Allocation Factors'!$A$4,0,0,COUNTA('[1]Allocation Factors'!$A:$A)-COUNTA('[1]Allocation Factors'!$A$1:$A$3),1)</definedName>
    <definedName name="Allocators">'[2]OR-ALL'!$C$8:$J$97</definedName>
    <definedName name="_xlnm.Auto_Open">#REF!</definedName>
    <definedName name="C_">#REF!,#REF!</definedName>
    <definedName name="C_AAM_Titles">#REF!,#REF!</definedName>
    <definedName name="C_ADP_Titles">#REF!,#REF!</definedName>
    <definedName name="C_DTX_Titles">#REF!,#REF!</definedName>
    <definedName name="C_GPL_Titles">#REF!,#REF!</definedName>
    <definedName name="C_IPL_Titles">#REF!,#REF!</definedName>
    <definedName name="_xlnm.Database">[3]!_xlnm.Database</definedName>
    <definedName name="E_903_Titles">#REF!,#REF!</definedName>
    <definedName name="E_908_Titles">#REF!,#REF!</definedName>
    <definedName name="E_928_Titles">#REF!,#REF!</definedName>
    <definedName name="E_ADP_Titles">#REF!,#REF!</definedName>
    <definedName name="E_ALL_Titles">#REF!,#REF!</definedName>
    <definedName name="E_APL_Titles">#REF!,#REF!</definedName>
    <definedName name="E_CAM_Titles">#REF!,#REF!</definedName>
    <definedName name="E_DTE_Titles">#REF!,#REF!</definedName>
    <definedName name="E_FIT_Titles">#REF!,#REF!</definedName>
    <definedName name="E_OPS_Titles">#REF!,#REF!</definedName>
    <definedName name="E_OTX_Titles">#REF!,#REF!</definedName>
    <definedName name="E_PLT_Titles">#REF!,#REF!</definedName>
    <definedName name="E_ROR_Titles">#REF!,#REF!</definedName>
    <definedName name="E_SCM_Titles">#REF!,#REF!</definedName>
    <definedName name="G_804_Titles">#REF!,#REF!</definedName>
    <definedName name="G_807_Titles">#REF!,#REF!</definedName>
    <definedName name="G_928_Titles">#REF!,#REF!</definedName>
    <definedName name="G_ADP_Titles">#REF!,#REF!</definedName>
    <definedName name="G_ALL_Titles">#REF!,#REF!</definedName>
    <definedName name="G_APL_Titles">#REF!,#REF!</definedName>
    <definedName name="G_CAM_Titles">#REF!,#REF!</definedName>
    <definedName name="G_DTE_Titles">#REF!,#REF!</definedName>
    <definedName name="G_FIT_Titles">#REF!,#REF!</definedName>
    <definedName name="G_OPS_Titles">#REF!,#REF!</definedName>
    <definedName name="G_OTX_Titles">#REF!,#REF!</definedName>
    <definedName name="G_PLT_Titles">#REF!,#REF!</definedName>
    <definedName name="G_ROR_Titles">#REF!,#REF!</definedName>
    <definedName name="G_SCM_Titles">#REF!,#REF!</definedName>
    <definedName name="ID_Elec">#REF!</definedName>
    <definedName name="ID_Gas">'[4]DEBT CALC'!#REF!</definedName>
    <definedName name="Macro1">#REF!</definedName>
    <definedName name="Macro10">#REF!</definedName>
    <definedName name="Macro11">#REF!</definedName>
    <definedName name="Macro12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onths">[2]DATA!$H$2</definedName>
    <definedName name="_xlnm.Print_Area" localSheetId="0">'Summary-Cost-E'!$A$1:$AA$177</definedName>
    <definedName name="_xlnm.Print_Area" localSheetId="1">'TTP Detail'!$B$2:$BC$16</definedName>
    <definedName name="Print_for_Checking">'[4]ADJ SUMMARY'!#REF!:'[4]ADJ SUMMARY'!#REF!</definedName>
    <definedName name="_xlnm.Print_Titles" localSheetId="0">'Summary-Cost-E'!$A:$C,'Summary-Cost-E'!$1:$3</definedName>
    <definedName name="_xlnm.Print_Titles" localSheetId="1">'TTP Detail'!$B:$F,'TTP Detail'!$3:$3</definedName>
    <definedName name="rbcalc">[2]DATA!$H$3</definedName>
    <definedName name="rbcalc_heading">[2]DATA!$H$5</definedName>
    <definedName name="Recover">#REF!</definedName>
    <definedName name="RRC_Adjustment_Print">#REF!</definedName>
    <definedName name="RRC_Rate_Print">#REF!</definedName>
    <definedName name="Summary">#REF!</definedName>
    <definedName name="TableName">"Dummy"</definedName>
    <definedName name="tp_heading">[2]DATA!$H$4</definedName>
    <definedName name="W_804_Titles">#REF!,#REF!</definedName>
    <definedName name="W_805_Titles">#REF!,#REF!</definedName>
    <definedName name="W_807_Titles">#REF!,#REF!</definedName>
    <definedName name="W_808_Titles">#REF!,#REF!</definedName>
    <definedName name="W_903">#REF!</definedName>
    <definedName name="W_903_Area">#REF!</definedName>
    <definedName name="W_903_Titles">#REF!,#REF!</definedName>
    <definedName name="W_928_Titles">#REF!,#REF!</definedName>
    <definedName name="W_ALL_Titles">#REF!,#REF!</definedName>
    <definedName name="W_APL_Titles">#REF!,#REF!</definedName>
    <definedName name="W_ARR_Titles">#REF!,#REF!</definedName>
    <definedName name="W_DTE_Titles">#REF!,#REF!</definedName>
    <definedName name="W_FIT_Titles">#REF!,#REF!</definedName>
    <definedName name="W_OPS">#REF!</definedName>
    <definedName name="W_OPS_Area">#REF!</definedName>
    <definedName name="W_OPS_Titles">#REF!,#REF!</definedName>
    <definedName name="W_OTX_Titles">#REF!,#REF!</definedName>
    <definedName name="W_PLT">#REF!</definedName>
    <definedName name="W_PLT_Titles">#REF!,#REF!</definedName>
    <definedName name="W_ROR_Titles">#REF!,#REF!</definedName>
    <definedName name="W_SCM_Titles">#REF!,#REF!</definedName>
    <definedName name="WA_Elec">#REF!</definedName>
    <definedName name="WA_Gas">'[4]DEBT CALC'!#REF!</definedName>
    <definedName name="wrn.All._.Sheets." hidden="1">{"IncSt",#N/A,FALSE,"IS";"BalSht",#N/A,FALSE,"BS";"IntCash",#N/A,FALSE,"Int. Cash";"Stats",#N/A,FALSE,"Stats"}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76" i="9" l="1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D8" i="9"/>
  <c r="D119" i="9" l="1"/>
  <c r="E119" i="9"/>
  <c r="F119" i="9"/>
  <c r="G119" i="9"/>
  <c r="H119" i="9"/>
  <c r="I119" i="9"/>
  <c r="J119" i="9"/>
  <c r="K119" i="9"/>
  <c r="L119" i="9"/>
  <c r="M119" i="9"/>
  <c r="N119" i="9"/>
  <c r="O119" i="9"/>
  <c r="P119" i="9"/>
  <c r="Q119" i="9"/>
  <c r="R119" i="9"/>
  <c r="S119" i="9"/>
  <c r="T119" i="9"/>
  <c r="U119" i="9"/>
  <c r="V119" i="9"/>
  <c r="W119" i="9"/>
  <c r="X119" i="9"/>
  <c r="Y119" i="9"/>
  <c r="Z119" i="9"/>
  <c r="AA119" i="9"/>
  <c r="N15" i="9" l="1"/>
  <c r="O15" i="9"/>
  <c r="D18" i="9"/>
  <c r="E18" i="9" s="1"/>
  <c r="F31" i="9" s="1"/>
  <c r="D15" i="9" l="1"/>
  <c r="D106" i="9" l="1"/>
  <c r="D93" i="9"/>
  <c r="D40" i="9" l="1"/>
  <c r="D53" i="9" s="1"/>
  <c r="D30" i="9" l="1"/>
  <c r="D43" i="9" l="1"/>
  <c r="D33" i="9"/>
  <c r="D46" i="9" s="1"/>
  <c r="D31" i="9"/>
  <c r="D44" i="9" s="1"/>
  <c r="AA15" i="9" l="1"/>
  <c r="Z15" i="9"/>
  <c r="Y15" i="9"/>
  <c r="X15" i="9"/>
  <c r="W15" i="9"/>
  <c r="V15" i="9"/>
  <c r="U15" i="9"/>
  <c r="T15" i="9"/>
  <c r="S15" i="9"/>
  <c r="R15" i="9"/>
  <c r="Q15" i="9"/>
  <c r="P15" i="9"/>
  <c r="M15" i="9"/>
  <c r="L15" i="9"/>
  <c r="K15" i="9"/>
  <c r="J15" i="9"/>
  <c r="I15" i="9"/>
  <c r="H15" i="9"/>
  <c r="G15" i="9"/>
  <c r="F15" i="9"/>
  <c r="E15" i="9"/>
  <c r="D32" i="9"/>
  <c r="D34" i="9"/>
  <c r="D47" i="9" s="1"/>
  <c r="D35" i="9"/>
  <c r="D48" i="9" s="1"/>
  <c r="D36" i="9"/>
  <c r="D49" i="9" s="1"/>
  <c r="D37" i="9"/>
  <c r="D50" i="9" s="1"/>
  <c r="D38" i="9"/>
  <c r="D51" i="9" s="1"/>
  <c r="D39" i="9"/>
  <c r="D52" i="9" s="1"/>
  <c r="D17" i="9"/>
  <c r="E30" i="9" s="1"/>
  <c r="E43" i="9" s="1"/>
  <c r="D45" i="9" l="1"/>
  <c r="D54" i="9" s="1"/>
  <c r="D41" i="9"/>
  <c r="E17" i="9"/>
  <c r="F30" i="9" l="1"/>
  <c r="F43" i="9" s="1"/>
  <c r="D19" i="9" l="1"/>
  <c r="D20" i="9"/>
  <c r="D21" i="9"/>
  <c r="D22" i="9"/>
  <c r="D23" i="9"/>
  <c r="D24" i="9"/>
  <c r="D25" i="9"/>
  <c r="D26" i="9"/>
  <c r="D27" i="9"/>
  <c r="F17" i="9"/>
  <c r="E33" i="9" l="1"/>
  <c r="E46" i="9" s="1"/>
  <c r="E34" i="9"/>
  <c r="E47" i="9" s="1"/>
  <c r="G30" i="9"/>
  <c r="G43" i="9" s="1"/>
  <c r="E27" i="9"/>
  <c r="E40" i="9"/>
  <c r="E53" i="9" s="1"/>
  <c r="E23" i="9"/>
  <c r="E36" i="9"/>
  <c r="E49" i="9" s="1"/>
  <c r="E19" i="9"/>
  <c r="E32" i="9"/>
  <c r="E45" i="9" s="1"/>
  <c r="E25" i="9"/>
  <c r="E38" i="9"/>
  <c r="E51" i="9" s="1"/>
  <c r="E24" i="9"/>
  <c r="E37" i="9"/>
  <c r="E50" i="9" s="1"/>
  <c r="E20" i="9"/>
  <c r="E26" i="9"/>
  <c r="E39" i="9"/>
  <c r="E52" i="9" s="1"/>
  <c r="E22" i="9"/>
  <c r="E35" i="9"/>
  <c r="E48" i="9" s="1"/>
  <c r="E31" i="9"/>
  <c r="E44" i="9" s="1"/>
  <c r="E21" i="9"/>
  <c r="D28" i="9"/>
  <c r="G17" i="9"/>
  <c r="E28" i="9" l="1"/>
  <c r="E41" i="9"/>
  <c r="F22" i="9"/>
  <c r="F35" i="9"/>
  <c r="F48" i="9" s="1"/>
  <c r="F21" i="9"/>
  <c r="F34" i="9"/>
  <c r="F47" i="9" s="1"/>
  <c r="F20" i="9"/>
  <c r="F33" i="9"/>
  <c r="F46" i="9" s="1"/>
  <c r="F25" i="9"/>
  <c r="F38" i="9"/>
  <c r="F51" i="9" s="1"/>
  <c r="F23" i="9"/>
  <c r="F36" i="9"/>
  <c r="F49" i="9" s="1"/>
  <c r="H17" i="9"/>
  <c r="H30" i="9"/>
  <c r="F18" i="9"/>
  <c r="G31" i="9" s="1"/>
  <c r="F26" i="9"/>
  <c r="F39" i="9"/>
  <c r="F52" i="9" s="1"/>
  <c r="F24" i="9"/>
  <c r="F37" i="9"/>
  <c r="F50" i="9" s="1"/>
  <c r="F19" i="9"/>
  <c r="F32" i="9"/>
  <c r="F45" i="9" s="1"/>
  <c r="F27" i="9"/>
  <c r="F40" i="9"/>
  <c r="F53" i="9" s="1"/>
  <c r="F41" i="9" l="1"/>
  <c r="E54" i="9"/>
  <c r="F44" i="9"/>
  <c r="H43" i="9"/>
  <c r="G19" i="9"/>
  <c r="G32" i="9"/>
  <c r="G45" i="9" s="1"/>
  <c r="I17" i="9"/>
  <c r="I30" i="9"/>
  <c r="G21" i="9"/>
  <c r="G34" i="9"/>
  <c r="G47" i="9" s="1"/>
  <c r="G27" i="9"/>
  <c r="G40" i="9"/>
  <c r="G53" i="9" s="1"/>
  <c r="G23" i="9"/>
  <c r="G36" i="9"/>
  <c r="G49" i="9" s="1"/>
  <c r="G26" i="9"/>
  <c r="G39" i="9"/>
  <c r="G52" i="9" s="1"/>
  <c r="G25" i="9"/>
  <c r="G38" i="9"/>
  <c r="G51" i="9" s="1"/>
  <c r="G24" i="9"/>
  <c r="G37" i="9"/>
  <c r="G50" i="9" s="1"/>
  <c r="G18" i="9"/>
  <c r="F28" i="9"/>
  <c r="G20" i="9"/>
  <c r="G33" i="9"/>
  <c r="G46" i="9" s="1"/>
  <c r="G22" i="9"/>
  <c r="G35" i="9"/>
  <c r="G48" i="9" s="1"/>
  <c r="G41" i="9" l="1"/>
  <c r="G44" i="9"/>
  <c r="F54" i="9"/>
  <c r="I43" i="9"/>
  <c r="J17" i="9"/>
  <c r="J30" i="9"/>
  <c r="H22" i="9"/>
  <c r="H35" i="9"/>
  <c r="H48" i="9" s="1"/>
  <c r="H20" i="9"/>
  <c r="H33" i="9"/>
  <c r="H46" i="9" s="1"/>
  <c r="H24" i="9"/>
  <c r="H37" i="9"/>
  <c r="H50" i="9" s="1"/>
  <c r="H26" i="9"/>
  <c r="H39" i="9"/>
  <c r="H52" i="9" s="1"/>
  <c r="H27" i="9"/>
  <c r="H40" i="9"/>
  <c r="H53" i="9" s="1"/>
  <c r="H18" i="9"/>
  <c r="H31" i="9"/>
  <c r="G28" i="9"/>
  <c r="H38" i="9"/>
  <c r="H51" i="9" s="1"/>
  <c r="H25" i="9"/>
  <c r="H23" i="9"/>
  <c r="H36" i="9"/>
  <c r="H49" i="9" s="1"/>
  <c r="H21" i="9"/>
  <c r="H34" i="9"/>
  <c r="H47" i="9" s="1"/>
  <c r="H19" i="9"/>
  <c r="H32" i="9"/>
  <c r="H45" i="9" s="1"/>
  <c r="H41" i="9" l="1"/>
  <c r="H44" i="9"/>
  <c r="G54" i="9"/>
  <c r="J43" i="9"/>
  <c r="I24" i="9"/>
  <c r="I37" i="9"/>
  <c r="I50" i="9" s="1"/>
  <c r="I23" i="9"/>
  <c r="I36" i="9"/>
  <c r="I49" i="9" s="1"/>
  <c r="I38" i="9"/>
  <c r="I51" i="9" s="1"/>
  <c r="I25" i="9"/>
  <c r="I18" i="9"/>
  <c r="I31" i="9"/>
  <c r="H28" i="9"/>
  <c r="I26" i="9"/>
  <c r="I39" i="9"/>
  <c r="I52" i="9" s="1"/>
  <c r="I20" i="9"/>
  <c r="I33" i="9"/>
  <c r="I46" i="9" s="1"/>
  <c r="I27" i="9"/>
  <c r="I40" i="9"/>
  <c r="I53" i="9" s="1"/>
  <c r="I22" i="9"/>
  <c r="I35" i="9"/>
  <c r="I48" i="9" s="1"/>
  <c r="I19" i="9"/>
  <c r="I32" i="9"/>
  <c r="I45" i="9" s="1"/>
  <c r="I21" i="9"/>
  <c r="I34" i="9"/>
  <c r="I47" i="9" s="1"/>
  <c r="K17" i="9"/>
  <c r="K30" i="9"/>
  <c r="I41" i="9" l="1"/>
  <c r="I44" i="9"/>
  <c r="H54" i="9"/>
  <c r="K43" i="9"/>
  <c r="J21" i="9"/>
  <c r="J34" i="9"/>
  <c r="J47" i="9" s="1"/>
  <c r="J20" i="9"/>
  <c r="J33" i="9"/>
  <c r="J46" i="9" s="1"/>
  <c r="J18" i="9"/>
  <c r="J31" i="9"/>
  <c r="I28" i="9"/>
  <c r="L17" i="9"/>
  <c r="L30" i="9"/>
  <c r="J27" i="9"/>
  <c r="J40" i="9"/>
  <c r="J53" i="9" s="1"/>
  <c r="J26" i="9"/>
  <c r="J39" i="9"/>
  <c r="J52" i="9" s="1"/>
  <c r="J38" i="9"/>
  <c r="J51" i="9" s="1"/>
  <c r="J25" i="9"/>
  <c r="J22" i="9"/>
  <c r="J35" i="9"/>
  <c r="J48" i="9" s="1"/>
  <c r="J23" i="9"/>
  <c r="J36" i="9"/>
  <c r="J49" i="9" s="1"/>
  <c r="J32" i="9"/>
  <c r="J45" i="9" s="1"/>
  <c r="J19" i="9"/>
  <c r="J24" i="9"/>
  <c r="J37" i="9"/>
  <c r="J50" i="9" s="1"/>
  <c r="L43" i="9" l="1"/>
  <c r="J44" i="9"/>
  <c r="I54" i="9"/>
  <c r="J41" i="9"/>
  <c r="K26" i="9"/>
  <c r="K39" i="9"/>
  <c r="K52" i="9" s="1"/>
  <c r="K38" i="9"/>
  <c r="K51" i="9" s="1"/>
  <c r="K25" i="9"/>
  <c r="K20" i="9"/>
  <c r="K33" i="9"/>
  <c r="K46" i="9" s="1"/>
  <c r="K24" i="9"/>
  <c r="K37" i="9"/>
  <c r="K50" i="9" s="1"/>
  <c r="K23" i="9"/>
  <c r="K36" i="9"/>
  <c r="K49" i="9" s="1"/>
  <c r="K27" i="9"/>
  <c r="K40" i="9"/>
  <c r="K53" i="9" s="1"/>
  <c r="K22" i="9"/>
  <c r="K35" i="9"/>
  <c r="K48" i="9" s="1"/>
  <c r="M17" i="9"/>
  <c r="M30" i="9"/>
  <c r="K32" i="9"/>
  <c r="K45" i="9" s="1"/>
  <c r="K19" i="9"/>
  <c r="K18" i="9"/>
  <c r="K31" i="9"/>
  <c r="J28" i="9"/>
  <c r="K21" i="9"/>
  <c r="K34" i="9"/>
  <c r="K47" i="9" s="1"/>
  <c r="M43" i="9" l="1"/>
  <c r="K41" i="9"/>
  <c r="K44" i="9"/>
  <c r="J54" i="9"/>
  <c r="L18" i="9"/>
  <c r="L31" i="9"/>
  <c r="K28" i="9"/>
  <c r="N17" i="9"/>
  <c r="O30" i="9" s="1"/>
  <c r="N30" i="9"/>
  <c r="L27" i="9"/>
  <c r="L40" i="9"/>
  <c r="L53" i="9" s="1"/>
  <c r="L24" i="9"/>
  <c r="L37" i="9"/>
  <c r="L50" i="9" s="1"/>
  <c r="L21" i="9"/>
  <c r="L34" i="9"/>
  <c r="L47" i="9" s="1"/>
  <c r="L32" i="9"/>
  <c r="L45" i="9" s="1"/>
  <c r="L19" i="9"/>
  <c r="L22" i="9"/>
  <c r="L35" i="9"/>
  <c r="L48" i="9" s="1"/>
  <c r="L23" i="9"/>
  <c r="L36" i="9"/>
  <c r="L49" i="9" s="1"/>
  <c r="L20" i="9"/>
  <c r="L33" i="9"/>
  <c r="L46" i="9" s="1"/>
  <c r="L26" i="9"/>
  <c r="L39" i="9"/>
  <c r="L52" i="9" s="1"/>
  <c r="L38" i="9"/>
  <c r="L51" i="9" s="1"/>
  <c r="L25" i="9"/>
  <c r="L44" i="9" l="1"/>
  <c r="K54" i="9"/>
  <c r="N43" i="9"/>
  <c r="L41" i="9"/>
  <c r="M38" i="9"/>
  <c r="M51" i="9" s="1"/>
  <c r="M25" i="9"/>
  <c r="M24" i="9"/>
  <c r="M37" i="9"/>
  <c r="M50" i="9" s="1"/>
  <c r="O17" i="9"/>
  <c r="M20" i="9"/>
  <c r="M33" i="9"/>
  <c r="M46" i="9" s="1"/>
  <c r="M22" i="9"/>
  <c r="M35" i="9"/>
  <c r="M48" i="9" s="1"/>
  <c r="M21" i="9"/>
  <c r="M34" i="9"/>
  <c r="M47" i="9" s="1"/>
  <c r="M27" i="9"/>
  <c r="M40" i="9"/>
  <c r="M53" i="9" s="1"/>
  <c r="M26" i="9"/>
  <c r="M39" i="9"/>
  <c r="M52" i="9" s="1"/>
  <c r="M23" i="9"/>
  <c r="M36" i="9"/>
  <c r="M49" i="9" s="1"/>
  <c r="M32" i="9"/>
  <c r="M45" i="9" s="1"/>
  <c r="M19" i="9"/>
  <c r="M18" i="9"/>
  <c r="M31" i="9"/>
  <c r="L28" i="9"/>
  <c r="D56" i="9" l="1"/>
  <c r="O43" i="9"/>
  <c r="M41" i="9"/>
  <c r="M44" i="9"/>
  <c r="L54" i="9"/>
  <c r="N32" i="9"/>
  <c r="N45" i="9" s="1"/>
  <c r="N19" i="9"/>
  <c r="N21" i="9"/>
  <c r="N34" i="9"/>
  <c r="N47" i="9" s="1"/>
  <c r="N20" i="9"/>
  <c r="N33" i="9"/>
  <c r="N46" i="9" s="1"/>
  <c r="P30" i="9"/>
  <c r="P17" i="9"/>
  <c r="N38" i="9"/>
  <c r="N51" i="9" s="1"/>
  <c r="N25" i="9"/>
  <c r="N26" i="9"/>
  <c r="N39" i="9"/>
  <c r="N52" i="9" s="1"/>
  <c r="N24" i="9"/>
  <c r="N37" i="9"/>
  <c r="N50" i="9" s="1"/>
  <c r="N18" i="9"/>
  <c r="N31" i="9"/>
  <c r="M28" i="9"/>
  <c r="N23" i="9"/>
  <c r="N36" i="9"/>
  <c r="N49" i="9" s="1"/>
  <c r="N27" i="9"/>
  <c r="N40" i="9"/>
  <c r="N53" i="9" s="1"/>
  <c r="N22" i="9"/>
  <c r="N35" i="9"/>
  <c r="N48" i="9" s="1"/>
  <c r="E56" i="9" l="1"/>
  <c r="O31" i="9"/>
  <c r="N41" i="9"/>
  <c r="P43" i="9"/>
  <c r="N44" i="9"/>
  <c r="M54" i="9"/>
  <c r="O26" i="9"/>
  <c r="O39" i="9"/>
  <c r="O52" i="9" s="1"/>
  <c r="O38" i="9"/>
  <c r="O51" i="9" s="1"/>
  <c r="O25" i="9"/>
  <c r="O27" i="9"/>
  <c r="O40" i="9"/>
  <c r="O53" i="9" s="1"/>
  <c r="Q30" i="9"/>
  <c r="Q17" i="9"/>
  <c r="O18" i="9"/>
  <c r="N28" i="9"/>
  <c r="O21" i="9"/>
  <c r="O34" i="9"/>
  <c r="O47" i="9" s="1"/>
  <c r="O22" i="9"/>
  <c r="O35" i="9"/>
  <c r="O48" i="9" s="1"/>
  <c r="O23" i="9"/>
  <c r="O36" i="9"/>
  <c r="O49" i="9" s="1"/>
  <c r="O32" i="9"/>
  <c r="O45" i="9" s="1"/>
  <c r="O19" i="9"/>
  <c r="O24" i="9"/>
  <c r="O37" i="9"/>
  <c r="O50" i="9" s="1"/>
  <c r="O20" i="9"/>
  <c r="O33" i="9"/>
  <c r="O46" i="9" s="1"/>
  <c r="D61" i="9" l="1"/>
  <c r="D66" i="9"/>
  <c r="D65" i="9"/>
  <c r="D64" i="9"/>
  <c r="F56" i="9"/>
  <c r="D59" i="9"/>
  <c r="D57" i="9"/>
  <c r="D62" i="9"/>
  <c r="D60" i="9"/>
  <c r="O41" i="9"/>
  <c r="D63" i="9"/>
  <c r="D58" i="9"/>
  <c r="O44" i="9"/>
  <c r="N54" i="9"/>
  <c r="Q43" i="9"/>
  <c r="P23" i="9"/>
  <c r="P36" i="9"/>
  <c r="P38" i="9"/>
  <c r="P25" i="9"/>
  <c r="P20" i="9"/>
  <c r="P33" i="9"/>
  <c r="P22" i="9"/>
  <c r="P35" i="9"/>
  <c r="P21" i="9"/>
  <c r="P34" i="9"/>
  <c r="R30" i="9"/>
  <c r="R17" i="9"/>
  <c r="P32" i="9"/>
  <c r="P19" i="9"/>
  <c r="P24" i="9"/>
  <c r="P37" i="9"/>
  <c r="P18" i="9"/>
  <c r="P31" i="9"/>
  <c r="O28" i="9"/>
  <c r="P27" i="9"/>
  <c r="P40" i="9"/>
  <c r="P26" i="9"/>
  <c r="P39" i="9"/>
  <c r="E62" i="9" l="1"/>
  <c r="E65" i="9"/>
  <c r="E61" i="9"/>
  <c r="E64" i="9"/>
  <c r="P49" i="9"/>
  <c r="P52" i="9"/>
  <c r="P51" i="9"/>
  <c r="P47" i="9"/>
  <c r="E63" i="9"/>
  <c r="G56" i="9"/>
  <c r="P53" i="9"/>
  <c r="E58" i="9"/>
  <c r="E59" i="9"/>
  <c r="P46" i="9"/>
  <c r="P45" i="9"/>
  <c r="P50" i="9"/>
  <c r="P48" i="9"/>
  <c r="E60" i="9"/>
  <c r="E57" i="9"/>
  <c r="D67" i="9"/>
  <c r="E66" i="9"/>
  <c r="R43" i="9"/>
  <c r="P41" i="9"/>
  <c r="P44" i="9"/>
  <c r="O54" i="9"/>
  <c r="Q26" i="9"/>
  <c r="Q39" i="9"/>
  <c r="Q32" i="9"/>
  <c r="Q19" i="9"/>
  <c r="Q22" i="9"/>
  <c r="Q35" i="9"/>
  <c r="Q18" i="9"/>
  <c r="Q31" i="9"/>
  <c r="P28" i="9"/>
  <c r="Q27" i="9"/>
  <c r="Q40" i="9"/>
  <c r="Q21" i="9"/>
  <c r="Q34" i="9"/>
  <c r="Q38" i="9"/>
  <c r="Q25" i="9"/>
  <c r="S30" i="9"/>
  <c r="S17" i="9"/>
  <c r="Q24" i="9"/>
  <c r="Q37" i="9"/>
  <c r="Q50" i="9" s="1"/>
  <c r="Q20" i="9"/>
  <c r="Q33" i="9"/>
  <c r="Q46" i="9" s="1"/>
  <c r="Q23" i="9"/>
  <c r="Q36" i="9"/>
  <c r="Q47" i="9" l="1"/>
  <c r="F65" i="9"/>
  <c r="F61" i="9"/>
  <c r="F64" i="9"/>
  <c r="F62" i="9"/>
  <c r="Q49" i="9"/>
  <c r="F57" i="9"/>
  <c r="E67" i="9"/>
  <c r="F66" i="9"/>
  <c r="F59" i="9"/>
  <c r="F63" i="9"/>
  <c r="Q53" i="9"/>
  <c r="Q45" i="9"/>
  <c r="F60" i="9"/>
  <c r="F58" i="9"/>
  <c r="H56" i="9"/>
  <c r="Q51" i="9"/>
  <c r="Q48" i="9"/>
  <c r="Q52" i="9"/>
  <c r="Q41" i="9"/>
  <c r="Q44" i="9"/>
  <c r="P54" i="9"/>
  <c r="S43" i="9"/>
  <c r="R21" i="9"/>
  <c r="R34" i="9"/>
  <c r="R47" i="9" s="1"/>
  <c r="R32" i="9"/>
  <c r="R19" i="9"/>
  <c r="R23" i="9"/>
  <c r="R36" i="9"/>
  <c r="R27" i="9"/>
  <c r="R40" i="9"/>
  <c r="R24" i="9"/>
  <c r="R37" i="9"/>
  <c r="R50" i="9" s="1"/>
  <c r="R38" i="9"/>
  <c r="R25" i="9"/>
  <c r="R18" i="9"/>
  <c r="R31" i="9"/>
  <c r="Q28" i="9"/>
  <c r="R20" i="9"/>
  <c r="R33" i="9"/>
  <c r="T30" i="9"/>
  <c r="T17" i="9"/>
  <c r="R22" i="9"/>
  <c r="R35" i="9"/>
  <c r="R26" i="9"/>
  <c r="R39" i="9"/>
  <c r="G65" i="9" l="1"/>
  <c r="G64" i="9"/>
  <c r="G61" i="9"/>
  <c r="G62" i="9"/>
  <c r="R46" i="9"/>
  <c r="R52" i="9"/>
  <c r="G59" i="9"/>
  <c r="I56" i="9"/>
  <c r="R53" i="9"/>
  <c r="G58" i="9"/>
  <c r="G60" i="9"/>
  <c r="G63" i="9"/>
  <c r="G66" i="9"/>
  <c r="G57" i="9"/>
  <c r="F67" i="9"/>
  <c r="R49" i="9"/>
  <c r="R48" i="9"/>
  <c r="R51" i="9"/>
  <c r="R45" i="9"/>
  <c r="T43" i="9"/>
  <c r="R44" i="9"/>
  <c r="Q54" i="9"/>
  <c r="R41" i="9"/>
  <c r="S22" i="9"/>
  <c r="S35" i="9"/>
  <c r="S48" i="9" s="1"/>
  <c r="S27" i="9"/>
  <c r="S40" i="9"/>
  <c r="S26" i="9"/>
  <c r="S39" i="9"/>
  <c r="S20" i="9"/>
  <c r="S33" i="9"/>
  <c r="S38" i="9"/>
  <c r="S25" i="9"/>
  <c r="S32" i="9"/>
  <c r="S19" i="9"/>
  <c r="U30" i="9"/>
  <c r="U17" i="9"/>
  <c r="S18" i="9"/>
  <c r="S31" i="9"/>
  <c r="R28" i="9"/>
  <c r="S24" i="9"/>
  <c r="S37" i="9"/>
  <c r="S23" i="9"/>
  <c r="S36" i="9"/>
  <c r="S49" i="9" s="1"/>
  <c r="S21" i="9"/>
  <c r="S34" i="9"/>
  <c r="S47" i="9" s="1"/>
  <c r="H61" i="9" l="1"/>
  <c r="H64" i="9"/>
  <c r="H65" i="9"/>
  <c r="H62" i="9"/>
  <c r="S50" i="9"/>
  <c r="S53" i="9"/>
  <c r="S52" i="9"/>
  <c r="S51" i="9"/>
  <c r="H57" i="9"/>
  <c r="G67" i="9"/>
  <c r="H58" i="9"/>
  <c r="J56" i="9"/>
  <c r="S46" i="9"/>
  <c r="H63" i="9"/>
  <c r="S45" i="9"/>
  <c r="H66" i="9"/>
  <c r="H60" i="9"/>
  <c r="H59" i="9"/>
  <c r="S41" i="9"/>
  <c r="S44" i="9"/>
  <c r="R54" i="9"/>
  <c r="U43" i="9"/>
  <c r="T23" i="9"/>
  <c r="T36" i="9"/>
  <c r="T49" i="9" s="1"/>
  <c r="T32" i="9"/>
  <c r="T19" i="9"/>
  <c r="T18" i="9"/>
  <c r="T31" i="9"/>
  <c r="S28" i="9"/>
  <c r="T20" i="9"/>
  <c r="T33" i="9"/>
  <c r="T24" i="9"/>
  <c r="T37" i="9"/>
  <c r="T27" i="9"/>
  <c r="T40" i="9"/>
  <c r="T21" i="9"/>
  <c r="T34" i="9"/>
  <c r="T47" i="9" s="1"/>
  <c r="V30" i="9"/>
  <c r="V17" i="9"/>
  <c r="T38" i="9"/>
  <c r="T51" i="9" s="1"/>
  <c r="T25" i="9"/>
  <c r="T26" i="9"/>
  <c r="T39" i="9"/>
  <c r="T52" i="9" s="1"/>
  <c r="T22" i="9"/>
  <c r="T35" i="9"/>
  <c r="T48" i="9" s="1"/>
  <c r="I64" i="9" l="1"/>
  <c r="I62" i="9"/>
  <c r="I65" i="9"/>
  <c r="I61" i="9"/>
  <c r="T50" i="9"/>
  <c r="I63" i="9"/>
  <c r="I57" i="9"/>
  <c r="H67" i="9"/>
  <c r="T45" i="9"/>
  <c r="I60" i="9"/>
  <c r="I58" i="9"/>
  <c r="I59" i="9"/>
  <c r="T53" i="9"/>
  <c r="T46" i="9"/>
  <c r="I66" i="9"/>
  <c r="K56" i="9"/>
  <c r="V43" i="9"/>
  <c r="T41" i="9"/>
  <c r="T44" i="9"/>
  <c r="S54" i="9"/>
  <c r="U26" i="9"/>
  <c r="U39" i="9"/>
  <c r="U52" i="9" s="1"/>
  <c r="U27" i="9"/>
  <c r="U40" i="9"/>
  <c r="U38" i="9"/>
  <c r="U51" i="9" s="1"/>
  <c r="U25" i="9"/>
  <c r="U24" i="9"/>
  <c r="U37" i="9"/>
  <c r="U20" i="9"/>
  <c r="U33" i="9"/>
  <c r="U46" i="9" s="1"/>
  <c r="U32" i="9"/>
  <c r="U19" i="9"/>
  <c r="U22" i="9"/>
  <c r="U35" i="9"/>
  <c r="U21" i="9"/>
  <c r="U34" i="9"/>
  <c r="W30" i="9"/>
  <c r="W17" i="9"/>
  <c r="U18" i="9"/>
  <c r="U31" i="9"/>
  <c r="T28" i="9"/>
  <c r="U23" i="9"/>
  <c r="U36" i="9"/>
  <c r="U49" i="9" s="1"/>
  <c r="J65" i="9" l="1"/>
  <c r="J64" i="9"/>
  <c r="U50" i="9"/>
  <c r="J61" i="9"/>
  <c r="J62" i="9"/>
  <c r="U45" i="9"/>
  <c r="U53" i="9"/>
  <c r="U47" i="9"/>
  <c r="J58" i="9"/>
  <c r="J60" i="9"/>
  <c r="J57" i="9"/>
  <c r="I67" i="9"/>
  <c r="L56" i="9"/>
  <c r="J59" i="9"/>
  <c r="U48" i="9"/>
  <c r="J66" i="9"/>
  <c r="J63" i="9"/>
  <c r="U41" i="9"/>
  <c r="U44" i="9"/>
  <c r="T54" i="9"/>
  <c r="W43" i="9"/>
  <c r="V21" i="9"/>
  <c r="V34" i="9"/>
  <c r="V24" i="9"/>
  <c r="V37" i="9"/>
  <c r="V32" i="9"/>
  <c r="V45" i="9" s="1"/>
  <c r="V19" i="9"/>
  <c r="V18" i="9"/>
  <c r="V31" i="9"/>
  <c r="U28" i="9"/>
  <c r="V27" i="9"/>
  <c r="V40" i="9"/>
  <c r="V23" i="9"/>
  <c r="V36" i="9"/>
  <c r="V49" i="9" s="1"/>
  <c r="X30" i="9"/>
  <c r="X17" i="9"/>
  <c r="V38" i="9"/>
  <c r="V51" i="9" s="1"/>
  <c r="V25" i="9"/>
  <c r="V22" i="9"/>
  <c r="V35" i="9"/>
  <c r="V20" i="9"/>
  <c r="V33" i="9"/>
  <c r="V46" i="9" s="1"/>
  <c r="V26" i="9"/>
  <c r="V39" i="9"/>
  <c r="V52" i="9" s="1"/>
  <c r="V50" i="9" l="1"/>
  <c r="K62" i="9"/>
  <c r="K65" i="9"/>
  <c r="K61" i="9"/>
  <c r="K64" i="9"/>
  <c r="V48" i="9"/>
  <c r="V53" i="9"/>
  <c r="V47" i="9"/>
  <c r="K63" i="9"/>
  <c r="K66" i="9"/>
  <c r="K59" i="9"/>
  <c r="K57" i="9"/>
  <c r="J67" i="9"/>
  <c r="K58" i="9"/>
  <c r="M56" i="9"/>
  <c r="K60" i="9"/>
  <c r="V41" i="9"/>
  <c r="X43" i="9"/>
  <c r="V44" i="9"/>
  <c r="U54" i="9"/>
  <c r="W20" i="9"/>
  <c r="W33" i="9"/>
  <c r="W46" i="9" s="1"/>
  <c r="Y30" i="9"/>
  <c r="Y17" i="9"/>
  <c r="W18" i="9"/>
  <c r="W31" i="9"/>
  <c r="V28" i="9"/>
  <c r="W23" i="9"/>
  <c r="W36" i="9"/>
  <c r="W49" i="9" s="1"/>
  <c r="W24" i="9"/>
  <c r="W37" i="9"/>
  <c r="W26" i="9"/>
  <c r="W39" i="9"/>
  <c r="W52" i="9" s="1"/>
  <c r="W22" i="9"/>
  <c r="W35" i="9"/>
  <c r="W27" i="9"/>
  <c r="W40" i="9"/>
  <c r="W32" i="9"/>
  <c r="W45" i="9" s="1"/>
  <c r="W19" i="9"/>
  <c r="W38" i="9"/>
  <c r="W51" i="9" s="1"/>
  <c r="W25" i="9"/>
  <c r="W21" i="9"/>
  <c r="W34" i="9"/>
  <c r="W50" i="9" l="1"/>
  <c r="L64" i="9"/>
  <c r="L62" i="9"/>
  <c r="L61" i="9"/>
  <c r="L65" i="9"/>
  <c r="W53" i="9"/>
  <c r="W48" i="9"/>
  <c r="W47" i="9"/>
  <c r="N56" i="9"/>
  <c r="L58" i="9"/>
  <c r="L60" i="9"/>
  <c r="L59" i="9"/>
  <c r="L63" i="9"/>
  <c r="L57" i="9"/>
  <c r="K67" i="9"/>
  <c r="L66" i="9"/>
  <c r="W44" i="9"/>
  <c r="V54" i="9"/>
  <c r="W41" i="9"/>
  <c r="Y43" i="9"/>
  <c r="X26" i="9"/>
  <c r="X39" i="9"/>
  <c r="Z30" i="9"/>
  <c r="Z17" i="9"/>
  <c r="X32" i="9"/>
  <c r="X19" i="9"/>
  <c r="X22" i="9"/>
  <c r="X35" i="9"/>
  <c r="X24" i="9"/>
  <c r="X37" i="9"/>
  <c r="X27" i="9"/>
  <c r="X40" i="9"/>
  <c r="X23" i="9"/>
  <c r="X36" i="9"/>
  <c r="X21" i="9"/>
  <c r="X34" i="9"/>
  <c r="X38" i="9"/>
  <c r="X25" i="9"/>
  <c r="X18" i="9"/>
  <c r="X31" i="9"/>
  <c r="W28" i="9"/>
  <c r="X20" i="9"/>
  <c r="X33" i="9"/>
  <c r="M61" i="9" l="1"/>
  <c r="M64" i="9"/>
  <c r="M65" i="9"/>
  <c r="M62" i="9"/>
  <c r="X49" i="9"/>
  <c r="X52" i="9"/>
  <c r="X50" i="9"/>
  <c r="X51" i="9"/>
  <c r="X45" i="9"/>
  <c r="X46" i="9"/>
  <c r="X47" i="9"/>
  <c r="X53" i="9"/>
  <c r="X48" i="9"/>
  <c r="M59" i="9"/>
  <c r="M58" i="9"/>
  <c r="M66" i="9"/>
  <c r="M63" i="9"/>
  <c r="M60" i="9"/>
  <c r="M57" i="9"/>
  <c r="L67" i="9"/>
  <c r="O56" i="9"/>
  <c r="X41" i="9"/>
  <c r="Z43" i="9"/>
  <c r="X44" i="9"/>
  <c r="W54" i="9"/>
  <c r="Y18" i="9"/>
  <c r="Y31" i="9"/>
  <c r="X28" i="9"/>
  <c r="Y21" i="9"/>
  <c r="Y34" i="9"/>
  <c r="Y27" i="9"/>
  <c r="Y40" i="9"/>
  <c r="Y22" i="9"/>
  <c r="Y35" i="9"/>
  <c r="Y20" i="9"/>
  <c r="Y33" i="9"/>
  <c r="Y38" i="9"/>
  <c r="Y25" i="9"/>
  <c r="Y32" i="9"/>
  <c r="Y19" i="9"/>
  <c r="AA30" i="9"/>
  <c r="AA17" i="9"/>
  <c r="Y23" i="9"/>
  <c r="Y36" i="9"/>
  <c r="Y49" i="9" s="1"/>
  <c r="Y24" i="9"/>
  <c r="Y37" i="9"/>
  <c r="Y26" i="9"/>
  <c r="Y39" i="9"/>
  <c r="Y47" i="9" l="1"/>
  <c r="Y48" i="9"/>
  <c r="Y52" i="9"/>
  <c r="N65" i="9"/>
  <c r="N61" i="9"/>
  <c r="N62" i="9"/>
  <c r="N64" i="9"/>
  <c r="Y46" i="9"/>
  <c r="Y51" i="9"/>
  <c r="Y53" i="9"/>
  <c r="Y45" i="9"/>
  <c r="Y50" i="9"/>
  <c r="P82" i="9"/>
  <c r="Q82" i="9" s="1"/>
  <c r="R82" i="9" s="1"/>
  <c r="S82" i="9" s="1"/>
  <c r="T82" i="9" s="1"/>
  <c r="U82" i="9" s="1"/>
  <c r="V82" i="9" s="1"/>
  <c r="W82" i="9" s="1"/>
  <c r="X82" i="9" s="1"/>
  <c r="Y82" i="9" s="1"/>
  <c r="Z82" i="9" s="1"/>
  <c r="AA82" i="9" s="1"/>
  <c r="N57" i="9"/>
  <c r="M67" i="9"/>
  <c r="N63" i="9"/>
  <c r="N58" i="9"/>
  <c r="P56" i="9"/>
  <c r="D69" i="9"/>
  <c r="N60" i="9"/>
  <c r="N66" i="9"/>
  <c r="N59" i="9"/>
  <c r="Y44" i="9"/>
  <c r="X54" i="9"/>
  <c r="AA43" i="9"/>
  <c r="Y41" i="9"/>
  <c r="Z26" i="9"/>
  <c r="Z39" i="9"/>
  <c r="Z23" i="9"/>
  <c r="Z36" i="9"/>
  <c r="Z49" i="9" s="1"/>
  <c r="Z20" i="9"/>
  <c r="Z33" i="9"/>
  <c r="Z27" i="9"/>
  <c r="Z40" i="9"/>
  <c r="Z32" i="9"/>
  <c r="Z19" i="9"/>
  <c r="Z38" i="9"/>
  <c r="Z25" i="9"/>
  <c r="Z18" i="9"/>
  <c r="Z31" i="9"/>
  <c r="Y28" i="9"/>
  <c r="Z24" i="9"/>
  <c r="Z37" i="9"/>
  <c r="Z22" i="9"/>
  <c r="Z35" i="9"/>
  <c r="Z21" i="9"/>
  <c r="Z34" i="9"/>
  <c r="D121" i="9" l="1"/>
  <c r="D135" i="9" s="1"/>
  <c r="Z51" i="9"/>
  <c r="Z45" i="9"/>
  <c r="O64" i="9"/>
  <c r="O61" i="9"/>
  <c r="O62" i="9"/>
  <c r="O65" i="9"/>
  <c r="Z46" i="9"/>
  <c r="Z48" i="9"/>
  <c r="Z53" i="9"/>
  <c r="Z52" i="9"/>
  <c r="Z47" i="9"/>
  <c r="Z50" i="9"/>
  <c r="Q56" i="9"/>
  <c r="O57" i="9"/>
  <c r="N67" i="9"/>
  <c r="O66" i="9"/>
  <c r="O63" i="9"/>
  <c r="E69" i="9"/>
  <c r="E121" i="9" s="1"/>
  <c r="O59" i="9"/>
  <c r="O60" i="9"/>
  <c r="O58" i="9"/>
  <c r="Z41" i="9"/>
  <c r="Z44" i="9"/>
  <c r="Y54" i="9"/>
  <c r="AA22" i="9"/>
  <c r="AA35" i="9"/>
  <c r="AA18" i="9"/>
  <c r="AA31" i="9"/>
  <c r="Z28" i="9"/>
  <c r="AA27" i="9"/>
  <c r="AA40" i="9"/>
  <c r="AA23" i="9"/>
  <c r="AA36" i="9"/>
  <c r="AA21" i="9"/>
  <c r="AA34" i="9"/>
  <c r="AA24" i="9"/>
  <c r="AA37" i="9"/>
  <c r="AA38" i="9"/>
  <c r="AA25" i="9"/>
  <c r="AA32" i="9"/>
  <c r="AA19" i="9"/>
  <c r="AA20" i="9"/>
  <c r="AA33" i="9"/>
  <c r="AA26" i="9"/>
  <c r="AA39" i="9"/>
  <c r="D75" i="9" l="1"/>
  <c r="P88" i="9"/>
  <c r="Q88" i="9" s="1"/>
  <c r="R88" i="9" s="1"/>
  <c r="S88" i="9" s="1"/>
  <c r="T88" i="9" s="1"/>
  <c r="U88" i="9" s="1"/>
  <c r="V88" i="9" s="1"/>
  <c r="W88" i="9" s="1"/>
  <c r="X88" i="9" s="1"/>
  <c r="Y88" i="9" s="1"/>
  <c r="Z88" i="9" s="1"/>
  <c r="AA88" i="9" s="1"/>
  <c r="P87" i="9"/>
  <c r="Q87" i="9" s="1"/>
  <c r="R87" i="9" s="1"/>
  <c r="S87" i="9" s="1"/>
  <c r="T87" i="9" s="1"/>
  <c r="U87" i="9" s="1"/>
  <c r="V87" i="9" s="1"/>
  <c r="W87" i="9" s="1"/>
  <c r="X87" i="9" s="1"/>
  <c r="Y87" i="9" s="1"/>
  <c r="Z87" i="9" s="1"/>
  <c r="AA87" i="9" s="1"/>
  <c r="D74" i="9"/>
  <c r="D77" i="9"/>
  <c r="P90" i="9"/>
  <c r="Q90" i="9" s="1"/>
  <c r="R90" i="9" s="1"/>
  <c r="S90" i="9" s="1"/>
  <c r="T90" i="9" s="1"/>
  <c r="U90" i="9" s="1"/>
  <c r="V90" i="9" s="1"/>
  <c r="W90" i="9" s="1"/>
  <c r="X90" i="9" s="1"/>
  <c r="Y90" i="9" s="1"/>
  <c r="Z90" i="9" s="1"/>
  <c r="AA90" i="9" s="1"/>
  <c r="P91" i="9"/>
  <c r="Q91" i="9" s="1"/>
  <c r="R91" i="9" s="1"/>
  <c r="S91" i="9" s="1"/>
  <c r="T91" i="9" s="1"/>
  <c r="U91" i="9" s="1"/>
  <c r="V91" i="9" s="1"/>
  <c r="W91" i="9" s="1"/>
  <c r="X91" i="9" s="1"/>
  <c r="Y91" i="9" s="1"/>
  <c r="Z91" i="9" s="1"/>
  <c r="AA91" i="9" s="1"/>
  <c r="D78" i="9"/>
  <c r="P65" i="9"/>
  <c r="P66" i="9"/>
  <c r="P64" i="9"/>
  <c r="P59" i="9"/>
  <c r="P60" i="9"/>
  <c r="P62" i="9"/>
  <c r="P58" i="9"/>
  <c r="AA49" i="9"/>
  <c r="P61" i="9"/>
  <c r="D76" i="9"/>
  <c r="D128" i="9" s="1"/>
  <c r="D142" i="9" s="1"/>
  <c r="D156" i="9" s="1"/>
  <c r="D170" i="9" s="1"/>
  <c r="P89" i="9"/>
  <c r="Q89" i="9" s="1"/>
  <c r="R89" i="9" s="1"/>
  <c r="S89" i="9" s="1"/>
  <c r="T89" i="9" s="1"/>
  <c r="U89" i="9" s="1"/>
  <c r="V89" i="9" s="1"/>
  <c r="W89" i="9" s="1"/>
  <c r="X89" i="9" s="1"/>
  <c r="Y89" i="9" s="1"/>
  <c r="Z89" i="9" s="1"/>
  <c r="AA89" i="9" s="1"/>
  <c r="AA51" i="9"/>
  <c r="D73" i="9"/>
  <c r="D125" i="9" s="1"/>
  <c r="D139" i="9" s="1"/>
  <c r="D153" i="9" s="1"/>
  <c r="D167" i="9" s="1"/>
  <c r="P86" i="9"/>
  <c r="Q86" i="9" s="1"/>
  <c r="R86" i="9" s="1"/>
  <c r="S86" i="9" s="1"/>
  <c r="T86" i="9" s="1"/>
  <c r="U86" i="9" s="1"/>
  <c r="V86" i="9" s="1"/>
  <c r="W86" i="9" s="1"/>
  <c r="X86" i="9" s="1"/>
  <c r="Y86" i="9" s="1"/>
  <c r="Z86" i="9" s="1"/>
  <c r="AA86" i="9" s="1"/>
  <c r="F69" i="9"/>
  <c r="F121" i="9" s="1"/>
  <c r="P83" i="9"/>
  <c r="Q83" i="9" s="1"/>
  <c r="R83" i="9" s="1"/>
  <c r="S83" i="9" s="1"/>
  <c r="T83" i="9" s="1"/>
  <c r="U83" i="9" s="1"/>
  <c r="V83" i="9" s="1"/>
  <c r="W83" i="9" s="1"/>
  <c r="X83" i="9" s="1"/>
  <c r="Y83" i="9" s="1"/>
  <c r="Z83" i="9" s="1"/>
  <c r="AA83" i="9" s="1"/>
  <c r="D70" i="9"/>
  <c r="D122" i="9" s="1"/>
  <c r="D136" i="9" s="1"/>
  <c r="O67" i="9"/>
  <c r="AA46" i="9"/>
  <c r="AA47" i="9"/>
  <c r="AA52" i="9"/>
  <c r="AA50" i="9"/>
  <c r="AA53" i="9"/>
  <c r="P57" i="9"/>
  <c r="D79" i="9"/>
  <c r="D131" i="9" s="1"/>
  <c r="D145" i="9" s="1"/>
  <c r="D159" i="9" s="1"/>
  <c r="D173" i="9" s="1"/>
  <c r="P92" i="9"/>
  <c r="Q92" i="9" s="1"/>
  <c r="R92" i="9" s="1"/>
  <c r="S92" i="9" s="1"/>
  <c r="T92" i="9" s="1"/>
  <c r="U92" i="9" s="1"/>
  <c r="V92" i="9" s="1"/>
  <c r="W92" i="9" s="1"/>
  <c r="X92" i="9" s="1"/>
  <c r="Y92" i="9" s="1"/>
  <c r="Z92" i="9" s="1"/>
  <c r="AA92" i="9" s="1"/>
  <c r="AA45" i="9"/>
  <c r="P63" i="9"/>
  <c r="AA48" i="9"/>
  <c r="P84" i="9"/>
  <c r="Q84" i="9" s="1"/>
  <c r="R84" i="9" s="1"/>
  <c r="S84" i="9" s="1"/>
  <c r="T84" i="9" s="1"/>
  <c r="U84" i="9" s="1"/>
  <c r="V84" i="9" s="1"/>
  <c r="W84" i="9" s="1"/>
  <c r="X84" i="9" s="1"/>
  <c r="Y84" i="9" s="1"/>
  <c r="Z84" i="9" s="1"/>
  <c r="AA84" i="9" s="1"/>
  <c r="D71" i="9"/>
  <c r="D123" i="9" s="1"/>
  <c r="D137" i="9" s="1"/>
  <c r="D151" i="9" s="1"/>
  <c r="D165" i="9" s="1"/>
  <c r="D72" i="9"/>
  <c r="D124" i="9" s="1"/>
  <c r="D138" i="9" s="1"/>
  <c r="D152" i="9" s="1"/>
  <c r="D166" i="9" s="1"/>
  <c r="P85" i="9"/>
  <c r="Q85" i="9" s="1"/>
  <c r="R85" i="9" s="1"/>
  <c r="S85" i="9" s="1"/>
  <c r="T85" i="9" s="1"/>
  <c r="U85" i="9" s="1"/>
  <c r="V85" i="9" s="1"/>
  <c r="W85" i="9" s="1"/>
  <c r="X85" i="9" s="1"/>
  <c r="Y85" i="9" s="1"/>
  <c r="Z85" i="9" s="1"/>
  <c r="AA85" i="9" s="1"/>
  <c r="R56" i="9"/>
  <c r="AA41" i="9"/>
  <c r="AA44" i="9"/>
  <c r="Z54" i="9"/>
  <c r="AA28" i="9"/>
  <c r="D150" i="9" l="1"/>
  <c r="D164" i="9" s="1"/>
  <c r="E74" i="9"/>
  <c r="D126" i="9"/>
  <c r="D140" i="9" s="1"/>
  <c r="D154" i="9" s="1"/>
  <c r="D168" i="9" s="1"/>
  <c r="Q59" i="9"/>
  <c r="R59" i="9" s="1"/>
  <c r="E77" i="9"/>
  <c r="D129" i="9"/>
  <c r="D143" i="9" s="1"/>
  <c r="D157" i="9" s="1"/>
  <c r="D171" i="9" s="1"/>
  <c r="E75" i="9"/>
  <c r="D127" i="9"/>
  <c r="D141" i="9" s="1"/>
  <c r="D155" i="9" s="1"/>
  <c r="D169" i="9" s="1"/>
  <c r="Q58" i="9"/>
  <c r="R58" i="9" s="1"/>
  <c r="Q64" i="9"/>
  <c r="E78" i="9"/>
  <c r="D130" i="9"/>
  <c r="D144" i="9" s="1"/>
  <c r="D158" i="9" s="1"/>
  <c r="D172" i="9" s="1"/>
  <c r="Q60" i="9"/>
  <c r="R60" i="9" s="1"/>
  <c r="Q65" i="9"/>
  <c r="Q61" i="9"/>
  <c r="Q62" i="9"/>
  <c r="Q66" i="9"/>
  <c r="R66" i="9" s="1"/>
  <c r="Q63" i="9"/>
  <c r="E76" i="9"/>
  <c r="E128" i="9" s="1"/>
  <c r="E142" i="9" s="1"/>
  <c r="E156" i="9" s="1"/>
  <c r="E170" i="9" s="1"/>
  <c r="S56" i="9"/>
  <c r="E71" i="9"/>
  <c r="E123" i="9" s="1"/>
  <c r="E137" i="9" s="1"/>
  <c r="E151" i="9" s="1"/>
  <c r="E165" i="9" s="1"/>
  <c r="Q57" i="9"/>
  <c r="P67" i="9"/>
  <c r="E73" i="9"/>
  <c r="E125" i="9" s="1"/>
  <c r="E139" i="9" s="1"/>
  <c r="E153" i="9" s="1"/>
  <c r="E167" i="9" s="1"/>
  <c r="E70" i="9"/>
  <c r="E122" i="9" s="1"/>
  <c r="E136" i="9" s="1"/>
  <c r="E150" i="9" s="1"/>
  <c r="E164" i="9" s="1"/>
  <c r="D80" i="9"/>
  <c r="G69" i="9"/>
  <c r="G121" i="9" s="1"/>
  <c r="E72" i="9"/>
  <c r="E124" i="9" s="1"/>
  <c r="E138" i="9" s="1"/>
  <c r="E152" i="9" s="1"/>
  <c r="E166" i="9" s="1"/>
  <c r="E79" i="9"/>
  <c r="E131" i="9" s="1"/>
  <c r="E145" i="9" s="1"/>
  <c r="E159" i="9" s="1"/>
  <c r="E173" i="9" s="1"/>
  <c r="D149" i="9"/>
  <c r="E135" i="9"/>
  <c r="AA54" i="9"/>
  <c r="D160" i="9" l="1"/>
  <c r="D163" i="9"/>
  <c r="D174" i="9" s="1"/>
  <c r="D146" i="9"/>
  <c r="R62" i="9"/>
  <c r="R65" i="9"/>
  <c r="F78" i="9"/>
  <c r="E130" i="9"/>
  <c r="E144" i="9" s="1"/>
  <c r="E158" i="9" s="1"/>
  <c r="E172" i="9" s="1"/>
  <c r="F75" i="9"/>
  <c r="E127" i="9"/>
  <c r="E141" i="9" s="1"/>
  <c r="E155" i="9" s="1"/>
  <c r="E169" i="9" s="1"/>
  <c r="F77" i="9"/>
  <c r="E129" i="9"/>
  <c r="E143" i="9" s="1"/>
  <c r="E157" i="9" s="1"/>
  <c r="E171" i="9" s="1"/>
  <c r="R61" i="9"/>
  <c r="R64" i="9"/>
  <c r="F74" i="9"/>
  <c r="E126" i="9"/>
  <c r="E140" i="9" s="1"/>
  <c r="E154" i="9" s="1"/>
  <c r="E168" i="9" s="1"/>
  <c r="S60" i="9"/>
  <c r="S59" i="9"/>
  <c r="R63" i="9"/>
  <c r="S66" i="9"/>
  <c r="S58" i="9"/>
  <c r="F72" i="9"/>
  <c r="F124" i="9" s="1"/>
  <c r="F138" i="9" s="1"/>
  <c r="F152" i="9" s="1"/>
  <c r="F166" i="9" s="1"/>
  <c r="H69" i="9"/>
  <c r="H121" i="9" s="1"/>
  <c r="F70" i="9"/>
  <c r="F122" i="9" s="1"/>
  <c r="F136" i="9" s="1"/>
  <c r="F150" i="9" s="1"/>
  <c r="F164" i="9" s="1"/>
  <c r="E80" i="9"/>
  <c r="F73" i="9"/>
  <c r="F125" i="9" s="1"/>
  <c r="F139" i="9" s="1"/>
  <c r="F153" i="9" s="1"/>
  <c r="F167" i="9" s="1"/>
  <c r="T56" i="9"/>
  <c r="F71" i="9"/>
  <c r="F123" i="9" s="1"/>
  <c r="F137" i="9" s="1"/>
  <c r="F151" i="9" s="1"/>
  <c r="F165" i="9" s="1"/>
  <c r="F79" i="9"/>
  <c r="F131" i="9" s="1"/>
  <c r="F145" i="9" s="1"/>
  <c r="F159" i="9" s="1"/>
  <c r="F173" i="9" s="1"/>
  <c r="E149" i="9"/>
  <c r="F135" i="9"/>
  <c r="D132" i="9"/>
  <c r="R57" i="9"/>
  <c r="Q67" i="9"/>
  <c r="F76" i="9"/>
  <c r="F128" i="9" s="1"/>
  <c r="F142" i="9" s="1"/>
  <c r="F156" i="9" s="1"/>
  <c r="F170" i="9" s="1"/>
  <c r="E160" i="9" l="1"/>
  <c r="G75" i="9"/>
  <c r="F127" i="9"/>
  <c r="F141" i="9" s="1"/>
  <c r="F155" i="9" s="1"/>
  <c r="F169" i="9" s="1"/>
  <c r="S64" i="9"/>
  <c r="G78" i="9"/>
  <c r="F130" i="9"/>
  <c r="F144" i="9" s="1"/>
  <c r="F158" i="9" s="1"/>
  <c r="F172" i="9" s="1"/>
  <c r="S62" i="9"/>
  <c r="S61" i="9"/>
  <c r="G77" i="9"/>
  <c r="F129" i="9"/>
  <c r="F143" i="9" s="1"/>
  <c r="F157" i="9" s="1"/>
  <c r="F171" i="9" s="1"/>
  <c r="G74" i="9"/>
  <c r="F126" i="9"/>
  <c r="F140" i="9" s="1"/>
  <c r="F154" i="9" s="1"/>
  <c r="F168" i="9" s="1"/>
  <c r="S65" i="9"/>
  <c r="T58" i="9"/>
  <c r="T60" i="9"/>
  <c r="T59" i="9"/>
  <c r="T66" i="9"/>
  <c r="S63" i="9"/>
  <c r="E163" i="9"/>
  <c r="G79" i="9"/>
  <c r="G131" i="9" s="1"/>
  <c r="G145" i="9" s="1"/>
  <c r="G159" i="9" s="1"/>
  <c r="G173" i="9" s="1"/>
  <c r="G71" i="9"/>
  <c r="G123" i="9" s="1"/>
  <c r="G137" i="9" s="1"/>
  <c r="G151" i="9" s="1"/>
  <c r="G165" i="9" s="1"/>
  <c r="E132" i="9"/>
  <c r="I69" i="9"/>
  <c r="I121" i="9" s="1"/>
  <c r="G70" i="9"/>
  <c r="G122" i="9" s="1"/>
  <c r="G136" i="9" s="1"/>
  <c r="G150" i="9" s="1"/>
  <c r="G164" i="9" s="1"/>
  <c r="F80" i="9"/>
  <c r="S57" i="9"/>
  <c r="R67" i="9"/>
  <c r="U56" i="9"/>
  <c r="G73" i="9"/>
  <c r="G125" i="9" s="1"/>
  <c r="G139" i="9" s="1"/>
  <c r="G153" i="9" s="1"/>
  <c r="G167" i="9" s="1"/>
  <c r="G72" i="9"/>
  <c r="G124" i="9" s="1"/>
  <c r="G138" i="9" s="1"/>
  <c r="G152" i="9" s="1"/>
  <c r="G166" i="9" s="1"/>
  <c r="G76" i="9"/>
  <c r="G128" i="9" s="1"/>
  <c r="G142" i="9" s="1"/>
  <c r="G156" i="9" s="1"/>
  <c r="G170" i="9" s="1"/>
  <c r="F149" i="9"/>
  <c r="G135" i="9"/>
  <c r="F160" i="9" l="1"/>
  <c r="T61" i="9"/>
  <c r="H74" i="9"/>
  <c r="G126" i="9"/>
  <c r="G140" i="9" s="1"/>
  <c r="G154" i="9" s="1"/>
  <c r="G168" i="9" s="1"/>
  <c r="H78" i="9"/>
  <c r="G130" i="9"/>
  <c r="G144" i="9" s="1"/>
  <c r="G158" i="9" s="1"/>
  <c r="G172" i="9" s="1"/>
  <c r="H77" i="9"/>
  <c r="G129" i="9"/>
  <c r="G143" i="9" s="1"/>
  <c r="G157" i="9" s="1"/>
  <c r="G171" i="9" s="1"/>
  <c r="T65" i="9"/>
  <c r="T62" i="9"/>
  <c r="T64" i="9"/>
  <c r="H75" i="9"/>
  <c r="G127" i="9"/>
  <c r="G141" i="9" s="1"/>
  <c r="G155" i="9" s="1"/>
  <c r="G169" i="9" s="1"/>
  <c r="U58" i="9"/>
  <c r="U66" i="9"/>
  <c r="U59" i="9"/>
  <c r="T63" i="9"/>
  <c r="U60" i="9"/>
  <c r="H72" i="9"/>
  <c r="H124" i="9" s="1"/>
  <c r="H138" i="9" s="1"/>
  <c r="H152" i="9" s="1"/>
  <c r="H166" i="9" s="1"/>
  <c r="E146" i="9"/>
  <c r="T57" i="9"/>
  <c r="S67" i="9"/>
  <c r="G149" i="9"/>
  <c r="H135" i="9"/>
  <c r="H79" i="9"/>
  <c r="H131" i="9" s="1"/>
  <c r="H145" i="9" s="1"/>
  <c r="H159" i="9" s="1"/>
  <c r="H173" i="9" s="1"/>
  <c r="H73" i="9"/>
  <c r="H125" i="9" s="1"/>
  <c r="H139" i="9" s="1"/>
  <c r="H153" i="9" s="1"/>
  <c r="H167" i="9" s="1"/>
  <c r="H70" i="9"/>
  <c r="H122" i="9" s="1"/>
  <c r="H136" i="9" s="1"/>
  <c r="H150" i="9" s="1"/>
  <c r="H164" i="9" s="1"/>
  <c r="G80" i="9"/>
  <c r="H71" i="9"/>
  <c r="H123" i="9" s="1"/>
  <c r="H137" i="9" s="1"/>
  <c r="H151" i="9" s="1"/>
  <c r="H165" i="9" s="1"/>
  <c r="F163" i="9"/>
  <c r="H76" i="9"/>
  <c r="H128" i="9" s="1"/>
  <c r="H142" i="9" s="1"/>
  <c r="H156" i="9" s="1"/>
  <c r="H170" i="9" s="1"/>
  <c r="V56" i="9"/>
  <c r="F132" i="9"/>
  <c r="J69" i="9"/>
  <c r="J121" i="9" s="1"/>
  <c r="G160" i="9" l="1"/>
  <c r="U64" i="9"/>
  <c r="U65" i="9"/>
  <c r="I78" i="9"/>
  <c r="H130" i="9"/>
  <c r="H144" i="9" s="1"/>
  <c r="H158" i="9" s="1"/>
  <c r="H172" i="9" s="1"/>
  <c r="I77" i="9"/>
  <c r="H129" i="9"/>
  <c r="H143" i="9" s="1"/>
  <c r="H157" i="9" s="1"/>
  <c r="H171" i="9" s="1"/>
  <c r="I75" i="9"/>
  <c r="H127" i="9"/>
  <c r="H141" i="9" s="1"/>
  <c r="H155" i="9" s="1"/>
  <c r="H169" i="9" s="1"/>
  <c r="U62" i="9"/>
  <c r="I74" i="9"/>
  <c r="H126" i="9"/>
  <c r="H140" i="9" s="1"/>
  <c r="H154" i="9" s="1"/>
  <c r="H168" i="9" s="1"/>
  <c r="U61" i="9"/>
  <c r="U63" i="9"/>
  <c r="V66" i="9"/>
  <c r="V58" i="9"/>
  <c r="V60" i="9"/>
  <c r="V59" i="9"/>
  <c r="G132" i="9"/>
  <c r="I76" i="9"/>
  <c r="I128" i="9" s="1"/>
  <c r="I142" i="9" s="1"/>
  <c r="I156" i="9" s="1"/>
  <c r="I170" i="9" s="1"/>
  <c r="I71" i="9"/>
  <c r="I123" i="9" s="1"/>
  <c r="I137" i="9" s="1"/>
  <c r="I151" i="9" s="1"/>
  <c r="I165" i="9" s="1"/>
  <c r="I135" i="9"/>
  <c r="H149" i="9"/>
  <c r="I72" i="9"/>
  <c r="I124" i="9" s="1"/>
  <c r="I138" i="9" s="1"/>
  <c r="I152" i="9" s="1"/>
  <c r="I166" i="9" s="1"/>
  <c r="I73" i="9"/>
  <c r="I125" i="9" s="1"/>
  <c r="I139" i="9" s="1"/>
  <c r="I153" i="9" s="1"/>
  <c r="I167" i="9" s="1"/>
  <c r="G163" i="9"/>
  <c r="U57" i="9"/>
  <c r="T67" i="9"/>
  <c r="K69" i="9"/>
  <c r="K121" i="9" s="1"/>
  <c r="W56" i="9"/>
  <c r="I70" i="9"/>
  <c r="I122" i="9" s="1"/>
  <c r="I136" i="9" s="1"/>
  <c r="I150" i="9" s="1"/>
  <c r="I164" i="9" s="1"/>
  <c r="H80" i="9"/>
  <c r="I79" i="9"/>
  <c r="I131" i="9" s="1"/>
  <c r="I145" i="9" s="1"/>
  <c r="I159" i="9" s="1"/>
  <c r="I173" i="9" s="1"/>
  <c r="F146" i="9"/>
  <c r="H160" i="9" l="1"/>
  <c r="J74" i="9"/>
  <c r="I126" i="9"/>
  <c r="I140" i="9" s="1"/>
  <c r="I154" i="9" s="1"/>
  <c r="I168" i="9" s="1"/>
  <c r="J75" i="9"/>
  <c r="I127" i="9"/>
  <c r="I141" i="9" s="1"/>
  <c r="I155" i="9" s="1"/>
  <c r="I169" i="9" s="1"/>
  <c r="J77" i="9"/>
  <c r="I129" i="9"/>
  <c r="I143" i="9" s="1"/>
  <c r="I157" i="9" s="1"/>
  <c r="I171" i="9" s="1"/>
  <c r="J78" i="9"/>
  <c r="I130" i="9"/>
  <c r="I144" i="9" s="1"/>
  <c r="I158" i="9" s="1"/>
  <c r="I172" i="9" s="1"/>
  <c r="V64" i="9"/>
  <c r="V61" i="9"/>
  <c r="V62" i="9"/>
  <c r="V65" i="9"/>
  <c r="W66" i="9"/>
  <c r="W58" i="9"/>
  <c r="W60" i="9"/>
  <c r="W59" i="9"/>
  <c r="V63" i="9"/>
  <c r="J71" i="9"/>
  <c r="J123" i="9" s="1"/>
  <c r="J137" i="9" s="1"/>
  <c r="J151" i="9" s="1"/>
  <c r="J165" i="9" s="1"/>
  <c r="G146" i="9"/>
  <c r="V57" i="9"/>
  <c r="U67" i="9"/>
  <c r="J73" i="9"/>
  <c r="J125" i="9" s="1"/>
  <c r="J139" i="9" s="1"/>
  <c r="J153" i="9" s="1"/>
  <c r="J167" i="9" s="1"/>
  <c r="H163" i="9"/>
  <c r="H132" i="9"/>
  <c r="L69" i="9"/>
  <c r="L121" i="9" s="1"/>
  <c r="J135" i="9"/>
  <c r="I149" i="9"/>
  <c r="J76" i="9"/>
  <c r="J128" i="9" s="1"/>
  <c r="J142" i="9" s="1"/>
  <c r="J156" i="9" s="1"/>
  <c r="J170" i="9" s="1"/>
  <c r="J79" i="9"/>
  <c r="J131" i="9" s="1"/>
  <c r="J145" i="9" s="1"/>
  <c r="J159" i="9" s="1"/>
  <c r="J173" i="9" s="1"/>
  <c r="J70" i="9"/>
  <c r="J122" i="9" s="1"/>
  <c r="J136" i="9" s="1"/>
  <c r="J150" i="9" s="1"/>
  <c r="J164" i="9" s="1"/>
  <c r="I80" i="9"/>
  <c r="X56" i="9"/>
  <c r="J72" i="9"/>
  <c r="J124" i="9" s="1"/>
  <c r="J138" i="9" s="1"/>
  <c r="J152" i="9" s="1"/>
  <c r="J166" i="9" s="1"/>
  <c r="I160" i="9" l="1"/>
  <c r="W62" i="9"/>
  <c r="W64" i="9"/>
  <c r="K77" i="9"/>
  <c r="J129" i="9"/>
  <c r="J143" i="9" s="1"/>
  <c r="J157" i="9" s="1"/>
  <c r="J171" i="9" s="1"/>
  <c r="K74" i="9"/>
  <c r="J126" i="9"/>
  <c r="J140" i="9" s="1"/>
  <c r="J154" i="9" s="1"/>
  <c r="J168" i="9" s="1"/>
  <c r="W65" i="9"/>
  <c r="W61" i="9"/>
  <c r="K78" i="9"/>
  <c r="J130" i="9"/>
  <c r="J144" i="9" s="1"/>
  <c r="J158" i="9" s="1"/>
  <c r="J172" i="9" s="1"/>
  <c r="K75" i="9"/>
  <c r="J127" i="9"/>
  <c r="J141" i="9" s="1"/>
  <c r="J155" i="9" s="1"/>
  <c r="J169" i="9" s="1"/>
  <c r="X66" i="9"/>
  <c r="X59" i="9"/>
  <c r="X60" i="9"/>
  <c r="W63" i="9"/>
  <c r="X58" i="9"/>
  <c r="K72" i="9"/>
  <c r="K124" i="9" s="1"/>
  <c r="K138" i="9" s="1"/>
  <c r="K152" i="9" s="1"/>
  <c r="K166" i="9" s="1"/>
  <c r="I132" i="9"/>
  <c r="W57" i="9"/>
  <c r="V67" i="9"/>
  <c r="H146" i="9"/>
  <c r="K71" i="9"/>
  <c r="K123" i="9" s="1"/>
  <c r="K137" i="9" s="1"/>
  <c r="K151" i="9" s="1"/>
  <c r="K165" i="9" s="1"/>
  <c r="K70" i="9"/>
  <c r="K122" i="9" s="1"/>
  <c r="K136" i="9" s="1"/>
  <c r="K150" i="9" s="1"/>
  <c r="K164" i="9" s="1"/>
  <c r="J80" i="9"/>
  <c r="K79" i="9"/>
  <c r="K131" i="9" s="1"/>
  <c r="K145" i="9" s="1"/>
  <c r="K159" i="9" s="1"/>
  <c r="K173" i="9" s="1"/>
  <c r="I163" i="9"/>
  <c r="M69" i="9"/>
  <c r="M121" i="9" s="1"/>
  <c r="K73" i="9"/>
  <c r="K125" i="9" s="1"/>
  <c r="K139" i="9" s="1"/>
  <c r="K153" i="9" s="1"/>
  <c r="K167" i="9" s="1"/>
  <c r="K76" i="9"/>
  <c r="K128" i="9" s="1"/>
  <c r="K142" i="9" s="1"/>
  <c r="K156" i="9" s="1"/>
  <c r="K170" i="9" s="1"/>
  <c r="Y56" i="9"/>
  <c r="J149" i="9"/>
  <c r="K135" i="9"/>
  <c r="J160" i="9" l="1"/>
  <c r="L78" i="9"/>
  <c r="K130" i="9"/>
  <c r="K144" i="9" s="1"/>
  <c r="K158" i="9" s="1"/>
  <c r="K172" i="9" s="1"/>
  <c r="X65" i="9"/>
  <c r="L77" i="9"/>
  <c r="K129" i="9"/>
  <c r="K143" i="9" s="1"/>
  <c r="K157" i="9" s="1"/>
  <c r="K171" i="9" s="1"/>
  <c r="X62" i="9"/>
  <c r="L75" i="9"/>
  <c r="K127" i="9"/>
  <c r="K141" i="9" s="1"/>
  <c r="K155" i="9" s="1"/>
  <c r="K169" i="9" s="1"/>
  <c r="X61" i="9"/>
  <c r="L74" i="9"/>
  <c r="K126" i="9"/>
  <c r="K140" i="9" s="1"/>
  <c r="K154" i="9" s="1"/>
  <c r="K168" i="9" s="1"/>
  <c r="X64" i="9"/>
  <c r="X63" i="9"/>
  <c r="Y66" i="9"/>
  <c r="Y60" i="9"/>
  <c r="Y58" i="9"/>
  <c r="Y59" i="9"/>
  <c r="J132" i="9"/>
  <c r="L79" i="9"/>
  <c r="L131" i="9" s="1"/>
  <c r="L145" i="9" s="1"/>
  <c r="L159" i="9" s="1"/>
  <c r="L173" i="9" s="1"/>
  <c r="L135" i="9"/>
  <c r="K149" i="9"/>
  <c r="Z56" i="9"/>
  <c r="L76" i="9"/>
  <c r="L128" i="9" s="1"/>
  <c r="L142" i="9" s="1"/>
  <c r="L156" i="9" s="1"/>
  <c r="L170" i="9" s="1"/>
  <c r="L73" i="9"/>
  <c r="L125" i="9" s="1"/>
  <c r="L139" i="9" s="1"/>
  <c r="L153" i="9" s="1"/>
  <c r="L167" i="9" s="1"/>
  <c r="L71" i="9"/>
  <c r="L123" i="9" s="1"/>
  <c r="L137" i="9" s="1"/>
  <c r="L151" i="9" s="1"/>
  <c r="L165" i="9" s="1"/>
  <c r="J163" i="9"/>
  <c r="N69" i="9"/>
  <c r="N121" i="9" s="1"/>
  <c r="L70" i="9"/>
  <c r="L122" i="9" s="1"/>
  <c r="L136" i="9" s="1"/>
  <c r="L150" i="9" s="1"/>
  <c r="L164" i="9" s="1"/>
  <c r="K80" i="9"/>
  <c r="I146" i="9"/>
  <c r="X57" i="9"/>
  <c r="W67" i="9"/>
  <c r="L72" i="9"/>
  <c r="L124" i="9" s="1"/>
  <c r="L138" i="9" s="1"/>
  <c r="L152" i="9" s="1"/>
  <c r="L166" i="9" s="1"/>
  <c r="K160" i="9" l="1"/>
  <c r="M74" i="9"/>
  <c r="L126" i="9"/>
  <c r="L140" i="9" s="1"/>
  <c r="L154" i="9" s="1"/>
  <c r="L168" i="9" s="1"/>
  <c r="M75" i="9"/>
  <c r="L127" i="9"/>
  <c r="L141" i="9" s="1"/>
  <c r="L155" i="9" s="1"/>
  <c r="L169" i="9" s="1"/>
  <c r="M77" i="9"/>
  <c r="L129" i="9"/>
  <c r="L143" i="9" s="1"/>
  <c r="L157" i="9" s="1"/>
  <c r="L171" i="9" s="1"/>
  <c r="Y62" i="9"/>
  <c r="Y65" i="9"/>
  <c r="M78" i="9"/>
  <c r="L130" i="9"/>
  <c r="L144" i="9" s="1"/>
  <c r="L158" i="9" s="1"/>
  <c r="L172" i="9" s="1"/>
  <c r="Y64" i="9"/>
  <c r="Y61" i="9"/>
  <c r="Z59" i="9"/>
  <c r="Z58" i="9"/>
  <c r="Z60" i="9"/>
  <c r="Z66" i="9"/>
  <c r="Y63" i="9"/>
  <c r="K132" i="9"/>
  <c r="J146" i="9"/>
  <c r="M71" i="9"/>
  <c r="M123" i="9" s="1"/>
  <c r="M137" i="9" s="1"/>
  <c r="M151" i="9" s="1"/>
  <c r="M165" i="9" s="1"/>
  <c r="M76" i="9"/>
  <c r="M128" i="9" s="1"/>
  <c r="M142" i="9" s="1"/>
  <c r="M156" i="9" s="1"/>
  <c r="M170" i="9" s="1"/>
  <c r="M79" i="9"/>
  <c r="M131" i="9" s="1"/>
  <c r="M145" i="9" s="1"/>
  <c r="M159" i="9" s="1"/>
  <c r="M173" i="9" s="1"/>
  <c r="Y57" i="9"/>
  <c r="X67" i="9"/>
  <c r="K163" i="9"/>
  <c r="M72" i="9"/>
  <c r="M124" i="9" s="1"/>
  <c r="M138" i="9" s="1"/>
  <c r="M152" i="9" s="1"/>
  <c r="M166" i="9" s="1"/>
  <c r="O69" i="9"/>
  <c r="O121" i="9" s="1"/>
  <c r="M73" i="9"/>
  <c r="M125" i="9" s="1"/>
  <c r="M139" i="9" s="1"/>
  <c r="M153" i="9" s="1"/>
  <c r="M167" i="9" s="1"/>
  <c r="M135" i="9"/>
  <c r="L149" i="9"/>
  <c r="M70" i="9"/>
  <c r="M122" i="9" s="1"/>
  <c r="M136" i="9" s="1"/>
  <c r="M150" i="9" s="1"/>
  <c r="M164" i="9" s="1"/>
  <c r="L80" i="9"/>
  <c r="AA56" i="9"/>
  <c r="L160" i="9" l="1"/>
  <c r="Z64" i="9"/>
  <c r="Z65" i="9"/>
  <c r="N77" i="9"/>
  <c r="M129" i="9"/>
  <c r="M143" i="9" s="1"/>
  <c r="M157" i="9" s="1"/>
  <c r="M171" i="9" s="1"/>
  <c r="Z61" i="9"/>
  <c r="N75" i="9"/>
  <c r="M127" i="9"/>
  <c r="M141" i="9" s="1"/>
  <c r="M155" i="9" s="1"/>
  <c r="M169" i="9" s="1"/>
  <c r="N74" i="9"/>
  <c r="M126" i="9"/>
  <c r="M140" i="9" s="1"/>
  <c r="M154" i="9" s="1"/>
  <c r="M168" i="9" s="1"/>
  <c r="N78" i="9"/>
  <c r="M130" i="9"/>
  <c r="M144" i="9" s="1"/>
  <c r="M158" i="9" s="1"/>
  <c r="M172" i="9" s="1"/>
  <c r="Z62" i="9"/>
  <c r="P69" i="9"/>
  <c r="AA60" i="9"/>
  <c r="AA59" i="9"/>
  <c r="AA66" i="9"/>
  <c r="Z63" i="9"/>
  <c r="AA58" i="9"/>
  <c r="N135" i="9"/>
  <c r="M149" i="9"/>
  <c r="N72" i="9"/>
  <c r="N124" i="9" s="1"/>
  <c r="N138" i="9" s="1"/>
  <c r="N152" i="9" s="1"/>
  <c r="N166" i="9" s="1"/>
  <c r="N73" i="9"/>
  <c r="N125" i="9" s="1"/>
  <c r="N139" i="9" s="1"/>
  <c r="N153" i="9" s="1"/>
  <c r="N167" i="9" s="1"/>
  <c r="N71" i="9"/>
  <c r="N123" i="9" s="1"/>
  <c r="N137" i="9" s="1"/>
  <c r="N151" i="9" s="1"/>
  <c r="N165" i="9" s="1"/>
  <c r="L132" i="9"/>
  <c r="Z57" i="9"/>
  <c r="Y67" i="9"/>
  <c r="N76" i="9"/>
  <c r="N128" i="9" s="1"/>
  <c r="N142" i="9" s="1"/>
  <c r="N156" i="9" s="1"/>
  <c r="N170" i="9" s="1"/>
  <c r="N79" i="9"/>
  <c r="N131" i="9" s="1"/>
  <c r="N145" i="9" s="1"/>
  <c r="N159" i="9" s="1"/>
  <c r="N173" i="9" s="1"/>
  <c r="K146" i="9"/>
  <c r="N70" i="9"/>
  <c r="N122" i="9" s="1"/>
  <c r="N136" i="9" s="1"/>
  <c r="N150" i="9" s="1"/>
  <c r="N164" i="9" s="1"/>
  <c r="M80" i="9"/>
  <c r="L163" i="9"/>
  <c r="M160" i="9" l="1"/>
  <c r="O78" i="9"/>
  <c r="O130" i="9" s="1"/>
  <c r="N130" i="9"/>
  <c r="N144" i="9" s="1"/>
  <c r="O74" i="9"/>
  <c r="O126" i="9" s="1"/>
  <c r="N126" i="9"/>
  <c r="N140" i="9" s="1"/>
  <c r="AA61" i="9"/>
  <c r="AA65" i="9"/>
  <c r="O77" i="9"/>
  <c r="O129" i="9" s="1"/>
  <c r="N129" i="9"/>
  <c r="N143" i="9" s="1"/>
  <c r="AA64" i="9"/>
  <c r="AA62" i="9"/>
  <c r="O75" i="9"/>
  <c r="O127" i="9" s="1"/>
  <c r="N127" i="9"/>
  <c r="N141" i="9" s="1"/>
  <c r="P71" i="9"/>
  <c r="P123" i="9" s="1"/>
  <c r="P73" i="9"/>
  <c r="P125" i="9" s="1"/>
  <c r="P72" i="9"/>
  <c r="P124" i="9" s="1"/>
  <c r="P79" i="9"/>
  <c r="P131" i="9" s="1"/>
  <c r="Q69" i="9"/>
  <c r="P121" i="9"/>
  <c r="AA63" i="9"/>
  <c r="O70" i="9"/>
  <c r="O122" i="9" s="1"/>
  <c r="O136" i="9" s="1"/>
  <c r="O150" i="9" s="1"/>
  <c r="O164" i="9" s="1"/>
  <c r="N80" i="9"/>
  <c r="O76" i="9"/>
  <c r="O128" i="9" s="1"/>
  <c r="O142" i="9" s="1"/>
  <c r="O156" i="9" s="1"/>
  <c r="O170" i="9" s="1"/>
  <c r="M163" i="9"/>
  <c r="O72" i="9"/>
  <c r="O124" i="9" s="1"/>
  <c r="O138" i="9" s="1"/>
  <c r="N149" i="9"/>
  <c r="O135" i="9"/>
  <c r="L146" i="9"/>
  <c r="O71" i="9"/>
  <c r="O123" i="9" s="1"/>
  <c r="O137" i="9" s="1"/>
  <c r="O151" i="9" s="1"/>
  <c r="O165" i="9" s="1"/>
  <c r="M132" i="9"/>
  <c r="O79" i="9"/>
  <c r="O131" i="9" s="1"/>
  <c r="O145" i="9" s="1"/>
  <c r="AA57" i="9"/>
  <c r="Z67" i="9"/>
  <c r="O73" i="9"/>
  <c r="O125" i="9" s="1"/>
  <c r="O139" i="9" s="1"/>
  <c r="O153" i="9" s="1"/>
  <c r="O167" i="9" s="1"/>
  <c r="O141" i="9" l="1"/>
  <c r="O155" i="9" s="1"/>
  <c r="O169" i="9" s="1"/>
  <c r="N155" i="9"/>
  <c r="N169" i="9" s="1"/>
  <c r="O143" i="9"/>
  <c r="O157" i="9" s="1"/>
  <c r="O171" i="9" s="1"/>
  <c r="N157" i="9"/>
  <c r="N171" i="9" s="1"/>
  <c r="O140" i="9"/>
  <c r="O154" i="9" s="1"/>
  <c r="O168" i="9" s="1"/>
  <c r="N154" i="9"/>
  <c r="N168" i="9" s="1"/>
  <c r="P138" i="9"/>
  <c r="P152" i="9" s="1"/>
  <c r="P166" i="9" s="1"/>
  <c r="O152" i="9"/>
  <c r="O166" i="9" s="1"/>
  <c r="O144" i="9"/>
  <c r="O158" i="9" s="1"/>
  <c r="O172" i="9" s="1"/>
  <c r="N158" i="9"/>
  <c r="N172" i="9" s="1"/>
  <c r="P145" i="9"/>
  <c r="P159" i="9" s="1"/>
  <c r="P173" i="9" s="1"/>
  <c r="O159" i="9"/>
  <c r="O173" i="9" s="1"/>
  <c r="P139" i="9"/>
  <c r="P153" i="9" s="1"/>
  <c r="P167" i="9" s="1"/>
  <c r="P137" i="9"/>
  <c r="P151" i="9" s="1"/>
  <c r="P165" i="9" s="1"/>
  <c r="P75" i="9"/>
  <c r="P77" i="9"/>
  <c r="P74" i="9"/>
  <c r="P78" i="9"/>
  <c r="Q72" i="9"/>
  <c r="Q124" i="9" s="1"/>
  <c r="Q79" i="9"/>
  <c r="Q131" i="9" s="1"/>
  <c r="P70" i="9"/>
  <c r="P122" i="9" s="1"/>
  <c r="P136" i="9" s="1"/>
  <c r="P150" i="9" s="1"/>
  <c r="P164" i="9" s="1"/>
  <c r="Q73" i="9"/>
  <c r="Q125" i="9" s="1"/>
  <c r="P76" i="9"/>
  <c r="P128" i="9" s="1"/>
  <c r="P142" i="9" s="1"/>
  <c r="P156" i="9" s="1"/>
  <c r="P170" i="9" s="1"/>
  <c r="R69" i="9"/>
  <c r="Q121" i="9"/>
  <c r="Q71" i="9"/>
  <c r="Q123" i="9" s="1"/>
  <c r="Q137" i="9" s="1"/>
  <c r="Q151" i="9" s="1"/>
  <c r="Q165" i="9" s="1"/>
  <c r="O149" i="9"/>
  <c r="P135" i="9"/>
  <c r="N132" i="9"/>
  <c r="M146" i="9"/>
  <c r="N163" i="9"/>
  <c r="O132" i="9"/>
  <c r="O80" i="9"/>
  <c r="AA67" i="9"/>
  <c r="Q139" i="9" l="1"/>
  <c r="Q153" i="9" s="1"/>
  <c r="Q167" i="9" s="1"/>
  <c r="O160" i="9"/>
  <c r="Q145" i="9"/>
  <c r="Q159" i="9" s="1"/>
  <c r="Q173" i="9" s="1"/>
  <c r="N160" i="9"/>
  <c r="Q138" i="9"/>
  <c r="Q152" i="9" s="1"/>
  <c r="Q166" i="9" s="1"/>
  <c r="Q75" i="9"/>
  <c r="P127" i="9"/>
  <c r="P141" i="9" s="1"/>
  <c r="P155" i="9" s="1"/>
  <c r="P169" i="9" s="1"/>
  <c r="Q77" i="9"/>
  <c r="P129" i="9"/>
  <c r="P143" i="9" s="1"/>
  <c r="P157" i="9" s="1"/>
  <c r="P171" i="9" s="1"/>
  <c r="Q78" i="9"/>
  <c r="P130" i="9"/>
  <c r="P144" i="9" s="1"/>
  <c r="P158" i="9" s="1"/>
  <c r="P172" i="9" s="1"/>
  <c r="Q74" i="9"/>
  <c r="P126" i="9"/>
  <c r="P140" i="9" s="1"/>
  <c r="P154" i="9" s="1"/>
  <c r="P168" i="9" s="1"/>
  <c r="Q70" i="9"/>
  <c r="Q122" i="9" s="1"/>
  <c r="Q136" i="9" s="1"/>
  <c r="Q150" i="9" s="1"/>
  <c r="Q164" i="9" s="1"/>
  <c r="P80" i="9"/>
  <c r="R79" i="9"/>
  <c r="R131" i="9" s="1"/>
  <c r="S69" i="9"/>
  <c r="R121" i="9"/>
  <c r="R71" i="9"/>
  <c r="R123" i="9" s="1"/>
  <c r="R137" i="9" s="1"/>
  <c r="R151" i="9" s="1"/>
  <c r="R165" i="9" s="1"/>
  <c r="Q76" i="9"/>
  <c r="Q128" i="9" s="1"/>
  <c r="Q142" i="9" s="1"/>
  <c r="Q156" i="9" s="1"/>
  <c r="Q170" i="9" s="1"/>
  <c r="R73" i="9"/>
  <c r="R125" i="9" s="1"/>
  <c r="R139" i="9" s="1"/>
  <c r="R153" i="9" s="1"/>
  <c r="R167" i="9" s="1"/>
  <c r="R72" i="9"/>
  <c r="R124" i="9" s="1"/>
  <c r="N146" i="9"/>
  <c r="P149" i="9"/>
  <c r="Q135" i="9"/>
  <c r="O163" i="9"/>
  <c r="R145" i="9" l="1"/>
  <c r="R159" i="9" s="1"/>
  <c r="R173" i="9" s="1"/>
  <c r="P160" i="9"/>
  <c r="R138" i="9"/>
  <c r="R152" i="9" s="1"/>
  <c r="R166" i="9" s="1"/>
  <c r="R74" i="9"/>
  <c r="Q126" i="9"/>
  <c r="Q140" i="9" s="1"/>
  <c r="Q154" i="9" s="1"/>
  <c r="Q168" i="9" s="1"/>
  <c r="R78" i="9"/>
  <c r="Q130" i="9"/>
  <c r="Q144" i="9" s="1"/>
  <c r="Q158" i="9" s="1"/>
  <c r="Q172" i="9" s="1"/>
  <c r="R77" i="9"/>
  <c r="Q129" i="9"/>
  <c r="Q143" i="9" s="1"/>
  <c r="Q157" i="9" s="1"/>
  <c r="Q171" i="9" s="1"/>
  <c r="R75" i="9"/>
  <c r="Q127" i="9"/>
  <c r="Q141" i="9" s="1"/>
  <c r="Q155" i="9" s="1"/>
  <c r="Q169" i="9" s="1"/>
  <c r="P132" i="9"/>
  <c r="T69" i="9"/>
  <c r="S121" i="9"/>
  <c r="S72" i="9"/>
  <c r="S124" i="9" s="1"/>
  <c r="S138" i="9" s="1"/>
  <c r="S152" i="9" s="1"/>
  <c r="S166" i="9" s="1"/>
  <c r="S73" i="9"/>
  <c r="S125" i="9" s="1"/>
  <c r="S139" i="9" s="1"/>
  <c r="S153" i="9" s="1"/>
  <c r="S167" i="9" s="1"/>
  <c r="S71" i="9"/>
  <c r="S123" i="9" s="1"/>
  <c r="S137" i="9" s="1"/>
  <c r="S151" i="9" s="1"/>
  <c r="S165" i="9" s="1"/>
  <c r="R70" i="9"/>
  <c r="R122" i="9" s="1"/>
  <c r="R136" i="9" s="1"/>
  <c r="R150" i="9" s="1"/>
  <c r="R164" i="9" s="1"/>
  <c r="Q80" i="9"/>
  <c r="R76" i="9"/>
  <c r="R128" i="9" s="1"/>
  <c r="R142" i="9" s="1"/>
  <c r="R156" i="9" s="1"/>
  <c r="R170" i="9" s="1"/>
  <c r="S79" i="9"/>
  <c r="S131" i="9" s="1"/>
  <c r="P163" i="9"/>
  <c r="Q149" i="9"/>
  <c r="R135" i="9"/>
  <c r="O146" i="9"/>
  <c r="S145" i="9" l="1"/>
  <c r="S159" i="9" s="1"/>
  <c r="S173" i="9" s="1"/>
  <c r="Q160" i="9"/>
  <c r="S75" i="9"/>
  <c r="R127" i="9"/>
  <c r="R141" i="9" s="1"/>
  <c r="R155" i="9" s="1"/>
  <c r="R169" i="9" s="1"/>
  <c r="S77" i="9"/>
  <c r="R129" i="9"/>
  <c r="R143" i="9" s="1"/>
  <c r="R157" i="9" s="1"/>
  <c r="R171" i="9" s="1"/>
  <c r="S78" i="9"/>
  <c r="R130" i="9"/>
  <c r="R144" i="9" s="1"/>
  <c r="R158" i="9" s="1"/>
  <c r="R172" i="9" s="1"/>
  <c r="S74" i="9"/>
  <c r="R126" i="9"/>
  <c r="R140" i="9" s="1"/>
  <c r="R154" i="9" s="1"/>
  <c r="R168" i="9" s="1"/>
  <c r="Q132" i="9"/>
  <c r="T79" i="9"/>
  <c r="T131" i="9" s="1"/>
  <c r="T145" i="9" s="1"/>
  <c r="T159" i="9" s="1"/>
  <c r="T173" i="9" s="1"/>
  <c r="S70" i="9"/>
  <c r="S122" i="9" s="1"/>
  <c r="S136" i="9" s="1"/>
  <c r="S150" i="9" s="1"/>
  <c r="S164" i="9" s="1"/>
  <c r="R80" i="9"/>
  <c r="T73" i="9"/>
  <c r="T125" i="9" s="1"/>
  <c r="T139" i="9" s="1"/>
  <c r="T153" i="9" s="1"/>
  <c r="T167" i="9" s="1"/>
  <c r="S76" i="9"/>
  <c r="S128" i="9" s="1"/>
  <c r="S142" i="9" s="1"/>
  <c r="S156" i="9" s="1"/>
  <c r="S170" i="9" s="1"/>
  <c r="U69" i="9"/>
  <c r="T121" i="9"/>
  <c r="T71" i="9"/>
  <c r="T123" i="9" s="1"/>
  <c r="T137" i="9" s="1"/>
  <c r="T151" i="9" s="1"/>
  <c r="T165" i="9" s="1"/>
  <c r="T72" i="9"/>
  <c r="T124" i="9" s="1"/>
  <c r="T138" i="9" s="1"/>
  <c r="T152" i="9" s="1"/>
  <c r="T166" i="9" s="1"/>
  <c r="R149" i="9"/>
  <c r="S135" i="9"/>
  <c r="P146" i="9"/>
  <c r="Q163" i="9"/>
  <c r="R160" i="9" l="1"/>
  <c r="T74" i="9"/>
  <c r="S126" i="9"/>
  <c r="S140" i="9" s="1"/>
  <c r="S154" i="9" s="1"/>
  <c r="S168" i="9" s="1"/>
  <c r="T78" i="9"/>
  <c r="S130" i="9"/>
  <c r="S144" i="9" s="1"/>
  <c r="S158" i="9" s="1"/>
  <c r="S172" i="9" s="1"/>
  <c r="T75" i="9"/>
  <c r="S127" i="9"/>
  <c r="S141" i="9" s="1"/>
  <c r="S155" i="9" s="1"/>
  <c r="S169" i="9" s="1"/>
  <c r="T77" i="9"/>
  <c r="S129" i="9"/>
  <c r="S143" i="9" s="1"/>
  <c r="S157" i="9" s="1"/>
  <c r="S171" i="9" s="1"/>
  <c r="R132" i="9"/>
  <c r="U72" i="9"/>
  <c r="U124" i="9" s="1"/>
  <c r="U138" i="9" s="1"/>
  <c r="U152" i="9" s="1"/>
  <c r="U166" i="9" s="1"/>
  <c r="V69" i="9"/>
  <c r="U121" i="9"/>
  <c r="T70" i="9"/>
  <c r="T122" i="9" s="1"/>
  <c r="T136" i="9" s="1"/>
  <c r="T150" i="9" s="1"/>
  <c r="T164" i="9" s="1"/>
  <c r="S80" i="9"/>
  <c r="U71" i="9"/>
  <c r="U123" i="9" s="1"/>
  <c r="U137" i="9" s="1"/>
  <c r="U151" i="9" s="1"/>
  <c r="U165" i="9" s="1"/>
  <c r="U73" i="9"/>
  <c r="U125" i="9" s="1"/>
  <c r="U139" i="9" s="1"/>
  <c r="U153" i="9" s="1"/>
  <c r="U167" i="9" s="1"/>
  <c r="T76" i="9"/>
  <c r="T128" i="9" s="1"/>
  <c r="T142" i="9" s="1"/>
  <c r="T156" i="9" s="1"/>
  <c r="T170" i="9" s="1"/>
  <c r="U79" i="9"/>
  <c r="U131" i="9" s="1"/>
  <c r="U145" i="9" s="1"/>
  <c r="U159" i="9" s="1"/>
  <c r="U173" i="9" s="1"/>
  <c r="R163" i="9"/>
  <c r="Q146" i="9"/>
  <c r="S149" i="9"/>
  <c r="T135" i="9"/>
  <c r="S160" i="9" l="1"/>
  <c r="U77" i="9"/>
  <c r="T129" i="9"/>
  <c r="T143" i="9" s="1"/>
  <c r="T157" i="9" s="1"/>
  <c r="T171" i="9" s="1"/>
  <c r="U75" i="9"/>
  <c r="T127" i="9"/>
  <c r="T141" i="9" s="1"/>
  <c r="T155" i="9" s="1"/>
  <c r="T169" i="9" s="1"/>
  <c r="U78" i="9"/>
  <c r="T130" i="9"/>
  <c r="T144" i="9" s="1"/>
  <c r="T158" i="9" s="1"/>
  <c r="T172" i="9" s="1"/>
  <c r="U74" i="9"/>
  <c r="T126" i="9"/>
  <c r="T140" i="9" s="1"/>
  <c r="T154" i="9" s="1"/>
  <c r="T168" i="9" s="1"/>
  <c r="U76" i="9"/>
  <c r="U128" i="9" s="1"/>
  <c r="U142" i="9" s="1"/>
  <c r="U156" i="9" s="1"/>
  <c r="U170" i="9" s="1"/>
  <c r="S132" i="9"/>
  <c r="W69" i="9"/>
  <c r="V121" i="9"/>
  <c r="V71" i="9"/>
  <c r="V123" i="9" s="1"/>
  <c r="V137" i="9" s="1"/>
  <c r="V151" i="9" s="1"/>
  <c r="V165" i="9" s="1"/>
  <c r="U70" i="9"/>
  <c r="U122" i="9" s="1"/>
  <c r="U136" i="9" s="1"/>
  <c r="U150" i="9" s="1"/>
  <c r="U164" i="9" s="1"/>
  <c r="T80" i="9"/>
  <c r="V73" i="9"/>
  <c r="V125" i="9" s="1"/>
  <c r="V139" i="9" s="1"/>
  <c r="V153" i="9" s="1"/>
  <c r="V167" i="9" s="1"/>
  <c r="V79" i="9"/>
  <c r="V131" i="9" s="1"/>
  <c r="V145" i="9" s="1"/>
  <c r="V159" i="9" s="1"/>
  <c r="V173" i="9" s="1"/>
  <c r="V72" i="9"/>
  <c r="V124" i="9" s="1"/>
  <c r="V138" i="9" s="1"/>
  <c r="V152" i="9" s="1"/>
  <c r="V166" i="9" s="1"/>
  <c r="T149" i="9"/>
  <c r="U135" i="9"/>
  <c r="R146" i="9"/>
  <c r="S163" i="9"/>
  <c r="T160" i="9" l="1"/>
  <c r="V74" i="9"/>
  <c r="U126" i="9"/>
  <c r="U140" i="9" s="1"/>
  <c r="U154" i="9" s="1"/>
  <c r="U168" i="9" s="1"/>
  <c r="V75" i="9"/>
  <c r="U127" i="9"/>
  <c r="U141" i="9" s="1"/>
  <c r="U155" i="9" s="1"/>
  <c r="U169" i="9" s="1"/>
  <c r="V78" i="9"/>
  <c r="U130" i="9"/>
  <c r="U144" i="9" s="1"/>
  <c r="U158" i="9" s="1"/>
  <c r="U172" i="9" s="1"/>
  <c r="V77" i="9"/>
  <c r="U129" i="9"/>
  <c r="U143" i="9" s="1"/>
  <c r="U157" i="9" s="1"/>
  <c r="U171" i="9" s="1"/>
  <c r="T132" i="9"/>
  <c r="W71" i="9"/>
  <c r="W123" i="9" s="1"/>
  <c r="W137" i="9" s="1"/>
  <c r="W151" i="9" s="1"/>
  <c r="W165" i="9" s="1"/>
  <c r="W79" i="9"/>
  <c r="W131" i="9" s="1"/>
  <c r="W145" i="9" s="1"/>
  <c r="W159" i="9" s="1"/>
  <c r="W173" i="9" s="1"/>
  <c r="X69" i="9"/>
  <c r="W121" i="9"/>
  <c r="V70" i="9"/>
  <c r="V122" i="9" s="1"/>
  <c r="V136" i="9" s="1"/>
  <c r="V150" i="9" s="1"/>
  <c r="V164" i="9" s="1"/>
  <c r="U80" i="9"/>
  <c r="W72" i="9"/>
  <c r="W124" i="9" s="1"/>
  <c r="W138" i="9" s="1"/>
  <c r="W152" i="9" s="1"/>
  <c r="W166" i="9" s="1"/>
  <c r="W73" i="9"/>
  <c r="W125" i="9" s="1"/>
  <c r="W139" i="9" s="1"/>
  <c r="W153" i="9" s="1"/>
  <c r="W167" i="9" s="1"/>
  <c r="V76" i="9"/>
  <c r="V128" i="9" s="1"/>
  <c r="V142" i="9" s="1"/>
  <c r="V156" i="9" s="1"/>
  <c r="V170" i="9" s="1"/>
  <c r="U149" i="9"/>
  <c r="V135" i="9"/>
  <c r="S146" i="9"/>
  <c r="T163" i="9"/>
  <c r="U160" i="9" l="1"/>
  <c r="W78" i="9"/>
  <c r="V130" i="9"/>
  <c r="V144" i="9" s="1"/>
  <c r="V158" i="9" s="1"/>
  <c r="V172" i="9" s="1"/>
  <c r="W77" i="9"/>
  <c r="V129" i="9"/>
  <c r="V143" i="9" s="1"/>
  <c r="V157" i="9" s="1"/>
  <c r="V171" i="9" s="1"/>
  <c r="W75" i="9"/>
  <c r="V127" i="9"/>
  <c r="V141" i="9" s="1"/>
  <c r="V155" i="9" s="1"/>
  <c r="V169" i="9" s="1"/>
  <c r="W74" i="9"/>
  <c r="V126" i="9"/>
  <c r="V140" i="9" s="1"/>
  <c r="V154" i="9" s="1"/>
  <c r="V168" i="9" s="1"/>
  <c r="X72" i="9"/>
  <c r="X124" i="9" s="1"/>
  <c r="X138" i="9" s="1"/>
  <c r="X152" i="9" s="1"/>
  <c r="X166" i="9" s="1"/>
  <c r="X79" i="9"/>
  <c r="X131" i="9" s="1"/>
  <c r="X145" i="9" s="1"/>
  <c r="X159" i="9" s="1"/>
  <c r="X173" i="9" s="1"/>
  <c r="W76" i="9"/>
  <c r="W128" i="9" s="1"/>
  <c r="W142" i="9" s="1"/>
  <c r="W156" i="9" s="1"/>
  <c r="W170" i="9" s="1"/>
  <c r="W70" i="9"/>
  <c r="W122" i="9" s="1"/>
  <c r="W136" i="9" s="1"/>
  <c r="W150" i="9" s="1"/>
  <c r="W164" i="9" s="1"/>
  <c r="V80" i="9"/>
  <c r="X73" i="9"/>
  <c r="X125" i="9" s="1"/>
  <c r="X139" i="9" s="1"/>
  <c r="X153" i="9" s="1"/>
  <c r="X167" i="9" s="1"/>
  <c r="U132" i="9"/>
  <c r="Y69" i="9"/>
  <c r="X121" i="9"/>
  <c r="X71" i="9"/>
  <c r="X123" i="9" s="1"/>
  <c r="X137" i="9" s="1"/>
  <c r="X151" i="9" s="1"/>
  <c r="X165" i="9" s="1"/>
  <c r="T146" i="9"/>
  <c r="U163" i="9"/>
  <c r="V149" i="9"/>
  <c r="W135" i="9"/>
  <c r="V160" i="9" l="1"/>
  <c r="X74" i="9"/>
  <c r="W126" i="9"/>
  <c r="W140" i="9" s="1"/>
  <c r="W154" i="9" s="1"/>
  <c r="W168" i="9" s="1"/>
  <c r="X75" i="9"/>
  <c r="W127" i="9"/>
  <c r="W141" i="9" s="1"/>
  <c r="W155" i="9" s="1"/>
  <c r="W169" i="9" s="1"/>
  <c r="X77" i="9"/>
  <c r="W129" i="9"/>
  <c r="W143" i="9" s="1"/>
  <c r="W157" i="9" s="1"/>
  <c r="W171" i="9" s="1"/>
  <c r="X78" i="9"/>
  <c r="W130" i="9"/>
  <c r="W144" i="9" s="1"/>
  <c r="W158" i="9" s="1"/>
  <c r="W172" i="9" s="1"/>
  <c r="V132" i="9"/>
  <c r="Y73" i="9"/>
  <c r="Y125" i="9" s="1"/>
  <c r="Y139" i="9" s="1"/>
  <c r="Y153" i="9" s="1"/>
  <c r="Y167" i="9" s="1"/>
  <c r="Z69" i="9"/>
  <c r="Y121" i="9"/>
  <c r="X70" i="9"/>
  <c r="X122" i="9" s="1"/>
  <c r="X136" i="9" s="1"/>
  <c r="X150" i="9" s="1"/>
  <c r="X164" i="9" s="1"/>
  <c r="W80" i="9"/>
  <c r="Y79" i="9"/>
  <c r="Y131" i="9" s="1"/>
  <c r="Y145" i="9" s="1"/>
  <c r="Y159" i="9" s="1"/>
  <c r="Y173" i="9" s="1"/>
  <c r="Y71" i="9"/>
  <c r="Y123" i="9" s="1"/>
  <c r="Y137" i="9" s="1"/>
  <c r="Y151" i="9" s="1"/>
  <c r="Y165" i="9" s="1"/>
  <c r="X76" i="9"/>
  <c r="X128" i="9" s="1"/>
  <c r="X142" i="9" s="1"/>
  <c r="X156" i="9" s="1"/>
  <c r="X170" i="9" s="1"/>
  <c r="Y72" i="9"/>
  <c r="Y124" i="9" s="1"/>
  <c r="Y138" i="9" s="1"/>
  <c r="Y152" i="9" s="1"/>
  <c r="Y166" i="9" s="1"/>
  <c r="V163" i="9"/>
  <c r="U146" i="9"/>
  <c r="W149" i="9"/>
  <c r="X135" i="9"/>
  <c r="W160" i="9" l="1"/>
  <c r="Y78" i="9"/>
  <c r="X130" i="9"/>
  <c r="X144" i="9" s="1"/>
  <c r="X158" i="9" s="1"/>
  <c r="X172" i="9" s="1"/>
  <c r="Y77" i="9"/>
  <c r="X129" i="9"/>
  <c r="X143" i="9" s="1"/>
  <c r="X157" i="9" s="1"/>
  <c r="X171" i="9" s="1"/>
  <c r="Y75" i="9"/>
  <c r="X127" i="9"/>
  <c r="X141" i="9" s="1"/>
  <c r="X155" i="9" s="1"/>
  <c r="X169" i="9" s="1"/>
  <c r="Y74" i="9"/>
  <c r="X126" i="9"/>
  <c r="X140" i="9" s="1"/>
  <c r="X154" i="9" s="1"/>
  <c r="X168" i="9" s="1"/>
  <c r="Y76" i="9"/>
  <c r="Y128" i="9" s="1"/>
  <c r="Y142" i="9" s="1"/>
  <c r="Y156" i="9" s="1"/>
  <c r="Y170" i="9" s="1"/>
  <c r="Z79" i="9"/>
  <c r="Z131" i="9" s="1"/>
  <c r="Z145" i="9" s="1"/>
  <c r="Z159" i="9" s="1"/>
  <c r="Z173" i="9" s="1"/>
  <c r="Y70" i="9"/>
  <c r="Y122" i="9" s="1"/>
  <c r="Y136" i="9" s="1"/>
  <c r="Y150" i="9" s="1"/>
  <c r="Y164" i="9" s="1"/>
  <c r="X80" i="9"/>
  <c r="Z73" i="9"/>
  <c r="Z125" i="9" s="1"/>
  <c r="Z139" i="9" s="1"/>
  <c r="Z153" i="9" s="1"/>
  <c r="Z167" i="9" s="1"/>
  <c r="Z72" i="9"/>
  <c r="Z124" i="9" s="1"/>
  <c r="Z138" i="9" s="1"/>
  <c r="Z152" i="9" s="1"/>
  <c r="Z166" i="9" s="1"/>
  <c r="Z71" i="9"/>
  <c r="Z123" i="9" s="1"/>
  <c r="Z137" i="9" s="1"/>
  <c r="Z151" i="9" s="1"/>
  <c r="Z165" i="9" s="1"/>
  <c r="W132" i="9"/>
  <c r="AA69" i="9"/>
  <c r="Z121" i="9"/>
  <c r="X149" i="9"/>
  <c r="Y135" i="9"/>
  <c r="W163" i="9"/>
  <c r="V146" i="9"/>
  <c r="X160" i="9" l="1"/>
  <c r="Z77" i="9"/>
  <c r="Y129" i="9"/>
  <c r="Y143" i="9" s="1"/>
  <c r="Y157" i="9" s="1"/>
  <c r="Y171" i="9" s="1"/>
  <c r="Z74" i="9"/>
  <c r="Y126" i="9"/>
  <c r="Y140" i="9" s="1"/>
  <c r="Y154" i="9" s="1"/>
  <c r="Y168" i="9" s="1"/>
  <c r="Z75" i="9"/>
  <c r="Y127" i="9"/>
  <c r="Y141" i="9" s="1"/>
  <c r="Y155" i="9" s="1"/>
  <c r="Y169" i="9" s="1"/>
  <c r="Z78" i="9"/>
  <c r="Y130" i="9"/>
  <c r="Y144" i="9" s="1"/>
  <c r="Y158" i="9" s="1"/>
  <c r="Y172" i="9" s="1"/>
  <c r="X132" i="9"/>
  <c r="AA72" i="9"/>
  <c r="AA124" i="9" s="1"/>
  <c r="AA138" i="9" s="1"/>
  <c r="AA152" i="9" s="1"/>
  <c r="AA166" i="9" s="1"/>
  <c r="AA79" i="9"/>
  <c r="AA131" i="9" s="1"/>
  <c r="AA145" i="9" s="1"/>
  <c r="AA159" i="9" s="1"/>
  <c r="AA173" i="9" s="1"/>
  <c r="AA121" i="9"/>
  <c r="AA71" i="9"/>
  <c r="AA123" i="9" s="1"/>
  <c r="AA137" i="9" s="1"/>
  <c r="AA151" i="9" s="1"/>
  <c r="AA165" i="9" s="1"/>
  <c r="AA73" i="9"/>
  <c r="AA125" i="9" s="1"/>
  <c r="AA139" i="9" s="1"/>
  <c r="AA153" i="9" s="1"/>
  <c r="AA167" i="9" s="1"/>
  <c r="Z70" i="9"/>
  <c r="Z122" i="9" s="1"/>
  <c r="Z136" i="9" s="1"/>
  <c r="Z150" i="9" s="1"/>
  <c r="Z164" i="9" s="1"/>
  <c r="Y80" i="9"/>
  <c r="Z76" i="9"/>
  <c r="Z128" i="9" s="1"/>
  <c r="Z142" i="9" s="1"/>
  <c r="Z156" i="9" s="1"/>
  <c r="Z170" i="9" s="1"/>
  <c r="W146" i="9"/>
  <c r="X163" i="9"/>
  <c r="Y149" i="9"/>
  <c r="Z135" i="9"/>
  <c r="Y160" i="9" l="1"/>
  <c r="AA78" i="9"/>
  <c r="AA130" i="9" s="1"/>
  <c r="Z130" i="9"/>
  <c r="Z144" i="9" s="1"/>
  <c r="Z158" i="9" s="1"/>
  <c r="Z172" i="9" s="1"/>
  <c r="AA74" i="9"/>
  <c r="AA126" i="9" s="1"/>
  <c r="Z126" i="9"/>
  <c r="Z140" i="9" s="1"/>
  <c r="AA75" i="9"/>
  <c r="AA127" i="9" s="1"/>
  <c r="Z127" i="9"/>
  <c r="Z141" i="9" s="1"/>
  <c r="AA77" i="9"/>
  <c r="AA129" i="9" s="1"/>
  <c r="Z129" i="9"/>
  <c r="Z143" i="9" s="1"/>
  <c r="AA70" i="9"/>
  <c r="AA122" i="9" s="1"/>
  <c r="AA136" i="9" s="1"/>
  <c r="AA150" i="9" s="1"/>
  <c r="AA164" i="9" s="1"/>
  <c r="Z80" i="9"/>
  <c r="AA76" i="9"/>
  <c r="AA128" i="9" s="1"/>
  <c r="AA142" i="9" s="1"/>
  <c r="AA156" i="9" s="1"/>
  <c r="AA170" i="9" s="1"/>
  <c r="Y132" i="9"/>
  <c r="Z149" i="9"/>
  <c r="AA135" i="9"/>
  <c r="X146" i="9"/>
  <c r="Y163" i="9"/>
  <c r="AA141" i="9" l="1"/>
  <c r="AA155" i="9" s="1"/>
  <c r="AA169" i="9" s="1"/>
  <c r="Z155" i="9"/>
  <c r="Z169" i="9" s="1"/>
  <c r="AA140" i="9"/>
  <c r="AA154" i="9" s="1"/>
  <c r="AA168" i="9" s="1"/>
  <c r="Z154" i="9"/>
  <c r="AA143" i="9"/>
  <c r="AA157" i="9" s="1"/>
  <c r="AA171" i="9" s="1"/>
  <c r="Z157" i="9"/>
  <c r="Z171" i="9" s="1"/>
  <c r="AA144" i="9"/>
  <c r="AA158" i="9" s="1"/>
  <c r="AA172" i="9" s="1"/>
  <c r="Z132" i="9"/>
  <c r="AA132" i="9"/>
  <c r="AA80" i="9"/>
  <c r="AA149" i="9"/>
  <c r="Y146" i="9"/>
  <c r="Z163" i="9"/>
  <c r="Z160" i="9" l="1"/>
  <c r="Z168" i="9"/>
  <c r="AA160" i="9"/>
  <c r="AA163" i="9"/>
  <c r="Z146" i="9"/>
  <c r="Q106" i="9"/>
  <c r="R106" i="9"/>
  <c r="S106" i="9"/>
  <c r="U106" i="9"/>
  <c r="Y106" i="9"/>
  <c r="Z106" i="9"/>
  <c r="AA146" i="9" l="1"/>
  <c r="W106" i="9"/>
  <c r="V106" i="9"/>
  <c r="AA106" i="9"/>
  <c r="T106" i="9" l="1"/>
  <c r="X106" i="9"/>
  <c r="P106" i="9" l="1"/>
  <c r="O106" i="9" l="1"/>
  <c r="M106" i="9"/>
  <c r="I106" i="9"/>
  <c r="E106" i="9"/>
  <c r="K106" i="9"/>
  <c r="G106" i="9"/>
  <c r="J106" i="9"/>
  <c r="H106" i="9"/>
  <c r="F106" i="9"/>
  <c r="N106" i="9"/>
  <c r="L106" i="9"/>
  <c r="E93" i="9" l="1"/>
  <c r="F93" i="9"/>
  <c r="G93" i="9" l="1"/>
  <c r="H93" i="9"/>
  <c r="I93" i="9" l="1"/>
  <c r="J93" i="9" l="1"/>
  <c r="K93" i="9"/>
  <c r="L93" i="9" l="1"/>
  <c r="M93" i="9" l="1"/>
  <c r="N93" i="9" l="1"/>
  <c r="O93" i="9" l="1"/>
  <c r="P93" i="9" l="1"/>
  <c r="Q93" i="9" l="1"/>
  <c r="R93" i="9" l="1"/>
  <c r="S93" i="9" l="1"/>
  <c r="T93" i="9" l="1"/>
  <c r="U93" i="9" l="1"/>
  <c r="V93" i="9"/>
  <c r="W93" i="9" l="1"/>
  <c r="X93" i="9" l="1"/>
  <c r="Z93" i="9" l="1"/>
  <c r="Y93" i="9"/>
  <c r="AA93" i="9" l="1"/>
  <c r="E174" i="9" l="1"/>
  <c r="F174" i="9" l="1"/>
  <c r="G174" i="9" l="1"/>
  <c r="H174" i="9" l="1"/>
  <c r="J174" i="9" l="1"/>
  <c r="I174" i="9"/>
  <c r="K174" i="9" l="1"/>
  <c r="L174" i="9" l="1"/>
  <c r="M174" i="9" l="1"/>
  <c r="N174" i="9" l="1"/>
  <c r="P174" i="9" l="1"/>
  <c r="Q174" i="9" l="1"/>
  <c r="O174" i="9"/>
  <c r="R174" i="9" l="1"/>
  <c r="S174" i="9" l="1"/>
  <c r="T174" i="9" l="1"/>
  <c r="U174" i="9" l="1"/>
  <c r="V174" i="9" l="1"/>
  <c r="W174" i="9" l="1"/>
  <c r="X174" i="9" l="1"/>
  <c r="Y174" i="9" l="1"/>
  <c r="Z174" i="9" l="1"/>
  <c r="AA174" i="9" l="1"/>
</calcChain>
</file>

<file path=xl/sharedStrings.xml><?xml version="1.0" encoding="utf-8"?>
<sst xmlns="http://schemas.openxmlformats.org/spreadsheetml/2006/main" count="280" uniqueCount="110">
  <si>
    <t>Func Group</t>
  </si>
  <si>
    <t>Ending Plant Balance</t>
  </si>
  <si>
    <t>Depreciation Expense Calculated</t>
  </si>
  <si>
    <t>Accumulated Depreciation</t>
  </si>
  <si>
    <t>ADFIT</t>
  </si>
  <si>
    <t>Transmission</t>
  </si>
  <si>
    <t xml:space="preserve">Transmission </t>
  </si>
  <si>
    <t>Year 1 Tax Depreciation Expense Calculated</t>
  </si>
  <si>
    <t>Year 2 Tax Depreciation Expense Calculated</t>
  </si>
  <si>
    <t>Year 3 Tax Depreciation Expense Calculated</t>
  </si>
  <si>
    <t>Total Tax Depreciation Expense</t>
  </si>
  <si>
    <t>Accumulated Tax Depreciation Expense</t>
  </si>
  <si>
    <t>Book/Tax Difference</t>
  </si>
  <si>
    <t>Total</t>
  </si>
  <si>
    <t>Generation - Steam/Thermal</t>
  </si>
  <si>
    <t>Generation - Hydro</t>
  </si>
  <si>
    <t>Generation - Other</t>
  </si>
  <si>
    <t>Distribution - Direct</t>
  </si>
  <si>
    <t>Distribution - AA</t>
  </si>
  <si>
    <t>Distribution - AN</t>
  </si>
  <si>
    <t>General Plant</t>
  </si>
  <si>
    <t>Transportation</t>
  </si>
  <si>
    <t>Hardware</t>
  </si>
  <si>
    <t>Software</t>
  </si>
  <si>
    <t>Plant Additions</t>
  </si>
  <si>
    <t>Year 4 Tax Depreciation Expense Calculated</t>
  </si>
  <si>
    <t>[2] Electric repairs have historically been generation, transmission, and distribution related; this year's percentage is based off a 3-year average (2016 -2018) by function on a system basis as a percentage of additions.</t>
  </si>
  <si>
    <t>Basis Adjustments [2]</t>
  </si>
  <si>
    <t>Depreciation Rate [1]</t>
  </si>
  <si>
    <t xml:space="preserve">[1] Book Rates from the Depreciation Study approved in Order 04 related to UE-180167 and UG-180168 </t>
  </si>
  <si>
    <t>ER</t>
  </si>
  <si>
    <t>BIval</t>
  </si>
  <si>
    <t>BI Desc</t>
  </si>
  <si>
    <t>Ser.Jur</t>
  </si>
  <si>
    <t>Depreciation Category (per Utility Account)</t>
  </si>
  <si>
    <t>WA - E % Allocation</t>
  </si>
  <si>
    <t>ED.WA</t>
  </si>
  <si>
    <t>Elec Distribution 360-373</t>
  </si>
  <si>
    <t>ED.ID</t>
  </si>
  <si>
    <t>Grand Total</t>
  </si>
  <si>
    <t>WA-E 201901</t>
  </si>
  <si>
    <t>WA-E 201902</t>
  </si>
  <si>
    <t>WA-E 201903</t>
  </si>
  <si>
    <t>WA-E 201904</t>
  </si>
  <si>
    <t>WA-E 201905</t>
  </si>
  <si>
    <t>WA-E 201906</t>
  </si>
  <si>
    <t>WA-E 201907</t>
  </si>
  <si>
    <t>WA-E 201908</t>
  </si>
  <si>
    <t>WA-E 201909</t>
  </si>
  <si>
    <t>WA-E 201910</t>
  </si>
  <si>
    <t>WA-E 201911</t>
  </si>
  <si>
    <t>WA-E 201912</t>
  </si>
  <si>
    <t>WA-E 202001</t>
  </si>
  <si>
    <t>WA-E 202002</t>
  </si>
  <si>
    <t>WA-E 202003</t>
  </si>
  <si>
    <t>WA-E 202004</t>
  </si>
  <si>
    <t>WA-E 202005</t>
  </si>
  <si>
    <t>WA-E 202006</t>
  </si>
  <si>
    <t>WA-E 202007</t>
  </si>
  <si>
    <t>WA-E 202008</t>
  </si>
  <si>
    <t>WA-E 202009</t>
  </si>
  <si>
    <t>WA-E 202010</t>
  </si>
  <si>
    <t>WA-E 202011</t>
  </si>
  <si>
    <t>WA-E 202012</t>
  </si>
  <si>
    <t>Total 201901</t>
  </si>
  <si>
    <t>Total 201902</t>
  </si>
  <si>
    <t>Total 201903</t>
  </si>
  <si>
    <t>Total 201904</t>
  </si>
  <si>
    <t>Total 201905</t>
  </si>
  <si>
    <t>Total 201906</t>
  </si>
  <si>
    <t>Total 201907</t>
  </si>
  <si>
    <t>Total 201908</t>
  </si>
  <si>
    <t>Total 201909</t>
  </si>
  <si>
    <t>Total 201910</t>
  </si>
  <si>
    <t>Total 201911</t>
  </si>
  <si>
    <t>Total 201912</t>
  </si>
  <si>
    <t>Total 202001</t>
  </si>
  <si>
    <t>Total 202002</t>
  </si>
  <si>
    <t>Total 202003</t>
  </si>
  <si>
    <t>Total 202004</t>
  </si>
  <si>
    <t>Total 202005</t>
  </si>
  <si>
    <t>Total 202006</t>
  </si>
  <si>
    <t>Total 202007</t>
  </si>
  <si>
    <t>Total 202008</t>
  </si>
  <si>
    <t>Total 202009</t>
  </si>
  <si>
    <t>Total 202010</t>
  </si>
  <si>
    <t>Total 202011</t>
  </si>
  <si>
    <t>Total 202012</t>
  </si>
  <si>
    <t>12/31/2020 EOP Rate Base</t>
  </si>
  <si>
    <t>2470</t>
  </si>
  <si>
    <t>CD412</t>
  </si>
  <si>
    <t>RAT231 Feeder Upgrade</t>
  </si>
  <si>
    <t>FD502</t>
  </si>
  <si>
    <t>SPR761 Feeder Upgrade</t>
  </si>
  <si>
    <t>KD601</t>
  </si>
  <si>
    <t>MIS431 Grid Modernization</t>
  </si>
  <si>
    <t>LD511</t>
  </si>
  <si>
    <t>ORO1280 Feeder Upgrade</t>
  </si>
  <si>
    <t>LD600</t>
  </si>
  <si>
    <t>PDL1201 Grid Modernization</t>
  </si>
  <si>
    <t>LD802</t>
  </si>
  <si>
    <t>HOL1205  Grid Modernization</t>
  </si>
  <si>
    <t>PD502</t>
  </si>
  <si>
    <t>TUR112 Feeder Upgrade</t>
  </si>
  <si>
    <t>PD702</t>
  </si>
  <si>
    <t>M15514 Grid Modernization</t>
  </si>
  <si>
    <t>SD707</t>
  </si>
  <si>
    <t>F&amp;C12F1  Grid Modernization</t>
  </si>
  <si>
    <t>WD307</t>
  </si>
  <si>
    <t>Spirit 12 F1 Feeder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</si>
</sst>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6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color theme="1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4">
    <xf numFmtId="0" fontId="0" fillId="0" borderId="0"/>
    <xf numFmtId="43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11" fillId="0" borderId="0"/>
    <xf numFmtId="44" fontId="8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44" fontId="10" fillId="0" borderId="0" applyFont="0" applyFill="0" applyBorder="0" applyAlignment="0" applyProtection="0"/>
    <xf numFmtId="0" fontId="13" fillId="0" borderId="0"/>
    <xf numFmtId="0" fontId="1" fillId="0" borderId="0"/>
  </cellStyleXfs>
  <cellXfs count="45">
    <xf numFmtId="0" fontId="0" fillId="0" borderId="0" xfId="0"/>
    <xf numFmtId="0" fontId="9" fillId="0" borderId="0" xfId="0" applyFont="1"/>
    <xf numFmtId="164" fontId="0" fillId="0" borderId="0" xfId="1" applyNumberFormat="1" applyFont="1"/>
    <xf numFmtId="0" fontId="0" fillId="0" borderId="0" xfId="0" applyFont="1"/>
    <xf numFmtId="10" fontId="0" fillId="0" borderId="0" xfId="14" applyNumberFormat="1" applyFont="1" applyAlignment="1">
      <alignment horizontal="center"/>
    </xf>
    <xf numFmtId="9" fontId="0" fillId="0" borderId="0" xfId="14" applyNumberFormat="1" applyFont="1" applyAlignment="1">
      <alignment horizontal="center"/>
    </xf>
    <xf numFmtId="164" fontId="0" fillId="0" borderId="1" xfId="1" applyNumberFormat="1" applyFont="1" applyFill="1" applyBorder="1"/>
    <xf numFmtId="10" fontId="0" fillId="0" borderId="0" xfId="14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1" applyNumberFormat="1" applyFont="1" applyFill="1"/>
    <xf numFmtId="0" fontId="0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 indent="2"/>
    </xf>
    <xf numFmtId="164" fontId="0" fillId="0" borderId="0" xfId="1" applyNumberFormat="1" applyFont="1" applyFill="1" applyBorder="1"/>
    <xf numFmtId="41" fontId="0" fillId="0" borderId="0" xfId="4" applyNumberFormat="1" applyFont="1" applyFill="1"/>
    <xf numFmtId="0" fontId="0" fillId="0" borderId="2" xfId="0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5" fontId="9" fillId="0" borderId="0" xfId="1" applyNumberFormat="1" applyFont="1" applyFill="1"/>
    <xf numFmtId="165" fontId="9" fillId="0" borderId="2" xfId="1" applyNumberFormat="1" applyFont="1" applyFill="1" applyBorder="1"/>
    <xf numFmtId="164" fontId="0" fillId="0" borderId="2" xfId="1" applyNumberFormat="1" applyFont="1" applyFill="1" applyBorder="1"/>
    <xf numFmtId="0" fontId="0" fillId="0" borderId="0" xfId="0" applyFont="1" applyFill="1"/>
    <xf numFmtId="164" fontId="0" fillId="0" borderId="3" xfId="1" applyNumberFormat="1" applyFont="1" applyFill="1" applyBorder="1"/>
    <xf numFmtId="164" fontId="0" fillId="0" borderId="0" xfId="0" applyNumberFormat="1" applyFont="1" applyFill="1"/>
    <xf numFmtId="164" fontId="0" fillId="0" borderId="2" xfId="0" applyNumberFormat="1" applyFont="1" applyFill="1" applyBorder="1"/>
    <xf numFmtId="0" fontId="0" fillId="0" borderId="2" xfId="0" applyFont="1" applyFill="1" applyBorder="1"/>
    <xf numFmtId="41" fontId="0" fillId="0" borderId="0" xfId="0" applyNumberFormat="1" applyFont="1" applyFill="1" applyAlignment="1">
      <alignment horizontal="center"/>
    </xf>
    <xf numFmtId="10" fontId="9" fillId="0" borderId="0" xfId="14" applyNumberFormat="1" applyFont="1" applyFill="1" applyAlignment="1">
      <alignment horizontal="center" wrapText="1"/>
    </xf>
    <xf numFmtId="164" fontId="0" fillId="0" borderId="0" xfId="0" applyNumberFormat="1"/>
    <xf numFmtId="0" fontId="14" fillId="0" borderId="0" xfId="0" applyFont="1"/>
    <xf numFmtId="0" fontId="9" fillId="2" borderId="4" xfId="0" applyFont="1" applyFill="1" applyBorder="1"/>
    <xf numFmtId="0" fontId="9" fillId="2" borderId="5" xfId="0" applyFont="1" applyFill="1" applyBorder="1"/>
    <xf numFmtId="164" fontId="9" fillId="2" borderId="5" xfId="0" applyNumberFormat="1" applyFont="1" applyFill="1" applyBorder="1"/>
    <xf numFmtId="9" fontId="0" fillId="0" borderId="0" xfId="0" applyNumberFormat="1" applyFont="1"/>
    <xf numFmtId="41" fontId="0" fillId="0" borderId="2" xfId="4" applyNumberFormat="1" applyFont="1" applyFill="1" applyBorder="1"/>
    <xf numFmtId="0" fontId="0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wrapText="1"/>
    </xf>
    <xf numFmtId="165" fontId="9" fillId="0" borderId="0" xfId="1" applyNumberFormat="1" applyFont="1" applyFill="1" applyBorder="1"/>
    <xf numFmtId="0" fontId="9" fillId="2" borderId="4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2" borderId="4" xfId="0" applyFont="1" applyFill="1" applyBorder="1" applyAlignment="1">
      <alignment wrapText="1"/>
    </xf>
  </cellXfs>
  <cellStyles count="34">
    <cellStyle name="Comma" xfId="1" builtinId="3"/>
    <cellStyle name="Comma 14" xfId="12"/>
    <cellStyle name="Comma 2" xfId="9"/>
    <cellStyle name="Comma 2 2" xfId="7"/>
    <cellStyle name="Comma 3" xfId="11"/>
    <cellStyle name="Comma 3 2" xfId="24"/>
    <cellStyle name="Comma 4" xfId="29"/>
    <cellStyle name="Comma 6" xfId="17"/>
    <cellStyle name="Comma 8" xfId="26"/>
    <cellStyle name="Currency 2" xfId="13"/>
    <cellStyle name="Currency 2 2" xfId="31"/>
    <cellStyle name="Currency 3" xfId="21"/>
    <cellStyle name="Currency 4" xfId="23"/>
    <cellStyle name="Normal" xfId="0" builtinId="0"/>
    <cellStyle name="Normal 15" xfId="18"/>
    <cellStyle name="Normal 17" xfId="25"/>
    <cellStyle name="Normal 2" xfId="2"/>
    <cellStyle name="Normal 2 2" xfId="5"/>
    <cellStyle name="Normal 3" xfId="19"/>
    <cellStyle name="Normal 3 2" xfId="15"/>
    <cellStyle name="Normal 4" xfId="20"/>
    <cellStyle name="Normal 4 2" xfId="22"/>
    <cellStyle name="Normal 5" xfId="28"/>
    <cellStyle name="Normal 6" xfId="30"/>
    <cellStyle name="Normal 7" xfId="32"/>
    <cellStyle name="Normal 77" xfId="4"/>
    <cellStyle name="Normal 77 2" xfId="10"/>
    <cellStyle name="Normal 77 3" xfId="33"/>
    <cellStyle name="Percent" xfId="14" builtinId="5"/>
    <cellStyle name="Percent 2" xfId="3"/>
    <cellStyle name="Percent 2 2" xfId="6"/>
    <cellStyle name="Percent 3" xfId="8"/>
    <cellStyle name="Percent 5" xfId="16"/>
    <cellStyle name="Percent 7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6\2016_WA_Elec_and_Gas_GRC\Adjustments\Adjustments\PF-CAPITAL%20PROJECTS\9%20)Support%20-%20DO%20NOT%20SEND\Unified%20Model%20-%202017%20-%2012.14.2015%20-%202018%20AMA%20pi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esults%20of%20Operations\2018\2018.11\12A-2018.11_Avista%20Gas%20South%20Pul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LTS%20OF%20OPERATIONS\ROO%207\96\roo%20databas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shington 2018 AMA Pickup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7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Hydro 331-336 ED WA</v>
          </cell>
        </row>
        <row r="35">
          <cell r="A35" t="str">
            <v>Other Elec Production / Turbines 340-346 ED AN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ED AA</v>
          </cell>
        </row>
        <row r="43">
          <cell r="A43" t="str">
            <v>Software 303 CD AN</v>
          </cell>
        </row>
        <row r="44">
          <cell r="A44" t="str">
            <v>Software 303 GD AA</v>
          </cell>
        </row>
        <row r="45">
          <cell r="A45" t="str">
            <v>Thermal 311-316 ED AN</v>
          </cell>
        </row>
        <row r="46">
          <cell r="A46" t="str">
            <v>Transportation and Tools 392 / 396 CD AA</v>
          </cell>
        </row>
        <row r="47">
          <cell r="A47" t="str">
            <v>Transportation and Tools 392 / 396 CD AN</v>
          </cell>
        </row>
        <row r="48">
          <cell r="A48" t="str">
            <v>Transportation and Tools 392 / 396 CD WA</v>
          </cell>
        </row>
        <row r="49">
          <cell r="A49" t="str">
            <v>Transportation and Tools 392 / 396 CD ID</v>
          </cell>
        </row>
        <row r="50">
          <cell r="A50" t="str">
            <v>Transportation and Tools 392 / 396 ED AN</v>
          </cell>
        </row>
        <row r="51">
          <cell r="A51" t="str">
            <v>Transportation and Tools 392 / 396 ED WA</v>
          </cell>
        </row>
        <row r="52">
          <cell r="A52" t="str">
            <v>Transportation and Tools 392 / 396 ED ID</v>
          </cell>
        </row>
        <row r="53">
          <cell r="A53" t="str">
            <v>Transportation and Tools 392 / 396 GD AN</v>
          </cell>
        </row>
        <row r="54">
          <cell r="A54" t="str">
            <v>Transportation and Tools 392 / 396 GD ID</v>
          </cell>
        </row>
        <row r="55">
          <cell r="A55" t="str">
            <v>Transportation and Tools 392 / 396 GD WA</v>
          </cell>
        </row>
        <row r="56">
          <cell r="A56" t="str">
            <v>Transportation and Tools 392 / 396 GD OR</v>
          </cell>
        </row>
        <row r="57">
          <cell r="A57" t="str">
            <v>Gas Distribution 374-387 GD AA 1001</v>
          </cell>
        </row>
        <row r="58">
          <cell r="A58" t="str">
            <v>Gas Distribution 374-387 GD AN 1001</v>
          </cell>
        </row>
        <row r="59">
          <cell r="A59" t="str">
            <v>Gas Distribution 374-387 GD AA 1050</v>
          </cell>
        </row>
        <row r="60">
          <cell r="A60" t="str">
            <v>Gas Distribution 374-387 GD AA 1051</v>
          </cell>
        </row>
        <row r="61">
          <cell r="A61" t="str">
            <v>Gas Distribution 374-387 GD AA 1053</v>
          </cell>
        </row>
        <row r="62">
          <cell r="A62" t="str">
            <v>Gas Distribution 374-387 GD AA 3000</v>
          </cell>
        </row>
        <row r="63">
          <cell r="A63" t="str">
            <v>Gas Distribution 374-387 GD AA 3001</v>
          </cell>
        </row>
        <row r="64">
          <cell r="A64" t="str">
            <v>Gas Distribution 374-387 GD AA 3002</v>
          </cell>
        </row>
        <row r="65">
          <cell r="A65" t="str">
            <v>Gas Distribution 374-387 GD AA 3003</v>
          </cell>
        </row>
        <row r="66">
          <cell r="A66" t="str">
            <v>Gas Distribution 374-387 GD AN 3003</v>
          </cell>
        </row>
        <row r="67">
          <cell r="A67" t="str">
            <v>Gas Distribution 374-387 GD AA 3004</v>
          </cell>
        </row>
        <row r="68">
          <cell r="A68" t="str">
            <v>Gas Distribution 374-387 GD AA 3005</v>
          </cell>
        </row>
        <row r="69">
          <cell r="A69" t="str">
            <v>Gas Distribution 374-387 GD AN 3005</v>
          </cell>
        </row>
        <row r="70">
          <cell r="A70" t="str">
            <v>Gas Distribution 374-387 GD AA 3006</v>
          </cell>
        </row>
        <row r="71">
          <cell r="A71" t="str">
            <v>Gas Distribution 374-387 GD AA 3007</v>
          </cell>
        </row>
        <row r="72">
          <cell r="A72" t="str">
            <v>Gas Distribution 374-387 GD AA 3008</v>
          </cell>
        </row>
        <row r="73">
          <cell r="A73" t="str">
            <v>Gas Distribution 374-387 GD AA 3054</v>
          </cell>
        </row>
        <row r="74">
          <cell r="A74" t="str">
            <v>Gas Distribution 374-387 GD AA 3055</v>
          </cell>
        </row>
        <row r="75">
          <cell r="A75" t="str">
            <v>Gas Distribution 374-387 GD AA 3057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1000</v>
          </cell>
        </row>
        <row r="79">
          <cell r="A79" t="str">
            <v>Elec Distribution 360-373 ED AN 1002</v>
          </cell>
        </row>
        <row r="80">
          <cell r="A80" t="str">
            <v>Elec Distribution 360-373 ED AN 1003</v>
          </cell>
        </row>
        <row r="81">
          <cell r="A81" t="str">
            <v>Elec Distribution 360-373 ED AN 1004</v>
          </cell>
        </row>
        <row r="82">
          <cell r="A82" t="str">
            <v>Elec Distribution 360-373 ED AN 1005</v>
          </cell>
        </row>
        <row r="83">
          <cell r="A83" t="str">
            <v>Elec Distribution 360-373 ED AN 1006</v>
          </cell>
        </row>
        <row r="84">
          <cell r="A84" t="str">
            <v>Elec Distribution 360-373 ED AN 2054</v>
          </cell>
        </row>
        <row r="85">
          <cell r="A85" t="str">
            <v>Elec Distribution 360-373 ED AN 2055</v>
          </cell>
        </row>
        <row r="86">
          <cell r="A86" t="str">
            <v>Elec Distribution 360-373 ED AN 2056</v>
          </cell>
        </row>
        <row r="87">
          <cell r="A87" t="str">
            <v>Elec Distribution 360-373 ED AN 2059</v>
          </cell>
        </row>
        <row r="88">
          <cell r="A88" t="str">
            <v>Elec Distribution 360-373 ED AN 2060</v>
          </cell>
        </row>
        <row r="89">
          <cell r="A89" t="str">
            <v>Elec Distribution 360-373 ED AN 2204</v>
          </cell>
        </row>
        <row r="90">
          <cell r="A90" t="str">
            <v>Elec Distribution 360-373 ED AN 2414</v>
          </cell>
        </row>
        <row r="91">
          <cell r="A91" t="str">
            <v>Elec Distribution 360-373 ED AN 2423</v>
          </cell>
        </row>
        <row r="92">
          <cell r="A92" t="str">
            <v>Elec Distribution 360-373 ED AN 2470</v>
          </cell>
        </row>
        <row r="93">
          <cell r="A93" t="str">
            <v>Elec Distribution 360-373 ED AN 2516</v>
          </cell>
        </row>
        <row r="94">
          <cell r="A94" t="str">
            <v>Elec Distribution 360-373 ED AN 2535</v>
          </cell>
        </row>
        <row r="95">
          <cell r="A95" t="str">
            <v>Elec Distribution 360-373 ED AN 2584</v>
          </cell>
        </row>
        <row r="96">
          <cell r="A96" t="str">
            <v>Elec Distribution 360-373 ED AN 2599</v>
          </cell>
        </row>
        <row r="97">
          <cell r="A97" t="str">
            <v>Elec Distribution 360-373 ED AN 6000</v>
          </cell>
        </row>
        <row r="98">
          <cell r="A98" t="str">
            <v>Elec Distribution 360-373 CD WA 2586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lias"/>
      <sheetName val="OR-CHK"/>
      <sheetName val="OR-CHK-UI"/>
      <sheetName val="OR-ALL"/>
      <sheetName val="OR-OPS"/>
      <sheetName val="OR-495"/>
      <sheetName val="OR-804"/>
      <sheetName val="OR-805"/>
      <sheetName val="OR-808"/>
      <sheetName val="OR-908"/>
      <sheetName val="OR-INT"/>
      <sheetName val="OR-FIT"/>
      <sheetName val="OR-SCM"/>
      <sheetName val="OR-DTE"/>
      <sheetName val="OR-OTX"/>
      <sheetName val="OR-PLT"/>
      <sheetName val="OR-APL"/>
      <sheetName val="OR-DEPX"/>
      <sheetName val="OR-AMTX"/>
      <sheetName val="OR-ADEP"/>
      <sheetName val="OR-AAMT"/>
      <sheetName val="C-GPL"/>
      <sheetName val="C-IPL"/>
      <sheetName val="C-DTX"/>
      <sheetName val="C-WKC"/>
      <sheetName val="OR-ROR"/>
    </sheetNames>
    <sheetDataSet>
      <sheetData sheetId="0">
        <row r="2">
          <cell r="H2">
            <v>12</v>
          </cell>
        </row>
        <row r="3">
          <cell r="H3" t="str">
            <v>A</v>
          </cell>
        </row>
        <row r="4">
          <cell r="H4" t="str">
            <v>For Twelve Months Ended November 30, 2018</v>
          </cell>
        </row>
        <row r="5">
          <cell r="H5" t="str">
            <v>Average of Monthly Averages Basis</v>
          </cell>
        </row>
      </sheetData>
      <sheetData sheetId="1"/>
      <sheetData sheetId="2"/>
      <sheetData sheetId="3"/>
      <sheetData sheetId="4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C9">
            <v>0</v>
          </cell>
          <cell r="D9" t="str">
            <v>Input</v>
          </cell>
          <cell r="E9" t="str">
            <v>Elec/Gas North/Oregon 4-Factor</v>
          </cell>
          <cell r="F9" t="str">
            <v>01-01-2017 thru 12-31-2017</v>
          </cell>
          <cell r="G9" t="str">
            <v>Total</v>
          </cell>
          <cell r="H9" t="str">
            <v>Electric</v>
          </cell>
          <cell r="I9" t="str">
            <v>Gas North</v>
          </cell>
          <cell r="J9" t="str">
            <v>Oregon Gas</v>
          </cell>
        </row>
        <row r="10">
          <cell r="C10">
            <v>0</v>
          </cell>
          <cell r="D10">
            <v>0</v>
          </cell>
          <cell r="E10" t="str">
            <v xml:space="preserve">   Direct O &amp; M Accts 580 - 894</v>
          </cell>
          <cell r="F10">
            <v>0</v>
          </cell>
          <cell r="G10">
            <v>74561528</v>
          </cell>
          <cell r="H10">
            <v>62492356</v>
          </cell>
          <cell r="I10">
            <v>8088844</v>
          </cell>
          <cell r="J10">
            <v>3980328</v>
          </cell>
        </row>
        <row r="11">
          <cell r="C11">
            <v>0</v>
          </cell>
          <cell r="D11">
            <v>0</v>
          </cell>
          <cell r="E11" t="str">
            <v xml:space="preserve">   Direct O &amp; M Accts 901 - 935</v>
          </cell>
          <cell r="F11">
            <v>0</v>
          </cell>
          <cell r="G11">
            <v>51344851</v>
          </cell>
          <cell r="H11">
            <v>35523672</v>
          </cell>
          <cell r="I11">
            <v>10602829</v>
          </cell>
          <cell r="J11">
            <v>5218350</v>
          </cell>
        </row>
        <row r="12">
          <cell r="C12">
            <v>0</v>
          </cell>
          <cell r="D12">
            <v>0</v>
          </cell>
          <cell r="E12" t="str">
            <v xml:space="preserve">   Direct O &amp; M Accts 901 - 905 Utility 9 Only</v>
          </cell>
          <cell r="F12">
            <v>0</v>
          </cell>
          <cell r="G12">
            <v>5153393</v>
          </cell>
          <cell r="H12">
            <v>3464837</v>
          </cell>
          <cell r="I12">
            <v>1688556</v>
          </cell>
          <cell r="J12" t="str">
            <v>XXXXXX</v>
          </cell>
        </row>
        <row r="13">
          <cell r="C13">
            <v>0</v>
          </cell>
          <cell r="D13">
            <v>0</v>
          </cell>
          <cell r="E13" t="str">
            <v xml:space="preserve">   Adjustments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C14">
            <v>0</v>
          </cell>
          <cell r="D14">
            <v>0</v>
          </cell>
          <cell r="E14" t="str">
            <v>Total</v>
          </cell>
          <cell r="F14">
            <v>0</v>
          </cell>
          <cell r="G14">
            <v>131059772</v>
          </cell>
          <cell r="H14">
            <v>101480865</v>
          </cell>
          <cell r="I14">
            <v>20380229</v>
          </cell>
          <cell r="J14">
            <v>9198678</v>
          </cell>
        </row>
        <row r="15">
          <cell r="C15">
            <v>0</v>
          </cell>
          <cell r="D15">
            <v>0</v>
          </cell>
          <cell r="E15" t="str">
            <v>Percentage</v>
          </cell>
          <cell r="F15">
            <v>0</v>
          </cell>
          <cell r="G15">
            <v>1</v>
          </cell>
          <cell r="H15">
            <v>0.77431000000000005</v>
          </cell>
          <cell r="I15">
            <v>0.1555</v>
          </cell>
          <cell r="J15">
            <v>7.0190000000000002E-2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 t="str">
            <v xml:space="preserve">   Direct Labor Accts 580 - 894</v>
          </cell>
          <cell r="F17">
            <v>0</v>
          </cell>
          <cell r="G17">
            <v>74226505</v>
          </cell>
          <cell r="H17">
            <v>55932706</v>
          </cell>
          <cell r="I17">
            <v>12828428</v>
          </cell>
          <cell r="J17">
            <v>5465371</v>
          </cell>
        </row>
        <row r="18">
          <cell r="C18">
            <v>0</v>
          </cell>
          <cell r="D18">
            <v>0</v>
          </cell>
          <cell r="E18" t="str">
            <v xml:space="preserve">   Direct Labor Accts 901 - 935</v>
          </cell>
          <cell r="F18">
            <v>0</v>
          </cell>
          <cell r="G18">
            <v>6185979</v>
          </cell>
          <cell r="H18">
            <v>3809731</v>
          </cell>
          <cell r="I18">
            <v>197120</v>
          </cell>
          <cell r="J18">
            <v>2179128</v>
          </cell>
        </row>
        <row r="19">
          <cell r="C19">
            <v>0</v>
          </cell>
          <cell r="D19">
            <v>0</v>
          </cell>
          <cell r="E19" t="str">
            <v xml:space="preserve">   Direct Labor Accts 901 - 905 Utility 9 Only</v>
          </cell>
          <cell r="F19">
            <v>0</v>
          </cell>
          <cell r="G19">
            <v>11137496</v>
          </cell>
          <cell r="H19">
            <v>7407915</v>
          </cell>
          <cell r="I19">
            <v>3729581</v>
          </cell>
          <cell r="J19" t="str">
            <v>XXXXXX</v>
          </cell>
        </row>
        <row r="20">
          <cell r="C20">
            <v>0</v>
          </cell>
          <cell r="D20">
            <v>0</v>
          </cell>
          <cell r="E20" t="str">
            <v>Total</v>
          </cell>
          <cell r="F20">
            <v>0</v>
          </cell>
          <cell r="G20">
            <v>91549980</v>
          </cell>
          <cell r="H20">
            <v>67150352</v>
          </cell>
          <cell r="I20">
            <v>16755129</v>
          </cell>
          <cell r="J20">
            <v>7644499</v>
          </cell>
        </row>
        <row r="21">
          <cell r="C21">
            <v>0</v>
          </cell>
          <cell r="D21">
            <v>0</v>
          </cell>
          <cell r="E21" t="str">
            <v>Percentage</v>
          </cell>
          <cell r="F21">
            <v>0</v>
          </cell>
          <cell r="G21">
            <v>1</v>
          </cell>
          <cell r="H21">
            <v>0.73348000000000002</v>
          </cell>
          <cell r="I21">
            <v>0.18301999999999999</v>
          </cell>
          <cell r="J21">
            <v>8.3500000000000005E-2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 t="str">
            <v xml:space="preserve">   Number of Customers</v>
          </cell>
          <cell r="F23">
            <v>0</v>
          </cell>
          <cell r="G23">
            <v>729596</v>
          </cell>
          <cell r="H23">
            <v>382273</v>
          </cell>
          <cell r="I23">
            <v>245616</v>
          </cell>
          <cell r="J23">
            <v>101707</v>
          </cell>
        </row>
        <row r="24">
          <cell r="C24">
            <v>0</v>
          </cell>
          <cell r="D24">
            <v>0</v>
          </cell>
          <cell r="E24" t="str">
            <v>Percentage</v>
          </cell>
          <cell r="F24">
            <v>0</v>
          </cell>
          <cell r="G24">
            <v>1</v>
          </cell>
          <cell r="H24">
            <v>0.52395000000000003</v>
          </cell>
          <cell r="I24">
            <v>0.33665</v>
          </cell>
          <cell r="J24">
            <v>0.1394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 t="str">
            <v xml:space="preserve">   Net Direct Plant</v>
          </cell>
          <cell r="F26">
            <v>0</v>
          </cell>
          <cell r="G26">
            <v>3427085391</v>
          </cell>
          <cell r="H26">
            <v>2651455641</v>
          </cell>
          <cell r="I26">
            <v>503067746</v>
          </cell>
          <cell r="J26">
            <v>272562004</v>
          </cell>
        </row>
        <row r="27">
          <cell r="C27">
            <v>0</v>
          </cell>
          <cell r="D27">
            <v>0</v>
          </cell>
          <cell r="E27" t="str">
            <v>Percentage</v>
          </cell>
          <cell r="F27">
            <v>0</v>
          </cell>
          <cell r="G27">
            <v>1</v>
          </cell>
          <cell r="H27">
            <v>0.77368000000000003</v>
          </cell>
          <cell r="I27">
            <v>0.14679</v>
          </cell>
          <cell r="J27">
            <v>7.9530000000000003E-2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0</v>
          </cell>
          <cell r="D29">
            <v>0</v>
          </cell>
          <cell r="E29" t="str">
            <v>Total Percentages</v>
          </cell>
          <cell r="F29">
            <v>0</v>
          </cell>
          <cell r="G29">
            <v>4</v>
          </cell>
          <cell r="H29">
            <v>2.8054199999999998</v>
          </cell>
          <cell r="I29">
            <v>0.82196000000000002</v>
          </cell>
          <cell r="J29">
            <v>0.37262000000000001</v>
          </cell>
        </row>
        <row r="30">
          <cell r="C30">
            <v>7</v>
          </cell>
          <cell r="D30">
            <v>0</v>
          </cell>
          <cell r="E30" t="str">
            <v>Average  (CD AA)</v>
          </cell>
          <cell r="F30">
            <v>0</v>
          </cell>
          <cell r="G30">
            <v>1</v>
          </cell>
          <cell r="H30">
            <v>0.70135000000000003</v>
          </cell>
          <cell r="I30">
            <v>0.20549000000000001</v>
          </cell>
          <cell r="J30">
            <v>9.3160000000000007E-2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>
            <v>0</v>
          </cell>
          <cell r="D32" t="str">
            <v>Input</v>
          </cell>
          <cell r="E32" t="str">
            <v>Gas North/Oregon 4-Factor</v>
          </cell>
          <cell r="F32" t="str">
            <v>01-01-2017 thru 12-31-2017</v>
          </cell>
          <cell r="G32" t="str">
            <v>Total</v>
          </cell>
          <cell r="H32" t="str">
            <v>Electric</v>
          </cell>
          <cell r="I32" t="str">
            <v>Gas North</v>
          </cell>
          <cell r="J32" t="str">
            <v>Oregon Gas</v>
          </cell>
        </row>
        <row r="33">
          <cell r="C33">
            <v>0</v>
          </cell>
          <cell r="D33">
            <v>0</v>
          </cell>
          <cell r="E33" t="str">
            <v xml:space="preserve">   Direct O &amp; M Accts 580 - 894</v>
          </cell>
          <cell r="F33">
            <v>0</v>
          </cell>
          <cell r="G33">
            <v>11502745</v>
          </cell>
          <cell r="H33">
            <v>0</v>
          </cell>
          <cell r="I33">
            <v>7709221</v>
          </cell>
          <cell r="J33">
            <v>3793524</v>
          </cell>
        </row>
        <row r="34">
          <cell r="C34">
            <v>0</v>
          </cell>
          <cell r="D34">
            <v>0</v>
          </cell>
          <cell r="E34" t="str">
            <v xml:space="preserve">   Direct O &amp; M Accts 901 - 935</v>
          </cell>
          <cell r="F34">
            <v>0</v>
          </cell>
          <cell r="G34">
            <v>15449456</v>
          </cell>
          <cell r="H34">
            <v>0</v>
          </cell>
          <cell r="I34">
            <v>10353713</v>
          </cell>
          <cell r="J34">
            <v>5095743</v>
          </cell>
        </row>
        <row r="35">
          <cell r="C35">
            <v>0</v>
          </cell>
          <cell r="D35">
            <v>0</v>
          </cell>
          <cell r="E35" t="str">
            <v xml:space="preserve">   Direct O &amp; M Accts 901 - 905 Utility 9 Only</v>
          </cell>
          <cell r="F35">
            <v>0</v>
          </cell>
          <cell r="G35">
            <v>1688556</v>
          </cell>
          <cell r="H35">
            <v>0</v>
          </cell>
          <cell r="I35">
            <v>1688556</v>
          </cell>
          <cell r="J35" t="str">
            <v>XXXXXX</v>
          </cell>
        </row>
        <row r="36">
          <cell r="C36">
            <v>0</v>
          </cell>
          <cell r="D36">
            <v>0</v>
          </cell>
          <cell r="E36" t="str">
            <v>Total</v>
          </cell>
          <cell r="F36">
            <v>0</v>
          </cell>
          <cell r="G36">
            <v>28640757</v>
          </cell>
          <cell r="H36">
            <v>0</v>
          </cell>
          <cell r="I36">
            <v>19751490</v>
          </cell>
          <cell r="J36">
            <v>8889267</v>
          </cell>
        </row>
        <row r="37">
          <cell r="C37">
            <v>0</v>
          </cell>
          <cell r="D37">
            <v>0</v>
          </cell>
          <cell r="E37" t="str">
            <v>Percentage</v>
          </cell>
          <cell r="F37">
            <v>0</v>
          </cell>
          <cell r="G37">
            <v>1</v>
          </cell>
          <cell r="H37">
            <v>0</v>
          </cell>
          <cell r="I37">
            <v>0.68962999999999997</v>
          </cell>
          <cell r="J37">
            <v>0.31036999999999998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E39" t="str">
            <v xml:space="preserve">   Direct Labor Accts 580 - 894</v>
          </cell>
          <cell r="F39">
            <v>0</v>
          </cell>
          <cell r="G39">
            <v>13255885</v>
          </cell>
          <cell r="H39">
            <v>0</v>
          </cell>
          <cell r="I39">
            <v>9295618</v>
          </cell>
          <cell r="J39">
            <v>3960267</v>
          </cell>
        </row>
        <row r="40">
          <cell r="C40">
            <v>0</v>
          </cell>
          <cell r="D40">
            <v>0</v>
          </cell>
          <cell r="E40" t="str">
            <v xml:space="preserve">   Direct Labor Accts 901 - 935</v>
          </cell>
          <cell r="F40">
            <v>0</v>
          </cell>
          <cell r="G40">
            <v>1818322</v>
          </cell>
          <cell r="H40">
            <v>0</v>
          </cell>
          <cell r="I40">
            <v>150838</v>
          </cell>
          <cell r="J40">
            <v>1667484</v>
          </cell>
        </row>
        <row r="41">
          <cell r="C41">
            <v>0</v>
          </cell>
          <cell r="D41">
            <v>0</v>
          </cell>
          <cell r="E41" t="str">
            <v xml:space="preserve">   Direct Labor Accts 901 - 905 Utility 9 Only</v>
          </cell>
          <cell r="F41">
            <v>0</v>
          </cell>
          <cell r="G41">
            <v>3729581</v>
          </cell>
          <cell r="H41">
            <v>0</v>
          </cell>
          <cell r="I41">
            <v>3729581</v>
          </cell>
          <cell r="J41" t="str">
            <v>XXXXXX</v>
          </cell>
        </row>
        <row r="42">
          <cell r="C42">
            <v>0</v>
          </cell>
          <cell r="D42">
            <v>0</v>
          </cell>
          <cell r="E42" t="str">
            <v>Total</v>
          </cell>
          <cell r="F42">
            <v>0</v>
          </cell>
          <cell r="G42">
            <v>18803788</v>
          </cell>
          <cell r="H42">
            <v>0</v>
          </cell>
          <cell r="I42">
            <v>13176037</v>
          </cell>
          <cell r="J42">
            <v>5627751</v>
          </cell>
        </row>
        <row r="43">
          <cell r="C43">
            <v>0</v>
          </cell>
          <cell r="D43">
            <v>0</v>
          </cell>
          <cell r="E43" t="str">
            <v>Percentage</v>
          </cell>
          <cell r="F43">
            <v>0</v>
          </cell>
          <cell r="G43">
            <v>1</v>
          </cell>
          <cell r="H43">
            <v>0</v>
          </cell>
          <cell r="I43">
            <v>0.70071000000000006</v>
          </cell>
          <cell r="J43">
            <v>0.29929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 t="str">
            <v xml:space="preserve">   Number of Customers</v>
          </cell>
          <cell r="F45">
            <v>0</v>
          </cell>
          <cell r="G45">
            <v>347323</v>
          </cell>
          <cell r="H45">
            <v>0</v>
          </cell>
          <cell r="I45">
            <v>245616</v>
          </cell>
          <cell r="J45">
            <v>101707</v>
          </cell>
        </row>
        <row r="46">
          <cell r="C46">
            <v>0</v>
          </cell>
          <cell r="D46">
            <v>0</v>
          </cell>
          <cell r="E46" t="str">
            <v>Percentage</v>
          </cell>
          <cell r="F46">
            <v>0</v>
          </cell>
          <cell r="G46">
            <v>1</v>
          </cell>
          <cell r="H46">
            <v>0</v>
          </cell>
          <cell r="I46">
            <v>0.70716999999999997</v>
          </cell>
          <cell r="J46">
            <v>0.29282999999999998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0</v>
          </cell>
          <cell r="D48">
            <v>0</v>
          </cell>
          <cell r="E48" t="str">
            <v xml:space="preserve">   Net Direct Plant</v>
          </cell>
          <cell r="F48">
            <v>0</v>
          </cell>
          <cell r="G48">
            <v>764182162</v>
          </cell>
          <cell r="H48">
            <v>0</v>
          </cell>
          <cell r="I48">
            <v>492888057</v>
          </cell>
          <cell r="J48">
            <v>271294105</v>
          </cell>
        </row>
        <row r="49">
          <cell r="C49">
            <v>0</v>
          </cell>
          <cell r="D49">
            <v>0</v>
          </cell>
          <cell r="E49" t="str">
            <v>Percentage</v>
          </cell>
          <cell r="F49">
            <v>0</v>
          </cell>
          <cell r="G49">
            <v>1</v>
          </cell>
          <cell r="H49">
            <v>0</v>
          </cell>
          <cell r="I49">
            <v>0.64498999999999995</v>
          </cell>
          <cell r="J49">
            <v>0.35500999999999999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E51" t="str">
            <v>Total Percentages</v>
          </cell>
          <cell r="F51">
            <v>0</v>
          </cell>
          <cell r="G51">
            <v>4</v>
          </cell>
          <cell r="H51">
            <v>0</v>
          </cell>
          <cell r="I51">
            <v>2.7425000000000002</v>
          </cell>
          <cell r="J51">
            <v>1.2575000000000001</v>
          </cell>
        </row>
        <row r="52">
          <cell r="C52">
            <v>8</v>
          </cell>
          <cell r="D52">
            <v>0</v>
          </cell>
          <cell r="E52" t="str">
            <v>Average  (GD AA)</v>
          </cell>
          <cell r="F52">
            <v>0</v>
          </cell>
          <cell r="G52">
            <v>1</v>
          </cell>
          <cell r="H52">
            <v>0</v>
          </cell>
          <cell r="I52">
            <v>0.68562000000000001</v>
          </cell>
          <cell r="J52">
            <v>0.31437999999999999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 t="str">
            <v>Input</v>
          </cell>
          <cell r="E56" t="str">
            <v xml:space="preserve">Elec/Gas North 4-Factor </v>
          </cell>
          <cell r="F56" t="str">
            <v>01-01-2017 thru 12-31-2017</v>
          </cell>
          <cell r="G56" t="str">
            <v>Total</v>
          </cell>
          <cell r="H56" t="str">
            <v>Electric</v>
          </cell>
          <cell r="I56" t="str">
            <v>Gas North</v>
          </cell>
          <cell r="J56" t="str">
            <v>Oregon Gas</v>
          </cell>
        </row>
        <row r="57">
          <cell r="C57">
            <v>0</v>
          </cell>
          <cell r="D57">
            <v>0</v>
          </cell>
          <cell r="E57" t="str">
            <v xml:space="preserve">   Direct O &amp; M Accts 580 - 894</v>
          </cell>
          <cell r="F57">
            <v>0</v>
          </cell>
          <cell r="G57">
            <v>70589908</v>
          </cell>
          <cell r="H57">
            <v>62492356</v>
          </cell>
          <cell r="I57">
            <v>8097552</v>
          </cell>
          <cell r="J57">
            <v>0</v>
          </cell>
        </row>
        <row r="58">
          <cell r="C58">
            <v>0</v>
          </cell>
          <cell r="D58">
            <v>0</v>
          </cell>
          <cell r="E58" t="str">
            <v xml:space="preserve">   Direct O &amp; M Accts 901 - 935</v>
          </cell>
          <cell r="F58">
            <v>0</v>
          </cell>
          <cell r="G58">
            <v>46132231</v>
          </cell>
          <cell r="H58">
            <v>35523672</v>
          </cell>
          <cell r="I58">
            <v>10608559</v>
          </cell>
          <cell r="J58">
            <v>0</v>
          </cell>
        </row>
        <row r="59">
          <cell r="C59">
            <v>0</v>
          </cell>
          <cell r="D59">
            <v>0</v>
          </cell>
          <cell r="E59" t="str">
            <v xml:space="preserve">   Adjustments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C60">
            <v>0</v>
          </cell>
          <cell r="D60">
            <v>0</v>
          </cell>
          <cell r="E60" t="str">
            <v>Total</v>
          </cell>
          <cell r="F60">
            <v>0</v>
          </cell>
          <cell r="G60">
            <v>116722139</v>
          </cell>
          <cell r="H60">
            <v>98016028</v>
          </cell>
          <cell r="I60">
            <v>18706111</v>
          </cell>
          <cell r="J60">
            <v>0</v>
          </cell>
        </row>
        <row r="61">
          <cell r="C61">
            <v>0</v>
          </cell>
          <cell r="D61">
            <v>0</v>
          </cell>
          <cell r="E61" t="str">
            <v>Percentage</v>
          </cell>
          <cell r="F61">
            <v>0</v>
          </cell>
          <cell r="G61">
            <v>1</v>
          </cell>
          <cell r="H61">
            <v>0.83974000000000004</v>
          </cell>
          <cell r="I61">
            <v>0.16026000000000001</v>
          </cell>
          <cell r="J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C63">
            <v>0</v>
          </cell>
          <cell r="D63">
            <v>0</v>
          </cell>
          <cell r="E63" t="str">
            <v xml:space="preserve">   Direct Labor Accts 580 - 894</v>
          </cell>
          <cell r="F63">
            <v>0</v>
          </cell>
          <cell r="G63">
            <v>68682217</v>
          </cell>
          <cell r="H63">
            <v>55932706</v>
          </cell>
          <cell r="I63">
            <v>12749511</v>
          </cell>
          <cell r="J63">
            <v>0</v>
          </cell>
        </row>
        <row r="64">
          <cell r="C64">
            <v>0</v>
          </cell>
          <cell r="D64">
            <v>0</v>
          </cell>
          <cell r="E64" t="str">
            <v xml:space="preserve">   Direct Labor Accts 901 - 935</v>
          </cell>
          <cell r="F64">
            <v>0</v>
          </cell>
          <cell r="G64">
            <v>4343072</v>
          </cell>
          <cell r="H64">
            <v>3809731</v>
          </cell>
          <cell r="I64">
            <v>533341</v>
          </cell>
          <cell r="J64">
            <v>0</v>
          </cell>
        </row>
        <row r="65">
          <cell r="C65">
            <v>0</v>
          </cell>
          <cell r="D65">
            <v>0</v>
          </cell>
          <cell r="E65" t="str">
            <v>Total</v>
          </cell>
          <cell r="F65">
            <v>0</v>
          </cell>
          <cell r="G65">
            <v>73025289</v>
          </cell>
          <cell r="H65">
            <v>59742437</v>
          </cell>
          <cell r="I65">
            <v>13282852</v>
          </cell>
          <cell r="J65">
            <v>0</v>
          </cell>
        </row>
        <row r="66">
          <cell r="C66">
            <v>0</v>
          </cell>
          <cell r="D66">
            <v>0</v>
          </cell>
          <cell r="E66" t="str">
            <v>Percentage</v>
          </cell>
          <cell r="F66">
            <v>0</v>
          </cell>
          <cell r="G66">
            <v>1</v>
          </cell>
          <cell r="H66">
            <v>0.81811</v>
          </cell>
          <cell r="I66">
            <v>0.18189</v>
          </cell>
          <cell r="J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C68">
            <v>0</v>
          </cell>
          <cell r="D68">
            <v>0</v>
          </cell>
          <cell r="E68" t="str">
            <v xml:space="preserve">   Number of Customers</v>
          </cell>
          <cell r="F68">
            <v>0</v>
          </cell>
          <cell r="G68">
            <v>627889</v>
          </cell>
          <cell r="H68">
            <v>382273</v>
          </cell>
          <cell r="I68">
            <v>245616</v>
          </cell>
          <cell r="J68">
            <v>0</v>
          </cell>
        </row>
        <row r="69">
          <cell r="C69">
            <v>0</v>
          </cell>
          <cell r="D69">
            <v>0</v>
          </cell>
          <cell r="E69" t="str">
            <v>Percentage</v>
          </cell>
          <cell r="F69">
            <v>0</v>
          </cell>
          <cell r="G69">
            <v>1</v>
          </cell>
          <cell r="H69">
            <v>0.60882000000000003</v>
          </cell>
          <cell r="I69">
            <v>0.39118000000000003</v>
          </cell>
          <cell r="J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C71">
            <v>0</v>
          </cell>
          <cell r="D71">
            <v>0</v>
          </cell>
          <cell r="E71" t="str">
            <v xml:space="preserve">   Net Direct Plant</v>
          </cell>
          <cell r="F71">
            <v>0</v>
          </cell>
          <cell r="G71">
            <v>3118486683</v>
          </cell>
          <cell r="H71">
            <v>2625598626</v>
          </cell>
          <cell r="I71">
            <v>492888057</v>
          </cell>
          <cell r="J71">
            <v>0</v>
          </cell>
        </row>
        <row r="72">
          <cell r="C72">
            <v>0</v>
          </cell>
          <cell r="D72">
            <v>0</v>
          </cell>
          <cell r="E72" t="str">
            <v>Percentage</v>
          </cell>
          <cell r="F72">
            <v>0</v>
          </cell>
          <cell r="G72">
            <v>1</v>
          </cell>
          <cell r="H72">
            <v>0.84194999999999998</v>
          </cell>
          <cell r="I72">
            <v>0.15805</v>
          </cell>
          <cell r="J72">
            <v>0</v>
          </cell>
        </row>
        <row r="73">
          <cell r="C73">
            <v>0</v>
          </cell>
          <cell r="D73">
            <v>0</v>
          </cell>
          <cell r="E73" t="str">
            <v>Total Percentages</v>
          </cell>
          <cell r="F73">
            <v>0</v>
          </cell>
          <cell r="G73">
            <v>4</v>
          </cell>
          <cell r="H73">
            <v>3.1086200000000002</v>
          </cell>
          <cell r="I73">
            <v>0.89137999999999995</v>
          </cell>
          <cell r="J73">
            <v>0</v>
          </cell>
        </row>
        <row r="74">
          <cell r="C74">
            <v>9</v>
          </cell>
          <cell r="D74">
            <v>0</v>
          </cell>
          <cell r="E74" t="str">
            <v>Average  (CD AN/ID/WA)</v>
          </cell>
          <cell r="F74">
            <v>0</v>
          </cell>
          <cell r="G74">
            <v>1</v>
          </cell>
          <cell r="H74">
            <v>0.77714000000000005</v>
          </cell>
          <cell r="I74">
            <v>0.22286</v>
          </cell>
          <cell r="J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>Total</v>
          </cell>
          <cell r="H76">
            <v>0</v>
          </cell>
          <cell r="I76" t="str">
            <v>Gas North</v>
          </cell>
          <cell r="J76" t="str">
            <v>Oregon Gas</v>
          </cell>
        </row>
        <row r="77">
          <cell r="C77" t="str">
            <v>JP</v>
          </cell>
          <cell r="D77">
            <v>0</v>
          </cell>
          <cell r="E77" t="str">
            <v>Gas North/Oregon JP Factor %</v>
          </cell>
          <cell r="F77" t="str">
            <v>01-01-2017 thru 12-31-2017</v>
          </cell>
          <cell r="G77">
            <v>1</v>
          </cell>
          <cell r="H77">
            <v>0</v>
          </cell>
          <cell r="I77">
            <v>0.90349999999999997</v>
          </cell>
          <cell r="J77">
            <v>9.6500000000000002E-2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Total</v>
          </cell>
          <cell r="H79">
            <v>0</v>
          </cell>
          <cell r="I79">
            <v>0</v>
          </cell>
          <cell r="J79" t="str">
            <v>Oregon Gas</v>
          </cell>
        </row>
        <row r="80">
          <cell r="D80">
            <v>0</v>
          </cell>
          <cell r="E80" t="str">
            <v>Annual Throughput</v>
          </cell>
          <cell r="F80" t="str">
            <v>01-01-2017 thru 12-31-2017</v>
          </cell>
          <cell r="G80">
            <v>96627550</v>
          </cell>
          <cell r="H80">
            <v>0</v>
          </cell>
          <cell r="I80">
            <v>0</v>
          </cell>
          <cell r="J80">
            <v>96627550</v>
          </cell>
        </row>
        <row r="81">
          <cell r="C81">
            <v>10</v>
          </cell>
          <cell r="D81">
            <v>0</v>
          </cell>
          <cell r="E81" t="str">
            <v xml:space="preserve">  Percent</v>
          </cell>
          <cell r="F81">
            <v>0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</row>
        <row r="82"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 t="str">
            <v>OR-PLT</v>
          </cell>
          <cell r="E83" t="str">
            <v>Net Gas Plant (before ADFIT) - AMA</v>
          </cell>
          <cell r="F83" t="str">
            <v>11-01-2017 thru 11-30-2018</v>
          </cell>
          <cell r="G83">
            <v>315414928</v>
          </cell>
          <cell r="H83">
            <v>0</v>
          </cell>
          <cell r="I83">
            <v>0</v>
          </cell>
          <cell r="J83">
            <v>315414928</v>
          </cell>
        </row>
        <row r="84">
          <cell r="C84">
            <v>12</v>
          </cell>
          <cell r="D84">
            <v>0</v>
          </cell>
          <cell r="E84" t="str">
            <v xml:space="preserve">  Percent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</row>
        <row r="85"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C86">
            <v>16</v>
          </cell>
          <cell r="D86">
            <v>0</v>
          </cell>
          <cell r="E86" t="str">
            <v>Jurisdiction/Service JP Factor %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C88">
            <v>99</v>
          </cell>
          <cell r="D88" t="str">
            <v>Input</v>
          </cell>
          <cell r="E88" t="str">
            <v>Not Allocated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C90">
            <v>0</v>
          </cell>
          <cell r="D90">
            <v>0</v>
          </cell>
          <cell r="E90" t="str">
            <v>**** The following is obsolete as of 201111 and will not be printed. ***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>
            <v>0</v>
          </cell>
          <cell r="D91">
            <v>0</v>
          </cell>
          <cell r="E91" t="str">
            <v>Situs Plant by Functional Group: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>
            <v>0</v>
          </cell>
          <cell r="D92">
            <v>0</v>
          </cell>
          <cell r="E92" t="str">
            <v>(Used to functionalize R&amp;P Property Tax on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C93">
            <v>0</v>
          </cell>
          <cell r="D93">
            <v>0</v>
          </cell>
          <cell r="E93" t="str">
            <v xml:space="preserve"> Report OR-OTX)</v>
          </cell>
          <cell r="F93" t="str">
            <v>11-30-2018</v>
          </cell>
          <cell r="G93" t="str">
            <v>Oregon</v>
          </cell>
          <cell r="J93">
            <v>0</v>
          </cell>
        </row>
        <row r="94">
          <cell r="C94">
            <v>0</v>
          </cell>
          <cell r="D94" t="str">
            <v>OR-PLT</v>
          </cell>
          <cell r="E94" t="str">
            <v>Production</v>
          </cell>
          <cell r="G94">
            <v>7628</v>
          </cell>
          <cell r="J94">
            <v>0</v>
          </cell>
        </row>
        <row r="95">
          <cell r="C95">
            <v>0</v>
          </cell>
          <cell r="D95" t="str">
            <v>OR-PLT</v>
          </cell>
          <cell r="E95" t="str">
            <v>Distribution</v>
          </cell>
          <cell r="G95">
            <v>376952028</v>
          </cell>
          <cell r="J95">
            <v>0</v>
          </cell>
        </row>
        <row r="96">
          <cell r="C96">
            <v>0</v>
          </cell>
          <cell r="D96" t="str">
            <v>OR-PLT</v>
          </cell>
          <cell r="E96" t="str">
            <v>General</v>
          </cell>
          <cell r="G96">
            <v>37012960</v>
          </cell>
          <cell r="J96">
            <v>0</v>
          </cell>
        </row>
        <row r="97">
          <cell r="C97">
            <v>0</v>
          </cell>
          <cell r="D97">
            <v>0</v>
          </cell>
          <cell r="E97" t="str">
            <v xml:space="preserve">  TOTAL</v>
          </cell>
          <cell r="G97">
            <v>413972616</v>
          </cell>
          <cell r="J9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#REF!"/>
    </defined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9"/>
  <sheetViews>
    <sheetView tabSelected="1" zoomScale="40" zoomScaleNormal="40" workbookViewId="0">
      <pane xSplit="2" ySplit="3" topLeftCell="C109" activePane="bottomRight" state="frozen"/>
      <selection pane="topRight" activeCell="C1" sqref="C1"/>
      <selection pane="bottomLeft" activeCell="A4" sqref="A4"/>
      <selection pane="bottomRight"/>
    </sheetView>
  </sheetViews>
  <sheetFormatPr defaultColWidth="8.85546875" defaultRowHeight="12.75" x14ac:dyDescent="0.2"/>
  <cols>
    <col min="1" max="1" width="27.7109375" style="11" customWidth="1"/>
    <col min="2" max="2" width="24.85546875" style="3" bestFit="1" customWidth="1"/>
    <col min="3" max="3" width="15.140625" style="4" customWidth="1"/>
    <col min="4" max="11" width="11.7109375" style="20" bestFit="1" customWidth="1"/>
    <col min="12" max="14" width="12.42578125" style="20" bestFit="1" customWidth="1"/>
    <col min="15" max="15" width="13" style="20" bestFit="1" customWidth="1"/>
    <col min="16" max="16" width="12.7109375" style="20" bestFit="1" customWidth="1"/>
    <col min="17" max="17" width="12.7109375" style="9" bestFit="1" customWidth="1"/>
    <col min="18" max="19" width="12.42578125" style="20" bestFit="1" customWidth="1"/>
    <col min="20" max="27" width="12.7109375" style="20" bestFit="1" customWidth="1"/>
    <col min="28" max="16384" width="8.85546875" style="3"/>
  </cols>
  <sheetData>
    <row r="1" spans="1:28" s="8" customFormat="1" x14ac:dyDescent="0.2">
      <c r="A1" s="42"/>
      <c r="B1" s="43"/>
      <c r="C1" s="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8" s="8" customFormat="1" x14ac:dyDescent="0.2">
      <c r="A2" s="10"/>
      <c r="C2" s="4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5"/>
      <c r="P2" s="39"/>
      <c r="Q2" s="16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8" s="1" customFormat="1" ht="25.5" x14ac:dyDescent="0.2">
      <c r="A3" s="11"/>
      <c r="B3" s="1" t="s">
        <v>0</v>
      </c>
      <c r="C3" s="26" t="s">
        <v>28</v>
      </c>
      <c r="D3" s="37">
        <v>201901</v>
      </c>
      <c r="E3" s="17">
        <v>201902</v>
      </c>
      <c r="F3" s="17">
        <v>201903</v>
      </c>
      <c r="G3" s="17">
        <v>201904</v>
      </c>
      <c r="H3" s="17">
        <v>201905</v>
      </c>
      <c r="I3" s="17">
        <v>201906</v>
      </c>
      <c r="J3" s="17">
        <v>201907</v>
      </c>
      <c r="K3" s="17">
        <v>201908</v>
      </c>
      <c r="L3" s="17">
        <v>201909</v>
      </c>
      <c r="M3" s="17">
        <v>201910</v>
      </c>
      <c r="N3" s="17">
        <v>201911</v>
      </c>
      <c r="O3" s="18">
        <v>201912</v>
      </c>
      <c r="P3" s="17">
        <v>202001</v>
      </c>
      <c r="Q3" s="17">
        <v>202002</v>
      </c>
      <c r="R3" s="17">
        <v>202003</v>
      </c>
      <c r="S3" s="17">
        <v>202004</v>
      </c>
      <c r="T3" s="17">
        <v>202005</v>
      </c>
      <c r="U3" s="17">
        <v>202006</v>
      </c>
      <c r="V3" s="17">
        <v>202007</v>
      </c>
      <c r="W3" s="17">
        <v>202008</v>
      </c>
      <c r="X3" s="17">
        <v>202009</v>
      </c>
      <c r="Y3" s="17">
        <v>202010</v>
      </c>
      <c r="Z3" s="17">
        <v>202011</v>
      </c>
      <c r="AA3" s="18">
        <v>202012</v>
      </c>
    </row>
    <row r="4" spans="1:28" x14ac:dyDescent="0.2">
      <c r="A4" s="11" t="s">
        <v>24</v>
      </c>
      <c r="B4" s="3" t="s">
        <v>14</v>
      </c>
      <c r="C4" s="7">
        <v>2.956417297737474E-2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3"/>
      <c r="P4" s="13"/>
      <c r="R4" s="9"/>
      <c r="S4" s="9"/>
      <c r="T4" s="9"/>
      <c r="U4" s="9"/>
      <c r="V4" s="9"/>
      <c r="W4" s="9"/>
      <c r="X4" s="9"/>
      <c r="Y4" s="9"/>
      <c r="Z4" s="9"/>
      <c r="AA4" s="19"/>
      <c r="AB4" s="2"/>
    </row>
    <row r="5" spans="1:28" x14ac:dyDescent="0.2">
      <c r="B5" s="3" t="s">
        <v>15</v>
      </c>
      <c r="C5" s="7">
        <v>2.1999999999999999E-2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33"/>
      <c r="P5" s="13"/>
      <c r="R5" s="9"/>
      <c r="S5" s="9"/>
      <c r="T5" s="9"/>
      <c r="U5" s="9"/>
      <c r="V5" s="9"/>
      <c r="W5" s="9"/>
      <c r="X5" s="9"/>
      <c r="Y5" s="9"/>
      <c r="Z5" s="9"/>
      <c r="AA5" s="19"/>
      <c r="AB5" s="2"/>
    </row>
    <row r="6" spans="1:28" x14ac:dyDescent="0.2">
      <c r="B6" s="3" t="s">
        <v>16</v>
      </c>
      <c r="C6" s="7">
        <v>3.56E-2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33"/>
      <c r="P6" s="13"/>
      <c r="R6" s="9"/>
      <c r="S6" s="9"/>
      <c r="T6" s="9"/>
      <c r="U6" s="9"/>
      <c r="V6" s="9"/>
      <c r="W6" s="9"/>
      <c r="X6" s="9"/>
      <c r="Y6" s="9"/>
      <c r="Z6" s="9"/>
      <c r="AA6" s="33"/>
      <c r="AB6" s="2"/>
    </row>
    <row r="7" spans="1:28" x14ac:dyDescent="0.2">
      <c r="B7" s="3" t="s">
        <v>6</v>
      </c>
      <c r="C7" s="7">
        <v>2.06E-2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3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33"/>
      <c r="AB7" s="2"/>
    </row>
    <row r="8" spans="1:28" x14ac:dyDescent="0.2">
      <c r="B8" s="3" t="s">
        <v>17</v>
      </c>
      <c r="C8" s="7">
        <v>2.4459423666615451E-2</v>
      </c>
      <c r="D8" s="14">
        <f>'TTP Detail'!AF14</f>
        <v>361719.97000000003</v>
      </c>
      <c r="E8" s="14">
        <f>'TTP Detail'!AG14</f>
        <v>659202.62</v>
      </c>
      <c r="F8" s="14">
        <f>'TTP Detail'!AH14</f>
        <v>867062.46000000101</v>
      </c>
      <c r="G8" s="14">
        <f>'TTP Detail'!AI14</f>
        <v>513132.48000000004</v>
      </c>
      <c r="H8" s="14">
        <f>'TTP Detail'!AJ14</f>
        <v>1156061.8299999998</v>
      </c>
      <c r="I8" s="14">
        <f>'TTP Detail'!AK14</f>
        <v>782983.50999999989</v>
      </c>
      <c r="J8" s="14">
        <f>'TTP Detail'!AL14</f>
        <v>1284235.1800000002</v>
      </c>
      <c r="K8" s="14">
        <f>'TTP Detail'!AM14</f>
        <v>632628.63</v>
      </c>
      <c r="L8" s="14">
        <f>'TTP Detail'!AN14</f>
        <v>819649.73</v>
      </c>
      <c r="M8" s="14">
        <f>'TTP Detail'!AO14</f>
        <v>745177.84</v>
      </c>
      <c r="N8" s="14">
        <f>'TTP Detail'!AP14</f>
        <v>196811.91999999998</v>
      </c>
      <c r="O8" s="33">
        <f>'TTP Detail'!AQ14</f>
        <v>335707.55</v>
      </c>
      <c r="P8" s="14">
        <f>'TTP Detail'!AR14</f>
        <v>401267.03</v>
      </c>
      <c r="Q8" s="14">
        <f>'TTP Detail'!AS14</f>
        <v>759294.25</v>
      </c>
      <c r="R8" s="14">
        <f>'TTP Detail'!AT14</f>
        <v>543625.37</v>
      </c>
      <c r="S8" s="14">
        <f>'TTP Detail'!AU14</f>
        <v>230233.94</v>
      </c>
      <c r="T8" s="14">
        <f>'TTP Detail'!AV14</f>
        <v>436122.66000000003</v>
      </c>
      <c r="U8" s="14">
        <f>'TTP Detail'!AW14</f>
        <v>336647.43</v>
      </c>
      <c r="V8" s="14">
        <f>'TTP Detail'!AX14</f>
        <v>241053.21</v>
      </c>
      <c r="W8" s="14">
        <f>'TTP Detail'!AY14</f>
        <v>446747.58999999997</v>
      </c>
      <c r="X8" s="14">
        <f>'TTP Detail'!AZ14</f>
        <v>299416.31999999995</v>
      </c>
      <c r="Y8" s="14">
        <f>'TTP Detail'!BA14</f>
        <v>52091.189999999995</v>
      </c>
      <c r="Z8" s="14">
        <f>'TTP Detail'!BB14</f>
        <v>150541.25</v>
      </c>
      <c r="AA8" s="33">
        <f>'TTP Detail'!BC14</f>
        <v>9965.98</v>
      </c>
      <c r="AB8" s="2"/>
    </row>
    <row r="9" spans="1:28" x14ac:dyDescent="0.2">
      <c r="B9" s="3" t="s">
        <v>18</v>
      </c>
      <c r="C9" s="7">
        <v>2.4459423666615451E-2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33"/>
      <c r="P9" s="13"/>
      <c r="R9" s="9"/>
      <c r="S9" s="9"/>
      <c r="T9" s="9"/>
      <c r="U9" s="9"/>
      <c r="V9" s="9"/>
      <c r="W9" s="9"/>
      <c r="X9" s="9"/>
      <c r="Y9" s="9"/>
      <c r="Z9" s="9"/>
      <c r="AA9" s="33"/>
      <c r="AB9" s="2"/>
    </row>
    <row r="10" spans="1:28" x14ac:dyDescent="0.2">
      <c r="B10" s="3" t="s">
        <v>19</v>
      </c>
      <c r="C10" s="7">
        <v>2.69E-2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33"/>
      <c r="P10" s="13"/>
      <c r="R10" s="9"/>
      <c r="S10" s="9"/>
      <c r="T10" s="9"/>
      <c r="U10" s="9"/>
      <c r="V10" s="9"/>
      <c r="W10" s="9"/>
      <c r="X10" s="9"/>
      <c r="Y10" s="9"/>
      <c r="Z10" s="9"/>
      <c r="AA10" s="33"/>
      <c r="AB10" s="2"/>
    </row>
    <row r="11" spans="1:28" x14ac:dyDescent="0.2">
      <c r="B11" s="3" t="s">
        <v>20</v>
      </c>
      <c r="C11" s="7">
        <v>3.7900000000000003E-2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33"/>
      <c r="AB11" s="2"/>
    </row>
    <row r="12" spans="1:28" x14ac:dyDescent="0.2">
      <c r="B12" s="3" t="s">
        <v>21</v>
      </c>
      <c r="C12" s="4">
        <v>5.4199999999999998E-2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33"/>
      <c r="P12" s="13"/>
      <c r="R12" s="9"/>
      <c r="S12" s="9"/>
      <c r="T12" s="9"/>
      <c r="U12" s="9"/>
      <c r="V12" s="9"/>
      <c r="W12" s="9"/>
      <c r="X12" s="9"/>
      <c r="Y12" s="9"/>
      <c r="Z12" s="9"/>
      <c r="AA12" s="33"/>
      <c r="AB12" s="2"/>
    </row>
    <row r="13" spans="1:28" x14ac:dyDescent="0.2">
      <c r="B13" s="3" t="s">
        <v>22</v>
      </c>
      <c r="C13" s="4">
        <v>0.2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3"/>
      <c r="P13" s="13"/>
      <c r="R13" s="9"/>
      <c r="S13" s="9"/>
      <c r="T13" s="9"/>
      <c r="U13" s="9"/>
      <c r="V13" s="9"/>
      <c r="W13" s="9"/>
      <c r="X13" s="9"/>
      <c r="Y13" s="9"/>
      <c r="Z13" s="9"/>
      <c r="AA13" s="19"/>
      <c r="AB13" s="2"/>
    </row>
    <row r="14" spans="1:28" x14ac:dyDescent="0.2">
      <c r="B14" s="3" t="s">
        <v>23</v>
      </c>
      <c r="C14" s="4">
        <v>0.2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  <c r="P14" s="13"/>
      <c r="R14" s="9"/>
      <c r="S14" s="9"/>
      <c r="T14" s="9"/>
      <c r="U14" s="9"/>
      <c r="V14" s="9"/>
      <c r="W14" s="9"/>
      <c r="X14" s="9"/>
      <c r="Y14" s="9"/>
      <c r="Z14" s="9"/>
      <c r="AA14" s="19"/>
      <c r="AB14" s="2"/>
    </row>
    <row r="15" spans="1:28" ht="13.5" thickBot="1" x14ac:dyDescent="0.25">
      <c r="A15" s="12" t="s">
        <v>13</v>
      </c>
      <c r="D15" s="6">
        <f>SUM(D4:D14)</f>
        <v>361719.97000000003</v>
      </c>
      <c r="E15" s="6">
        <f t="shared" ref="E15" si="0">SUM(E4:E14)</f>
        <v>659202.62</v>
      </c>
      <c r="F15" s="6">
        <f t="shared" ref="F15" si="1">SUM(F4:F14)</f>
        <v>867062.46000000101</v>
      </c>
      <c r="G15" s="6">
        <f t="shared" ref="G15" si="2">SUM(G4:G14)</f>
        <v>513132.48000000004</v>
      </c>
      <c r="H15" s="6">
        <f t="shared" ref="H15" si="3">SUM(H4:H14)</f>
        <v>1156061.8299999998</v>
      </c>
      <c r="I15" s="6">
        <f t="shared" ref="I15" si="4">SUM(I4:I14)</f>
        <v>782983.50999999989</v>
      </c>
      <c r="J15" s="6">
        <f t="shared" ref="J15" si="5">SUM(J4:J14)</f>
        <v>1284235.1800000002</v>
      </c>
      <c r="K15" s="6">
        <f t="shared" ref="K15" si="6">SUM(K4:K14)</f>
        <v>632628.63</v>
      </c>
      <c r="L15" s="6">
        <f t="shared" ref="L15" si="7">SUM(L4:L14)</f>
        <v>819649.73</v>
      </c>
      <c r="M15" s="6">
        <f t="shared" ref="M15" si="8">SUM(M4:M14)</f>
        <v>745177.84</v>
      </c>
      <c r="N15" s="6">
        <f>SUM(N4:N14)</f>
        <v>196811.91999999998</v>
      </c>
      <c r="O15" s="21">
        <f>SUM(O4:O14)</f>
        <v>335707.55</v>
      </c>
      <c r="P15" s="6">
        <f t="shared" ref="P15" si="9">SUM(P4:P14)</f>
        <v>401267.03</v>
      </c>
      <c r="Q15" s="6">
        <f t="shared" ref="Q15" si="10">SUM(Q4:Q14)</f>
        <v>759294.25</v>
      </c>
      <c r="R15" s="6">
        <f t="shared" ref="R15" si="11">SUM(R4:R14)</f>
        <v>543625.37</v>
      </c>
      <c r="S15" s="6">
        <f t="shared" ref="S15" si="12">SUM(S4:S14)</f>
        <v>230233.94</v>
      </c>
      <c r="T15" s="6">
        <f t="shared" ref="T15" si="13">SUM(T4:T14)</f>
        <v>436122.66000000003</v>
      </c>
      <c r="U15" s="6">
        <f t="shared" ref="U15" si="14">SUM(U4:U14)</f>
        <v>336647.43</v>
      </c>
      <c r="V15" s="6">
        <f t="shared" ref="V15" si="15">SUM(V4:V14)</f>
        <v>241053.21</v>
      </c>
      <c r="W15" s="6">
        <f t="shared" ref="W15" si="16">SUM(W4:W14)</f>
        <v>446747.58999999997</v>
      </c>
      <c r="X15" s="6">
        <f t="shared" ref="X15" si="17">SUM(X4:X14)</f>
        <v>299416.31999999995</v>
      </c>
      <c r="Y15" s="6">
        <f t="shared" ref="Y15" si="18">SUM(Y4:Y14)</f>
        <v>52091.189999999995</v>
      </c>
      <c r="Z15" s="6">
        <f t="shared" ref="Z15" si="19">SUM(Z4:Z14)</f>
        <v>150541.25</v>
      </c>
      <c r="AA15" s="21">
        <f t="shared" ref="AA15" si="20">SUM(AA4:AA14)</f>
        <v>9965.98</v>
      </c>
      <c r="AB15" s="2"/>
    </row>
    <row r="16" spans="1:28" x14ac:dyDescent="0.2">
      <c r="A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9"/>
      <c r="AB16" s="2"/>
    </row>
    <row r="17" spans="1:28" s="1" customFormat="1" x14ac:dyDescent="0.2">
      <c r="A17" s="11" t="s">
        <v>1</v>
      </c>
      <c r="B17" s="3" t="s">
        <v>14</v>
      </c>
      <c r="C17" s="4"/>
      <c r="D17" s="22">
        <f t="shared" ref="D17:D27" si="21">D4</f>
        <v>0</v>
      </c>
      <c r="E17" s="22">
        <f t="shared" ref="E17:AA17" si="22">E4+D17</f>
        <v>0</v>
      </c>
      <c r="F17" s="22">
        <f t="shared" si="22"/>
        <v>0</v>
      </c>
      <c r="G17" s="22">
        <f t="shared" si="22"/>
        <v>0</v>
      </c>
      <c r="H17" s="22">
        <f t="shared" si="22"/>
        <v>0</v>
      </c>
      <c r="I17" s="22">
        <f t="shared" si="22"/>
        <v>0</v>
      </c>
      <c r="J17" s="22">
        <f t="shared" si="22"/>
        <v>0</v>
      </c>
      <c r="K17" s="22">
        <f t="shared" si="22"/>
        <v>0</v>
      </c>
      <c r="L17" s="22">
        <f t="shared" si="22"/>
        <v>0</v>
      </c>
      <c r="M17" s="22">
        <f t="shared" si="22"/>
        <v>0</v>
      </c>
      <c r="N17" s="22">
        <f t="shared" si="22"/>
        <v>0</v>
      </c>
      <c r="O17" s="23">
        <f t="shared" si="22"/>
        <v>0</v>
      </c>
      <c r="P17" s="40">
        <f t="shared" si="22"/>
        <v>0</v>
      </c>
      <c r="Q17" s="22">
        <f t="shared" si="22"/>
        <v>0</v>
      </c>
      <c r="R17" s="22">
        <f t="shared" si="22"/>
        <v>0</v>
      </c>
      <c r="S17" s="22">
        <f t="shared" si="22"/>
        <v>0</v>
      </c>
      <c r="T17" s="22">
        <f t="shared" si="22"/>
        <v>0</v>
      </c>
      <c r="U17" s="22">
        <f t="shared" si="22"/>
        <v>0</v>
      </c>
      <c r="V17" s="22">
        <f t="shared" si="22"/>
        <v>0</v>
      </c>
      <c r="W17" s="22">
        <f t="shared" si="22"/>
        <v>0</v>
      </c>
      <c r="X17" s="22">
        <f t="shared" si="22"/>
        <v>0</v>
      </c>
      <c r="Y17" s="22">
        <f t="shared" si="22"/>
        <v>0</v>
      </c>
      <c r="Z17" s="22">
        <f t="shared" si="22"/>
        <v>0</v>
      </c>
      <c r="AA17" s="23">
        <f t="shared" si="22"/>
        <v>0</v>
      </c>
      <c r="AB17" s="2"/>
    </row>
    <row r="18" spans="1:28" s="1" customFormat="1" x14ac:dyDescent="0.2">
      <c r="A18" s="11"/>
      <c r="B18" s="3" t="s">
        <v>15</v>
      </c>
      <c r="C18" s="4"/>
      <c r="D18" s="22">
        <f>D5</f>
        <v>0</v>
      </c>
      <c r="E18" s="22">
        <f>E5+D18</f>
        <v>0</v>
      </c>
      <c r="F18" s="22">
        <f t="shared" ref="F18:AA18" si="23">F5+E18</f>
        <v>0</v>
      </c>
      <c r="G18" s="22">
        <f t="shared" si="23"/>
        <v>0</v>
      </c>
      <c r="H18" s="22">
        <f t="shared" si="23"/>
        <v>0</v>
      </c>
      <c r="I18" s="22">
        <f t="shared" si="23"/>
        <v>0</v>
      </c>
      <c r="J18" s="22">
        <f t="shared" si="23"/>
        <v>0</v>
      </c>
      <c r="K18" s="22">
        <f t="shared" si="23"/>
        <v>0</v>
      </c>
      <c r="L18" s="22">
        <f t="shared" si="23"/>
        <v>0</v>
      </c>
      <c r="M18" s="22">
        <f t="shared" si="23"/>
        <v>0</v>
      </c>
      <c r="N18" s="22">
        <f t="shared" si="23"/>
        <v>0</v>
      </c>
      <c r="O18" s="23">
        <f t="shared" si="23"/>
        <v>0</v>
      </c>
      <c r="P18" s="40">
        <f t="shared" si="23"/>
        <v>0</v>
      </c>
      <c r="Q18" s="22">
        <f t="shared" si="23"/>
        <v>0</v>
      </c>
      <c r="R18" s="22">
        <f t="shared" si="23"/>
        <v>0</v>
      </c>
      <c r="S18" s="22">
        <f t="shared" si="23"/>
        <v>0</v>
      </c>
      <c r="T18" s="22">
        <f t="shared" si="23"/>
        <v>0</v>
      </c>
      <c r="U18" s="22">
        <f t="shared" si="23"/>
        <v>0</v>
      </c>
      <c r="V18" s="22">
        <f t="shared" si="23"/>
        <v>0</v>
      </c>
      <c r="W18" s="22">
        <f t="shared" si="23"/>
        <v>0</v>
      </c>
      <c r="X18" s="22">
        <f t="shared" si="23"/>
        <v>0</v>
      </c>
      <c r="Y18" s="22">
        <f t="shared" si="23"/>
        <v>0</v>
      </c>
      <c r="Z18" s="22">
        <f t="shared" si="23"/>
        <v>0</v>
      </c>
      <c r="AA18" s="23">
        <f t="shared" si="23"/>
        <v>0</v>
      </c>
      <c r="AB18" s="2"/>
    </row>
    <row r="19" spans="1:28" s="1" customFormat="1" x14ac:dyDescent="0.2">
      <c r="A19" s="11"/>
      <c r="B19" s="3" t="s">
        <v>16</v>
      </c>
      <c r="C19" s="4"/>
      <c r="D19" s="22">
        <f t="shared" si="21"/>
        <v>0</v>
      </c>
      <c r="E19" s="22">
        <f t="shared" ref="E19:AA19" si="24">E6+D19</f>
        <v>0</v>
      </c>
      <c r="F19" s="22">
        <f t="shared" si="24"/>
        <v>0</v>
      </c>
      <c r="G19" s="22">
        <f t="shared" si="24"/>
        <v>0</v>
      </c>
      <c r="H19" s="22">
        <f t="shared" si="24"/>
        <v>0</v>
      </c>
      <c r="I19" s="22">
        <f t="shared" si="24"/>
        <v>0</v>
      </c>
      <c r="J19" s="22">
        <f t="shared" si="24"/>
        <v>0</v>
      </c>
      <c r="K19" s="22">
        <f t="shared" si="24"/>
        <v>0</v>
      </c>
      <c r="L19" s="22">
        <f t="shared" si="24"/>
        <v>0</v>
      </c>
      <c r="M19" s="22">
        <f t="shared" si="24"/>
        <v>0</v>
      </c>
      <c r="N19" s="22">
        <f t="shared" si="24"/>
        <v>0</v>
      </c>
      <c r="O19" s="23">
        <f t="shared" si="24"/>
        <v>0</v>
      </c>
      <c r="P19" s="40">
        <f t="shared" si="24"/>
        <v>0</v>
      </c>
      <c r="Q19" s="22">
        <f t="shared" si="24"/>
        <v>0</v>
      </c>
      <c r="R19" s="22">
        <f t="shared" si="24"/>
        <v>0</v>
      </c>
      <c r="S19" s="22">
        <f t="shared" si="24"/>
        <v>0</v>
      </c>
      <c r="T19" s="22">
        <f t="shared" si="24"/>
        <v>0</v>
      </c>
      <c r="U19" s="22">
        <f t="shared" si="24"/>
        <v>0</v>
      </c>
      <c r="V19" s="22">
        <f t="shared" si="24"/>
        <v>0</v>
      </c>
      <c r="W19" s="22">
        <f t="shared" si="24"/>
        <v>0</v>
      </c>
      <c r="X19" s="22">
        <f t="shared" si="24"/>
        <v>0</v>
      </c>
      <c r="Y19" s="22">
        <f t="shared" si="24"/>
        <v>0</v>
      </c>
      <c r="Z19" s="22">
        <f t="shared" si="24"/>
        <v>0</v>
      </c>
      <c r="AA19" s="23">
        <f t="shared" si="24"/>
        <v>0</v>
      </c>
      <c r="AB19" s="2"/>
    </row>
    <row r="20" spans="1:28" x14ac:dyDescent="0.2">
      <c r="B20" s="3" t="s">
        <v>5</v>
      </c>
      <c r="D20" s="22">
        <f t="shared" si="21"/>
        <v>0</v>
      </c>
      <c r="E20" s="22">
        <f t="shared" ref="E20:AA20" si="25">E7+D20</f>
        <v>0</v>
      </c>
      <c r="F20" s="22">
        <f t="shared" si="25"/>
        <v>0</v>
      </c>
      <c r="G20" s="22">
        <f t="shared" si="25"/>
        <v>0</v>
      </c>
      <c r="H20" s="22">
        <f t="shared" si="25"/>
        <v>0</v>
      </c>
      <c r="I20" s="22">
        <f t="shared" si="25"/>
        <v>0</v>
      </c>
      <c r="J20" s="22">
        <f t="shared" si="25"/>
        <v>0</v>
      </c>
      <c r="K20" s="22">
        <f t="shared" si="25"/>
        <v>0</v>
      </c>
      <c r="L20" s="22">
        <f t="shared" si="25"/>
        <v>0</v>
      </c>
      <c r="M20" s="22">
        <f t="shared" si="25"/>
        <v>0</v>
      </c>
      <c r="N20" s="22">
        <f t="shared" si="25"/>
        <v>0</v>
      </c>
      <c r="O20" s="23">
        <f t="shared" si="25"/>
        <v>0</v>
      </c>
      <c r="P20" s="40">
        <f t="shared" si="25"/>
        <v>0</v>
      </c>
      <c r="Q20" s="22">
        <f t="shared" si="25"/>
        <v>0</v>
      </c>
      <c r="R20" s="22">
        <f t="shared" si="25"/>
        <v>0</v>
      </c>
      <c r="S20" s="22">
        <f t="shared" si="25"/>
        <v>0</v>
      </c>
      <c r="T20" s="22">
        <f t="shared" si="25"/>
        <v>0</v>
      </c>
      <c r="U20" s="22">
        <f t="shared" si="25"/>
        <v>0</v>
      </c>
      <c r="V20" s="22">
        <f t="shared" si="25"/>
        <v>0</v>
      </c>
      <c r="W20" s="22">
        <f t="shared" si="25"/>
        <v>0</v>
      </c>
      <c r="X20" s="22">
        <f t="shared" si="25"/>
        <v>0</v>
      </c>
      <c r="Y20" s="22">
        <f t="shared" si="25"/>
        <v>0</v>
      </c>
      <c r="Z20" s="22">
        <f t="shared" si="25"/>
        <v>0</v>
      </c>
      <c r="AA20" s="23">
        <f t="shared" si="25"/>
        <v>0</v>
      </c>
      <c r="AB20" s="2"/>
    </row>
    <row r="21" spans="1:28" x14ac:dyDescent="0.2">
      <c r="B21" s="3" t="s">
        <v>17</v>
      </c>
      <c r="D21" s="22">
        <f t="shared" si="21"/>
        <v>361719.97000000003</v>
      </c>
      <c r="E21" s="22">
        <f t="shared" ref="E21:AA21" si="26">E8+D21</f>
        <v>1020922.5900000001</v>
      </c>
      <c r="F21" s="22">
        <f t="shared" si="26"/>
        <v>1887985.0500000012</v>
      </c>
      <c r="G21" s="22">
        <f t="shared" si="26"/>
        <v>2401117.5300000012</v>
      </c>
      <c r="H21" s="22">
        <f t="shared" si="26"/>
        <v>3557179.3600000013</v>
      </c>
      <c r="I21" s="22">
        <f t="shared" si="26"/>
        <v>4340162.870000001</v>
      </c>
      <c r="J21" s="22">
        <f t="shared" si="26"/>
        <v>5624398.0500000007</v>
      </c>
      <c r="K21" s="22">
        <f t="shared" si="26"/>
        <v>6257026.6800000006</v>
      </c>
      <c r="L21" s="22">
        <f t="shared" si="26"/>
        <v>7076676.4100000001</v>
      </c>
      <c r="M21" s="22">
        <f t="shared" si="26"/>
        <v>7821854.25</v>
      </c>
      <c r="N21" s="22">
        <f t="shared" si="26"/>
        <v>8018666.1699999999</v>
      </c>
      <c r="O21" s="23">
        <f t="shared" si="26"/>
        <v>8354373.7199999997</v>
      </c>
      <c r="P21" s="40">
        <f t="shared" si="26"/>
        <v>8755640.75</v>
      </c>
      <c r="Q21" s="22">
        <f t="shared" si="26"/>
        <v>9514935</v>
      </c>
      <c r="R21" s="22">
        <f t="shared" si="26"/>
        <v>10058560.369999999</v>
      </c>
      <c r="S21" s="22">
        <f t="shared" si="26"/>
        <v>10288794.309999999</v>
      </c>
      <c r="T21" s="22">
        <f t="shared" si="26"/>
        <v>10724916.969999999</v>
      </c>
      <c r="U21" s="22">
        <f t="shared" si="26"/>
        <v>11061564.399999999</v>
      </c>
      <c r="V21" s="22">
        <f t="shared" si="26"/>
        <v>11302617.609999999</v>
      </c>
      <c r="W21" s="22">
        <f t="shared" si="26"/>
        <v>11749365.199999999</v>
      </c>
      <c r="X21" s="22">
        <f t="shared" si="26"/>
        <v>12048781.52</v>
      </c>
      <c r="Y21" s="22">
        <f t="shared" si="26"/>
        <v>12100872.709999999</v>
      </c>
      <c r="Z21" s="22">
        <f t="shared" si="26"/>
        <v>12251413.959999999</v>
      </c>
      <c r="AA21" s="23">
        <f t="shared" si="26"/>
        <v>12261379.939999999</v>
      </c>
      <c r="AB21" s="2"/>
    </row>
    <row r="22" spans="1:28" x14ac:dyDescent="0.2">
      <c r="B22" s="3" t="s">
        <v>18</v>
      </c>
      <c r="D22" s="22">
        <f t="shared" si="21"/>
        <v>0</v>
      </c>
      <c r="E22" s="22">
        <f t="shared" ref="E22:AA22" si="27">E9+D22</f>
        <v>0</v>
      </c>
      <c r="F22" s="22">
        <f t="shared" si="27"/>
        <v>0</v>
      </c>
      <c r="G22" s="22">
        <f t="shared" si="27"/>
        <v>0</v>
      </c>
      <c r="H22" s="22">
        <f t="shared" si="27"/>
        <v>0</v>
      </c>
      <c r="I22" s="22">
        <f t="shared" si="27"/>
        <v>0</v>
      </c>
      <c r="J22" s="22">
        <f t="shared" si="27"/>
        <v>0</v>
      </c>
      <c r="K22" s="22">
        <f t="shared" si="27"/>
        <v>0</v>
      </c>
      <c r="L22" s="22">
        <f t="shared" si="27"/>
        <v>0</v>
      </c>
      <c r="M22" s="22">
        <f t="shared" si="27"/>
        <v>0</v>
      </c>
      <c r="N22" s="22">
        <f t="shared" si="27"/>
        <v>0</v>
      </c>
      <c r="O22" s="23">
        <f t="shared" si="27"/>
        <v>0</v>
      </c>
      <c r="P22" s="40">
        <f t="shared" si="27"/>
        <v>0</v>
      </c>
      <c r="Q22" s="22">
        <f t="shared" si="27"/>
        <v>0</v>
      </c>
      <c r="R22" s="22">
        <f t="shared" si="27"/>
        <v>0</v>
      </c>
      <c r="S22" s="22">
        <f t="shared" si="27"/>
        <v>0</v>
      </c>
      <c r="T22" s="22">
        <f t="shared" si="27"/>
        <v>0</v>
      </c>
      <c r="U22" s="22">
        <f t="shared" si="27"/>
        <v>0</v>
      </c>
      <c r="V22" s="22">
        <f t="shared" si="27"/>
        <v>0</v>
      </c>
      <c r="W22" s="22">
        <f t="shared" si="27"/>
        <v>0</v>
      </c>
      <c r="X22" s="22">
        <f t="shared" si="27"/>
        <v>0</v>
      </c>
      <c r="Y22" s="22">
        <f t="shared" si="27"/>
        <v>0</v>
      </c>
      <c r="Z22" s="22">
        <f t="shared" si="27"/>
        <v>0</v>
      </c>
      <c r="AA22" s="23">
        <f t="shared" si="27"/>
        <v>0</v>
      </c>
      <c r="AB22" s="2"/>
    </row>
    <row r="23" spans="1:28" x14ac:dyDescent="0.2">
      <c r="B23" s="3" t="s">
        <v>19</v>
      </c>
      <c r="D23" s="22">
        <f t="shared" si="21"/>
        <v>0</v>
      </c>
      <c r="E23" s="22">
        <f t="shared" ref="E23:AA23" si="28">E10+D23</f>
        <v>0</v>
      </c>
      <c r="F23" s="22">
        <f t="shared" si="28"/>
        <v>0</v>
      </c>
      <c r="G23" s="22">
        <f t="shared" si="28"/>
        <v>0</v>
      </c>
      <c r="H23" s="22">
        <f t="shared" si="28"/>
        <v>0</v>
      </c>
      <c r="I23" s="22">
        <f t="shared" si="28"/>
        <v>0</v>
      </c>
      <c r="J23" s="22">
        <f t="shared" si="28"/>
        <v>0</v>
      </c>
      <c r="K23" s="22">
        <f t="shared" si="28"/>
        <v>0</v>
      </c>
      <c r="L23" s="22">
        <f t="shared" si="28"/>
        <v>0</v>
      </c>
      <c r="M23" s="22">
        <f t="shared" si="28"/>
        <v>0</v>
      </c>
      <c r="N23" s="22">
        <f t="shared" si="28"/>
        <v>0</v>
      </c>
      <c r="O23" s="23">
        <f t="shared" si="28"/>
        <v>0</v>
      </c>
      <c r="P23" s="40">
        <f t="shared" si="28"/>
        <v>0</v>
      </c>
      <c r="Q23" s="22">
        <f t="shared" si="28"/>
        <v>0</v>
      </c>
      <c r="R23" s="22">
        <f t="shared" si="28"/>
        <v>0</v>
      </c>
      <c r="S23" s="22">
        <f t="shared" si="28"/>
        <v>0</v>
      </c>
      <c r="T23" s="22">
        <f t="shared" si="28"/>
        <v>0</v>
      </c>
      <c r="U23" s="22">
        <f t="shared" si="28"/>
        <v>0</v>
      </c>
      <c r="V23" s="22">
        <f t="shared" si="28"/>
        <v>0</v>
      </c>
      <c r="W23" s="22">
        <f t="shared" si="28"/>
        <v>0</v>
      </c>
      <c r="X23" s="22">
        <f t="shared" si="28"/>
        <v>0</v>
      </c>
      <c r="Y23" s="22">
        <f t="shared" si="28"/>
        <v>0</v>
      </c>
      <c r="Z23" s="22">
        <f t="shared" si="28"/>
        <v>0</v>
      </c>
      <c r="AA23" s="23">
        <f t="shared" si="28"/>
        <v>0</v>
      </c>
      <c r="AB23" s="2"/>
    </row>
    <row r="24" spans="1:28" x14ac:dyDescent="0.2">
      <c r="B24" s="3" t="s">
        <v>20</v>
      </c>
      <c r="D24" s="22">
        <f t="shared" si="21"/>
        <v>0</v>
      </c>
      <c r="E24" s="22">
        <f t="shared" ref="E24:AA24" si="29">E11+D24</f>
        <v>0</v>
      </c>
      <c r="F24" s="22">
        <f t="shared" si="29"/>
        <v>0</v>
      </c>
      <c r="G24" s="22">
        <f t="shared" si="29"/>
        <v>0</v>
      </c>
      <c r="H24" s="22">
        <f t="shared" si="29"/>
        <v>0</v>
      </c>
      <c r="I24" s="22">
        <f t="shared" si="29"/>
        <v>0</v>
      </c>
      <c r="J24" s="22">
        <f t="shared" si="29"/>
        <v>0</v>
      </c>
      <c r="K24" s="22">
        <f t="shared" si="29"/>
        <v>0</v>
      </c>
      <c r="L24" s="22">
        <f t="shared" si="29"/>
        <v>0</v>
      </c>
      <c r="M24" s="22">
        <f t="shared" si="29"/>
        <v>0</v>
      </c>
      <c r="N24" s="22">
        <f t="shared" si="29"/>
        <v>0</v>
      </c>
      <c r="O24" s="23">
        <f t="shared" si="29"/>
        <v>0</v>
      </c>
      <c r="P24" s="40">
        <f t="shared" si="29"/>
        <v>0</v>
      </c>
      <c r="Q24" s="22">
        <f t="shared" si="29"/>
        <v>0</v>
      </c>
      <c r="R24" s="22">
        <f t="shared" si="29"/>
        <v>0</v>
      </c>
      <c r="S24" s="22">
        <f t="shared" si="29"/>
        <v>0</v>
      </c>
      <c r="T24" s="22">
        <f t="shared" si="29"/>
        <v>0</v>
      </c>
      <c r="U24" s="22">
        <f t="shared" si="29"/>
        <v>0</v>
      </c>
      <c r="V24" s="22">
        <f t="shared" si="29"/>
        <v>0</v>
      </c>
      <c r="W24" s="22">
        <f t="shared" si="29"/>
        <v>0</v>
      </c>
      <c r="X24" s="22">
        <f t="shared" si="29"/>
        <v>0</v>
      </c>
      <c r="Y24" s="22">
        <f t="shared" si="29"/>
        <v>0</v>
      </c>
      <c r="Z24" s="22">
        <f t="shared" si="29"/>
        <v>0</v>
      </c>
      <c r="AA24" s="23">
        <f t="shared" si="29"/>
        <v>0</v>
      </c>
      <c r="AB24" s="2"/>
    </row>
    <row r="25" spans="1:28" x14ac:dyDescent="0.2">
      <c r="B25" s="3" t="s">
        <v>21</v>
      </c>
      <c r="D25" s="22">
        <f t="shared" si="21"/>
        <v>0</v>
      </c>
      <c r="E25" s="22">
        <f t="shared" ref="E25:AA25" si="30">E12+D25</f>
        <v>0</v>
      </c>
      <c r="F25" s="22">
        <f t="shared" si="30"/>
        <v>0</v>
      </c>
      <c r="G25" s="22">
        <f t="shared" si="30"/>
        <v>0</v>
      </c>
      <c r="H25" s="22">
        <f t="shared" si="30"/>
        <v>0</v>
      </c>
      <c r="I25" s="22">
        <f t="shared" si="30"/>
        <v>0</v>
      </c>
      <c r="J25" s="22">
        <f t="shared" si="30"/>
        <v>0</v>
      </c>
      <c r="K25" s="22">
        <f t="shared" si="30"/>
        <v>0</v>
      </c>
      <c r="L25" s="22">
        <f t="shared" si="30"/>
        <v>0</v>
      </c>
      <c r="M25" s="22">
        <f t="shared" si="30"/>
        <v>0</v>
      </c>
      <c r="N25" s="22">
        <f t="shared" si="30"/>
        <v>0</v>
      </c>
      <c r="O25" s="23">
        <f t="shared" si="30"/>
        <v>0</v>
      </c>
      <c r="P25" s="40">
        <f t="shared" si="30"/>
        <v>0</v>
      </c>
      <c r="Q25" s="22">
        <f t="shared" si="30"/>
        <v>0</v>
      </c>
      <c r="R25" s="22">
        <f t="shared" si="30"/>
        <v>0</v>
      </c>
      <c r="S25" s="22">
        <f t="shared" si="30"/>
        <v>0</v>
      </c>
      <c r="T25" s="22">
        <f t="shared" si="30"/>
        <v>0</v>
      </c>
      <c r="U25" s="22">
        <f t="shared" si="30"/>
        <v>0</v>
      </c>
      <c r="V25" s="22">
        <f t="shared" si="30"/>
        <v>0</v>
      </c>
      <c r="W25" s="22">
        <f t="shared" si="30"/>
        <v>0</v>
      </c>
      <c r="X25" s="22">
        <f t="shared" si="30"/>
        <v>0</v>
      </c>
      <c r="Y25" s="22">
        <f t="shared" si="30"/>
        <v>0</v>
      </c>
      <c r="Z25" s="22">
        <f t="shared" si="30"/>
        <v>0</v>
      </c>
      <c r="AA25" s="23">
        <f t="shared" si="30"/>
        <v>0</v>
      </c>
      <c r="AB25" s="2"/>
    </row>
    <row r="26" spans="1:28" x14ac:dyDescent="0.2">
      <c r="B26" s="3" t="s">
        <v>22</v>
      </c>
      <c r="D26" s="22">
        <f t="shared" si="21"/>
        <v>0</v>
      </c>
      <c r="E26" s="22">
        <f t="shared" ref="E26:AA26" si="31">E13+D26</f>
        <v>0</v>
      </c>
      <c r="F26" s="22">
        <f t="shared" si="31"/>
        <v>0</v>
      </c>
      <c r="G26" s="22">
        <f t="shared" si="31"/>
        <v>0</v>
      </c>
      <c r="H26" s="22">
        <f t="shared" si="31"/>
        <v>0</v>
      </c>
      <c r="I26" s="22">
        <f t="shared" si="31"/>
        <v>0</v>
      </c>
      <c r="J26" s="22">
        <f t="shared" si="31"/>
        <v>0</v>
      </c>
      <c r="K26" s="22">
        <f t="shared" si="31"/>
        <v>0</v>
      </c>
      <c r="L26" s="22">
        <f t="shared" si="31"/>
        <v>0</v>
      </c>
      <c r="M26" s="22">
        <f t="shared" si="31"/>
        <v>0</v>
      </c>
      <c r="N26" s="22">
        <f t="shared" si="31"/>
        <v>0</v>
      </c>
      <c r="O26" s="23">
        <f t="shared" si="31"/>
        <v>0</v>
      </c>
      <c r="P26" s="40">
        <f t="shared" si="31"/>
        <v>0</v>
      </c>
      <c r="Q26" s="22">
        <f t="shared" si="31"/>
        <v>0</v>
      </c>
      <c r="R26" s="22">
        <f t="shared" si="31"/>
        <v>0</v>
      </c>
      <c r="S26" s="22">
        <f t="shared" si="31"/>
        <v>0</v>
      </c>
      <c r="T26" s="22">
        <f t="shared" si="31"/>
        <v>0</v>
      </c>
      <c r="U26" s="22">
        <f t="shared" si="31"/>
        <v>0</v>
      </c>
      <c r="V26" s="22">
        <f t="shared" si="31"/>
        <v>0</v>
      </c>
      <c r="W26" s="22">
        <f t="shared" si="31"/>
        <v>0</v>
      </c>
      <c r="X26" s="22">
        <f t="shared" si="31"/>
        <v>0</v>
      </c>
      <c r="Y26" s="22">
        <f t="shared" si="31"/>
        <v>0</v>
      </c>
      <c r="Z26" s="22">
        <f t="shared" si="31"/>
        <v>0</v>
      </c>
      <c r="AA26" s="23">
        <f t="shared" si="31"/>
        <v>0</v>
      </c>
      <c r="AB26" s="2"/>
    </row>
    <row r="27" spans="1:28" x14ac:dyDescent="0.2">
      <c r="B27" s="3" t="s">
        <v>23</v>
      </c>
      <c r="D27" s="22">
        <f t="shared" si="21"/>
        <v>0</v>
      </c>
      <c r="E27" s="22">
        <f t="shared" ref="E27:AA27" si="32">E14+D27</f>
        <v>0</v>
      </c>
      <c r="F27" s="22">
        <f t="shared" si="32"/>
        <v>0</v>
      </c>
      <c r="G27" s="22">
        <f t="shared" si="32"/>
        <v>0</v>
      </c>
      <c r="H27" s="22">
        <f t="shared" si="32"/>
        <v>0</v>
      </c>
      <c r="I27" s="22">
        <f t="shared" si="32"/>
        <v>0</v>
      </c>
      <c r="J27" s="22">
        <f t="shared" si="32"/>
        <v>0</v>
      </c>
      <c r="K27" s="22">
        <f t="shared" si="32"/>
        <v>0</v>
      </c>
      <c r="L27" s="22">
        <f t="shared" si="32"/>
        <v>0</v>
      </c>
      <c r="M27" s="22">
        <f t="shared" si="32"/>
        <v>0</v>
      </c>
      <c r="N27" s="22">
        <f t="shared" si="32"/>
        <v>0</v>
      </c>
      <c r="O27" s="23">
        <f t="shared" si="32"/>
        <v>0</v>
      </c>
      <c r="P27" s="40">
        <f t="shared" si="32"/>
        <v>0</v>
      </c>
      <c r="Q27" s="22">
        <f t="shared" si="32"/>
        <v>0</v>
      </c>
      <c r="R27" s="22">
        <f t="shared" si="32"/>
        <v>0</v>
      </c>
      <c r="S27" s="22">
        <f t="shared" si="32"/>
        <v>0</v>
      </c>
      <c r="T27" s="22">
        <f t="shared" si="32"/>
        <v>0</v>
      </c>
      <c r="U27" s="22">
        <f t="shared" si="32"/>
        <v>0</v>
      </c>
      <c r="V27" s="22">
        <f t="shared" si="32"/>
        <v>0</v>
      </c>
      <c r="W27" s="22">
        <f t="shared" si="32"/>
        <v>0</v>
      </c>
      <c r="X27" s="22">
        <f t="shared" si="32"/>
        <v>0</v>
      </c>
      <c r="Y27" s="22">
        <f t="shared" si="32"/>
        <v>0</v>
      </c>
      <c r="Z27" s="22">
        <f t="shared" si="32"/>
        <v>0</v>
      </c>
      <c r="AA27" s="23">
        <f t="shared" si="32"/>
        <v>0</v>
      </c>
      <c r="AB27" s="2"/>
    </row>
    <row r="28" spans="1:28" ht="13.5" thickBot="1" x14ac:dyDescent="0.25">
      <c r="A28" s="12" t="s">
        <v>13</v>
      </c>
      <c r="D28" s="6">
        <f>SUM(D17:D27)</f>
        <v>361719.97000000003</v>
      </c>
      <c r="E28" s="6">
        <f>SUM(E17:E27)</f>
        <v>1020922.5900000001</v>
      </c>
      <c r="F28" s="6">
        <f t="shared" ref="F28:AA28" si="33">SUM(F17:F27)</f>
        <v>1887985.0500000012</v>
      </c>
      <c r="G28" s="6">
        <f t="shared" si="33"/>
        <v>2401117.5300000012</v>
      </c>
      <c r="H28" s="6">
        <f t="shared" si="33"/>
        <v>3557179.3600000013</v>
      </c>
      <c r="I28" s="6">
        <f t="shared" si="33"/>
        <v>4340162.870000001</v>
      </c>
      <c r="J28" s="6">
        <f t="shared" si="33"/>
        <v>5624398.0500000007</v>
      </c>
      <c r="K28" s="6">
        <f t="shared" si="33"/>
        <v>6257026.6800000006</v>
      </c>
      <c r="L28" s="6">
        <f t="shared" si="33"/>
        <v>7076676.4100000001</v>
      </c>
      <c r="M28" s="6">
        <f t="shared" si="33"/>
        <v>7821854.25</v>
      </c>
      <c r="N28" s="6">
        <f t="shared" si="33"/>
        <v>8018666.1699999999</v>
      </c>
      <c r="O28" s="21">
        <f t="shared" si="33"/>
        <v>8354373.7199999997</v>
      </c>
      <c r="P28" s="6">
        <f t="shared" si="33"/>
        <v>8755640.75</v>
      </c>
      <c r="Q28" s="6">
        <f t="shared" si="33"/>
        <v>9514935</v>
      </c>
      <c r="R28" s="6">
        <f t="shared" si="33"/>
        <v>10058560.369999999</v>
      </c>
      <c r="S28" s="6">
        <f t="shared" si="33"/>
        <v>10288794.309999999</v>
      </c>
      <c r="T28" s="6">
        <f t="shared" si="33"/>
        <v>10724916.969999999</v>
      </c>
      <c r="U28" s="6">
        <f t="shared" si="33"/>
        <v>11061564.399999999</v>
      </c>
      <c r="V28" s="6">
        <f t="shared" si="33"/>
        <v>11302617.609999999</v>
      </c>
      <c r="W28" s="6">
        <f t="shared" si="33"/>
        <v>11749365.199999999</v>
      </c>
      <c r="X28" s="6">
        <f t="shared" si="33"/>
        <v>12048781.52</v>
      </c>
      <c r="Y28" s="6">
        <f t="shared" si="33"/>
        <v>12100872.709999999</v>
      </c>
      <c r="Z28" s="6">
        <f t="shared" si="33"/>
        <v>12251413.959999999</v>
      </c>
      <c r="AA28" s="21">
        <f t="shared" si="33"/>
        <v>12261379.939999999</v>
      </c>
      <c r="AB28" s="2"/>
    </row>
    <row r="29" spans="1:28" x14ac:dyDescent="0.2">
      <c r="O29" s="24"/>
      <c r="P29" s="41"/>
      <c r="Q29" s="20"/>
      <c r="AA29" s="24"/>
      <c r="AB29" s="2"/>
    </row>
    <row r="30" spans="1:28" x14ac:dyDescent="0.2">
      <c r="A30" s="11" t="s">
        <v>2</v>
      </c>
      <c r="B30" s="3" t="s">
        <v>14</v>
      </c>
      <c r="D30" s="9">
        <f>(D4*$C4)/2/12</f>
        <v>0</v>
      </c>
      <c r="E30" s="9">
        <f>(D17+(E4/2))*$C4/12</f>
        <v>0</v>
      </c>
      <c r="F30" s="9">
        <f t="shared" ref="F30:AA35" si="34">(E17+(F4/2))*$C4/12</f>
        <v>0</v>
      </c>
      <c r="G30" s="9">
        <f t="shared" si="34"/>
        <v>0</v>
      </c>
      <c r="H30" s="9">
        <f t="shared" si="34"/>
        <v>0</v>
      </c>
      <c r="I30" s="9">
        <f t="shared" si="34"/>
        <v>0</v>
      </c>
      <c r="J30" s="9">
        <f t="shared" si="34"/>
        <v>0</v>
      </c>
      <c r="K30" s="9">
        <f t="shared" si="34"/>
        <v>0</v>
      </c>
      <c r="L30" s="9">
        <f t="shared" si="34"/>
        <v>0</v>
      </c>
      <c r="M30" s="9">
        <f t="shared" si="34"/>
        <v>0</v>
      </c>
      <c r="N30" s="9">
        <f t="shared" si="34"/>
        <v>0</v>
      </c>
      <c r="O30" s="19">
        <f>(N17+(O4/2))*$C4/12</f>
        <v>0</v>
      </c>
      <c r="P30" s="13">
        <f t="shared" si="34"/>
        <v>0</v>
      </c>
      <c r="Q30" s="9">
        <f t="shared" si="34"/>
        <v>0</v>
      </c>
      <c r="R30" s="9">
        <f t="shared" si="34"/>
        <v>0</v>
      </c>
      <c r="S30" s="9">
        <f t="shared" si="34"/>
        <v>0</v>
      </c>
      <c r="T30" s="9">
        <f t="shared" si="34"/>
        <v>0</v>
      </c>
      <c r="U30" s="9">
        <f t="shared" si="34"/>
        <v>0</v>
      </c>
      <c r="V30" s="9">
        <f t="shared" si="34"/>
        <v>0</v>
      </c>
      <c r="W30" s="9">
        <f t="shared" si="34"/>
        <v>0</v>
      </c>
      <c r="X30" s="9">
        <f t="shared" si="34"/>
        <v>0</v>
      </c>
      <c r="Y30" s="9">
        <f t="shared" si="34"/>
        <v>0</v>
      </c>
      <c r="Z30" s="9">
        <f t="shared" si="34"/>
        <v>0</v>
      </c>
      <c r="AA30" s="19">
        <f t="shared" si="34"/>
        <v>0</v>
      </c>
      <c r="AB30" s="2"/>
    </row>
    <row r="31" spans="1:28" x14ac:dyDescent="0.2">
      <c r="B31" s="3" t="s">
        <v>15</v>
      </c>
      <c r="D31" s="9">
        <f>(D5*$C5)/2/12</f>
        <v>0</v>
      </c>
      <c r="E31" s="9">
        <f t="shared" ref="E31:T40" si="35">(D18+(E5/2))*$C5/12</f>
        <v>0</v>
      </c>
      <c r="F31" s="9">
        <f>(E18+(F5/2))*$C5/12</f>
        <v>0</v>
      </c>
      <c r="G31" s="9">
        <f>(F18+(G5/2))*$C5/12</f>
        <v>0</v>
      </c>
      <c r="H31" s="9">
        <f t="shared" si="35"/>
        <v>0</v>
      </c>
      <c r="I31" s="9">
        <f t="shared" si="35"/>
        <v>0</v>
      </c>
      <c r="J31" s="9">
        <f t="shared" si="35"/>
        <v>0</v>
      </c>
      <c r="K31" s="9">
        <f t="shared" si="35"/>
        <v>0</v>
      </c>
      <c r="L31" s="9">
        <f t="shared" si="35"/>
        <v>0</v>
      </c>
      <c r="M31" s="9">
        <f t="shared" si="35"/>
        <v>0</v>
      </c>
      <c r="N31" s="9">
        <f t="shared" si="35"/>
        <v>0</v>
      </c>
      <c r="O31" s="19">
        <f>(N18+(O5/2))*$C5/12</f>
        <v>0</v>
      </c>
      <c r="P31" s="13">
        <f t="shared" si="35"/>
        <v>0</v>
      </c>
      <c r="Q31" s="9">
        <f t="shared" si="35"/>
        <v>0</v>
      </c>
      <c r="R31" s="9">
        <f t="shared" si="35"/>
        <v>0</v>
      </c>
      <c r="S31" s="9">
        <f t="shared" si="35"/>
        <v>0</v>
      </c>
      <c r="T31" s="9">
        <f t="shared" si="35"/>
        <v>0</v>
      </c>
      <c r="U31" s="9">
        <f t="shared" si="34"/>
        <v>0</v>
      </c>
      <c r="V31" s="9">
        <f t="shared" si="34"/>
        <v>0</v>
      </c>
      <c r="W31" s="9">
        <f t="shared" si="34"/>
        <v>0</v>
      </c>
      <c r="X31" s="9">
        <f t="shared" si="34"/>
        <v>0</v>
      </c>
      <c r="Y31" s="9">
        <f t="shared" si="34"/>
        <v>0</v>
      </c>
      <c r="Z31" s="9">
        <f t="shared" si="34"/>
        <v>0</v>
      </c>
      <c r="AA31" s="19">
        <f t="shared" si="34"/>
        <v>0</v>
      </c>
      <c r="AB31" s="2"/>
    </row>
    <row r="32" spans="1:28" x14ac:dyDescent="0.2">
      <c r="B32" s="3" t="s">
        <v>16</v>
      </c>
      <c r="D32" s="9">
        <f t="shared" ref="D32:D39" si="36">(D6*$C6)/2/12</f>
        <v>0</v>
      </c>
      <c r="E32" s="9">
        <f t="shared" si="35"/>
        <v>0</v>
      </c>
      <c r="F32" s="9">
        <f t="shared" si="34"/>
        <v>0</v>
      </c>
      <c r="G32" s="9">
        <f t="shared" si="34"/>
        <v>0</v>
      </c>
      <c r="H32" s="9">
        <f t="shared" si="34"/>
        <v>0</v>
      </c>
      <c r="I32" s="9">
        <f t="shared" si="34"/>
        <v>0</v>
      </c>
      <c r="J32" s="9">
        <f t="shared" si="34"/>
        <v>0</v>
      </c>
      <c r="K32" s="9">
        <f t="shared" si="34"/>
        <v>0</v>
      </c>
      <c r="L32" s="9">
        <f t="shared" si="34"/>
        <v>0</v>
      </c>
      <c r="M32" s="9">
        <f t="shared" si="34"/>
        <v>0</v>
      </c>
      <c r="N32" s="9">
        <f t="shared" si="34"/>
        <v>0</v>
      </c>
      <c r="O32" s="19">
        <f t="shared" si="34"/>
        <v>0</v>
      </c>
      <c r="P32" s="13">
        <f t="shared" si="34"/>
        <v>0</v>
      </c>
      <c r="Q32" s="9">
        <f t="shared" si="34"/>
        <v>0</v>
      </c>
      <c r="R32" s="9">
        <f t="shared" si="34"/>
        <v>0</v>
      </c>
      <c r="S32" s="9">
        <f t="shared" si="34"/>
        <v>0</v>
      </c>
      <c r="T32" s="9">
        <f t="shared" si="34"/>
        <v>0</v>
      </c>
      <c r="U32" s="9">
        <f t="shared" si="34"/>
        <v>0</v>
      </c>
      <c r="V32" s="9">
        <f t="shared" si="34"/>
        <v>0</v>
      </c>
      <c r="W32" s="9">
        <f t="shared" si="34"/>
        <v>0</v>
      </c>
      <c r="X32" s="9">
        <f t="shared" si="34"/>
        <v>0</v>
      </c>
      <c r="Y32" s="9">
        <f t="shared" si="34"/>
        <v>0</v>
      </c>
      <c r="Z32" s="9">
        <f t="shared" si="34"/>
        <v>0</v>
      </c>
      <c r="AA32" s="19">
        <f t="shared" si="34"/>
        <v>0</v>
      </c>
      <c r="AB32" s="2"/>
    </row>
    <row r="33" spans="1:28" x14ac:dyDescent="0.2">
      <c r="B33" s="3" t="s">
        <v>6</v>
      </c>
      <c r="D33" s="9">
        <f>(D7*$C7)/2/12</f>
        <v>0</v>
      </c>
      <c r="E33" s="9">
        <f>(D20+(E7/2))*$C7/12</f>
        <v>0</v>
      </c>
      <c r="F33" s="9">
        <f t="shared" si="34"/>
        <v>0</v>
      </c>
      <c r="G33" s="9">
        <f t="shared" si="34"/>
        <v>0</v>
      </c>
      <c r="H33" s="9">
        <f t="shared" si="34"/>
        <v>0</v>
      </c>
      <c r="I33" s="9">
        <f t="shared" si="34"/>
        <v>0</v>
      </c>
      <c r="J33" s="9">
        <f t="shared" si="34"/>
        <v>0</v>
      </c>
      <c r="K33" s="9">
        <f t="shared" si="34"/>
        <v>0</v>
      </c>
      <c r="L33" s="9">
        <f t="shared" si="34"/>
        <v>0</v>
      </c>
      <c r="M33" s="9">
        <f t="shared" si="34"/>
        <v>0</v>
      </c>
      <c r="N33" s="9">
        <f t="shared" si="34"/>
        <v>0</v>
      </c>
      <c r="O33" s="19">
        <f t="shared" si="34"/>
        <v>0</v>
      </c>
      <c r="P33" s="13">
        <f t="shared" si="34"/>
        <v>0</v>
      </c>
      <c r="Q33" s="9">
        <f t="shared" si="34"/>
        <v>0</v>
      </c>
      <c r="R33" s="9">
        <f t="shared" si="34"/>
        <v>0</v>
      </c>
      <c r="S33" s="9">
        <f t="shared" si="34"/>
        <v>0</v>
      </c>
      <c r="T33" s="9">
        <f t="shared" si="34"/>
        <v>0</v>
      </c>
      <c r="U33" s="9">
        <f t="shared" si="34"/>
        <v>0</v>
      </c>
      <c r="V33" s="9">
        <f t="shared" si="34"/>
        <v>0</v>
      </c>
      <c r="W33" s="9">
        <f t="shared" si="34"/>
        <v>0</v>
      </c>
      <c r="X33" s="9">
        <f t="shared" si="34"/>
        <v>0</v>
      </c>
      <c r="Y33" s="9">
        <f t="shared" si="34"/>
        <v>0</v>
      </c>
      <c r="Z33" s="9">
        <f t="shared" si="34"/>
        <v>0</v>
      </c>
      <c r="AA33" s="19">
        <f t="shared" si="34"/>
        <v>0</v>
      </c>
      <c r="AB33" s="2"/>
    </row>
    <row r="34" spans="1:28" x14ac:dyDescent="0.2">
      <c r="B34" s="3" t="s">
        <v>17</v>
      </c>
      <c r="D34" s="9">
        <f t="shared" si="36"/>
        <v>368.64424978772632</v>
      </c>
      <c r="E34" s="9">
        <f t="shared" si="35"/>
        <v>1409.1100064389072</v>
      </c>
      <c r="F34" s="9">
        <f t="shared" si="34"/>
        <v>2964.5918489089386</v>
      </c>
      <c r="G34" s="9">
        <f t="shared" si="34"/>
        <v>4371.2073814080604</v>
      </c>
      <c r="H34" s="9">
        <f t="shared" si="34"/>
        <v>6072.3544984994705</v>
      </c>
      <c r="I34" s="9">
        <f t="shared" si="34"/>
        <v>8048.5183101593211</v>
      </c>
      <c r="J34" s="9">
        <f t="shared" si="34"/>
        <v>10155.309049753312</v>
      </c>
      <c r="K34" s="9">
        <f t="shared" si="34"/>
        <v>12108.866718086339</v>
      </c>
      <c r="L34" s="9">
        <f t="shared" si="34"/>
        <v>13588.945538465401</v>
      </c>
      <c r="M34" s="9">
        <f t="shared" si="34"/>
        <v>15183.728059291663</v>
      </c>
      <c r="N34" s="9">
        <f t="shared" si="34"/>
        <v>16143.750002185554</v>
      </c>
      <c r="O34" s="19">
        <f t="shared" si="34"/>
        <v>16686.463307496037</v>
      </c>
      <c r="P34" s="13">
        <f t="shared" si="34"/>
        <v>17437.54553598545</v>
      </c>
      <c r="Q34" s="9">
        <f t="shared" si="34"/>
        <v>18620.323037593349</v>
      </c>
      <c r="R34" s="9">
        <f t="shared" si="34"/>
        <v>19948.183995473581</v>
      </c>
      <c r="S34" s="9">
        <f t="shared" si="34"/>
        <v>20736.857025542111</v>
      </c>
      <c r="T34" s="9">
        <f t="shared" si="34"/>
        <v>21415.969458560667</v>
      </c>
      <c r="U34" s="9">
        <f t="shared" si="34"/>
        <v>22203.532418068939</v>
      </c>
      <c r="V34" s="9">
        <f t="shared" si="34"/>
        <v>22792.291780828727</v>
      </c>
      <c r="W34" s="9">
        <f t="shared" si="34"/>
        <v>23493.25891272194</v>
      </c>
      <c r="X34" s="9">
        <f t="shared" si="34"/>
        <v>24253.706379364783</v>
      </c>
      <c r="Y34" s="9">
        <f t="shared" si="34"/>
        <v>24611.942675576749</v>
      </c>
      <c r="Z34" s="9">
        <f t="shared" si="34"/>
        <v>24818.454038016745</v>
      </c>
      <c r="AA34" s="19">
        <f t="shared" si="34"/>
        <v>24982.033802188616</v>
      </c>
      <c r="AB34" s="2"/>
    </row>
    <row r="35" spans="1:28" x14ac:dyDescent="0.2">
      <c r="B35" s="3" t="s">
        <v>18</v>
      </c>
      <c r="D35" s="9">
        <f t="shared" si="36"/>
        <v>0</v>
      </c>
      <c r="E35" s="9">
        <f t="shared" si="35"/>
        <v>0</v>
      </c>
      <c r="F35" s="9">
        <f t="shared" si="34"/>
        <v>0</v>
      </c>
      <c r="G35" s="9">
        <f t="shared" si="34"/>
        <v>0</v>
      </c>
      <c r="H35" s="9">
        <f t="shared" si="34"/>
        <v>0</v>
      </c>
      <c r="I35" s="9">
        <f t="shared" si="34"/>
        <v>0</v>
      </c>
      <c r="J35" s="9">
        <f t="shared" si="34"/>
        <v>0</v>
      </c>
      <c r="K35" s="9">
        <f t="shared" si="34"/>
        <v>0</v>
      </c>
      <c r="L35" s="9">
        <f t="shared" si="34"/>
        <v>0</v>
      </c>
      <c r="M35" s="9">
        <f t="shared" si="34"/>
        <v>0</v>
      </c>
      <c r="N35" s="9">
        <f t="shared" si="34"/>
        <v>0</v>
      </c>
      <c r="O35" s="19">
        <f t="shared" si="34"/>
        <v>0</v>
      </c>
      <c r="P35" s="13">
        <f t="shared" si="34"/>
        <v>0</v>
      </c>
      <c r="Q35" s="9">
        <f t="shared" si="34"/>
        <v>0</v>
      </c>
      <c r="R35" s="9">
        <f t="shared" si="34"/>
        <v>0</v>
      </c>
      <c r="S35" s="9">
        <f t="shared" si="34"/>
        <v>0</v>
      </c>
      <c r="T35" s="9">
        <f t="shared" si="34"/>
        <v>0</v>
      </c>
      <c r="U35" s="9">
        <f t="shared" si="34"/>
        <v>0</v>
      </c>
      <c r="V35" s="9">
        <f t="shared" si="34"/>
        <v>0</v>
      </c>
      <c r="W35" s="9">
        <f t="shared" si="34"/>
        <v>0</v>
      </c>
      <c r="X35" s="9">
        <f t="shared" si="34"/>
        <v>0</v>
      </c>
      <c r="Y35" s="9">
        <f t="shared" si="34"/>
        <v>0</v>
      </c>
      <c r="Z35" s="9">
        <f t="shared" si="34"/>
        <v>0</v>
      </c>
      <c r="AA35" s="19">
        <f t="shared" si="34"/>
        <v>0</v>
      </c>
      <c r="AB35" s="2"/>
    </row>
    <row r="36" spans="1:28" x14ac:dyDescent="0.2">
      <c r="B36" s="3" t="s">
        <v>19</v>
      </c>
      <c r="D36" s="9">
        <f t="shared" si="36"/>
        <v>0</v>
      </c>
      <c r="E36" s="9">
        <f t="shared" si="35"/>
        <v>0</v>
      </c>
      <c r="F36" s="9">
        <f t="shared" ref="F36:AA40" si="37">(E23+(F10/2))*$C10/12</f>
        <v>0</v>
      </c>
      <c r="G36" s="9">
        <f t="shared" si="37"/>
        <v>0</v>
      </c>
      <c r="H36" s="9">
        <f t="shared" si="37"/>
        <v>0</v>
      </c>
      <c r="I36" s="9">
        <f t="shared" si="37"/>
        <v>0</v>
      </c>
      <c r="J36" s="9">
        <f t="shared" si="37"/>
        <v>0</v>
      </c>
      <c r="K36" s="9">
        <f t="shared" si="37"/>
        <v>0</v>
      </c>
      <c r="L36" s="9">
        <f t="shared" si="37"/>
        <v>0</v>
      </c>
      <c r="M36" s="9">
        <f t="shared" si="37"/>
        <v>0</v>
      </c>
      <c r="N36" s="9">
        <f t="shared" si="37"/>
        <v>0</v>
      </c>
      <c r="O36" s="19">
        <f t="shared" si="37"/>
        <v>0</v>
      </c>
      <c r="P36" s="13">
        <f t="shared" si="37"/>
        <v>0</v>
      </c>
      <c r="Q36" s="9">
        <f t="shared" si="37"/>
        <v>0</v>
      </c>
      <c r="R36" s="9">
        <f t="shared" si="37"/>
        <v>0</v>
      </c>
      <c r="S36" s="9">
        <f t="shared" si="37"/>
        <v>0</v>
      </c>
      <c r="T36" s="9">
        <f t="shared" si="37"/>
        <v>0</v>
      </c>
      <c r="U36" s="9">
        <f t="shared" si="37"/>
        <v>0</v>
      </c>
      <c r="V36" s="9">
        <f t="shared" si="37"/>
        <v>0</v>
      </c>
      <c r="W36" s="9">
        <f t="shared" si="37"/>
        <v>0</v>
      </c>
      <c r="X36" s="9">
        <f t="shared" si="37"/>
        <v>0</v>
      </c>
      <c r="Y36" s="9">
        <f t="shared" si="37"/>
        <v>0</v>
      </c>
      <c r="Z36" s="9">
        <f t="shared" si="37"/>
        <v>0</v>
      </c>
      <c r="AA36" s="19">
        <f t="shared" si="37"/>
        <v>0</v>
      </c>
      <c r="AB36" s="2"/>
    </row>
    <row r="37" spans="1:28" x14ac:dyDescent="0.2">
      <c r="B37" s="3" t="s">
        <v>20</v>
      </c>
      <c r="D37" s="9">
        <f t="shared" si="36"/>
        <v>0</v>
      </c>
      <c r="E37" s="9">
        <f t="shared" si="35"/>
        <v>0</v>
      </c>
      <c r="F37" s="9">
        <f t="shared" si="37"/>
        <v>0</v>
      </c>
      <c r="G37" s="9">
        <f t="shared" si="37"/>
        <v>0</v>
      </c>
      <c r="H37" s="9">
        <f t="shared" si="37"/>
        <v>0</v>
      </c>
      <c r="I37" s="9">
        <f t="shared" si="37"/>
        <v>0</v>
      </c>
      <c r="J37" s="9">
        <f t="shared" si="37"/>
        <v>0</v>
      </c>
      <c r="K37" s="9">
        <f t="shared" si="37"/>
        <v>0</v>
      </c>
      <c r="L37" s="9">
        <f t="shared" si="37"/>
        <v>0</v>
      </c>
      <c r="M37" s="9">
        <f t="shared" si="37"/>
        <v>0</v>
      </c>
      <c r="N37" s="9">
        <f t="shared" si="37"/>
        <v>0</v>
      </c>
      <c r="O37" s="19">
        <f t="shared" si="37"/>
        <v>0</v>
      </c>
      <c r="P37" s="13">
        <f t="shared" si="37"/>
        <v>0</v>
      </c>
      <c r="Q37" s="9">
        <f t="shared" si="37"/>
        <v>0</v>
      </c>
      <c r="R37" s="9">
        <f t="shared" si="37"/>
        <v>0</v>
      </c>
      <c r="S37" s="9">
        <f t="shared" si="37"/>
        <v>0</v>
      </c>
      <c r="T37" s="9">
        <f t="shared" si="37"/>
        <v>0</v>
      </c>
      <c r="U37" s="9">
        <f t="shared" si="37"/>
        <v>0</v>
      </c>
      <c r="V37" s="9">
        <f t="shared" si="37"/>
        <v>0</v>
      </c>
      <c r="W37" s="9">
        <f t="shared" si="37"/>
        <v>0</v>
      </c>
      <c r="X37" s="9">
        <f t="shared" si="37"/>
        <v>0</v>
      </c>
      <c r="Y37" s="9">
        <f t="shared" si="37"/>
        <v>0</v>
      </c>
      <c r="Z37" s="9">
        <f t="shared" si="37"/>
        <v>0</v>
      </c>
      <c r="AA37" s="19">
        <f t="shared" si="37"/>
        <v>0</v>
      </c>
      <c r="AB37" s="2"/>
    </row>
    <row r="38" spans="1:28" x14ac:dyDescent="0.2">
      <c r="B38" s="3" t="s">
        <v>21</v>
      </c>
      <c r="D38" s="9">
        <f t="shared" si="36"/>
        <v>0</v>
      </c>
      <c r="E38" s="9">
        <f t="shared" si="35"/>
        <v>0</v>
      </c>
      <c r="F38" s="9">
        <f t="shared" si="37"/>
        <v>0</v>
      </c>
      <c r="G38" s="9">
        <f t="shared" si="37"/>
        <v>0</v>
      </c>
      <c r="H38" s="9">
        <f t="shared" si="37"/>
        <v>0</v>
      </c>
      <c r="I38" s="9">
        <f t="shared" si="37"/>
        <v>0</v>
      </c>
      <c r="J38" s="9">
        <f t="shared" si="37"/>
        <v>0</v>
      </c>
      <c r="K38" s="9">
        <f t="shared" si="37"/>
        <v>0</v>
      </c>
      <c r="L38" s="9">
        <f t="shared" si="37"/>
        <v>0</v>
      </c>
      <c r="M38" s="9">
        <f t="shared" si="37"/>
        <v>0</v>
      </c>
      <c r="N38" s="9">
        <f t="shared" si="37"/>
        <v>0</v>
      </c>
      <c r="O38" s="19">
        <f t="shared" si="37"/>
        <v>0</v>
      </c>
      <c r="P38" s="13">
        <f t="shared" si="37"/>
        <v>0</v>
      </c>
      <c r="Q38" s="9">
        <f t="shared" si="37"/>
        <v>0</v>
      </c>
      <c r="R38" s="9">
        <f t="shared" si="37"/>
        <v>0</v>
      </c>
      <c r="S38" s="9">
        <f t="shared" si="37"/>
        <v>0</v>
      </c>
      <c r="T38" s="9">
        <f t="shared" si="37"/>
        <v>0</v>
      </c>
      <c r="U38" s="9">
        <f t="shared" si="37"/>
        <v>0</v>
      </c>
      <c r="V38" s="9">
        <f t="shared" si="37"/>
        <v>0</v>
      </c>
      <c r="W38" s="9">
        <f t="shared" si="37"/>
        <v>0</v>
      </c>
      <c r="X38" s="9">
        <f t="shared" si="37"/>
        <v>0</v>
      </c>
      <c r="Y38" s="9">
        <f t="shared" si="37"/>
        <v>0</v>
      </c>
      <c r="Z38" s="9">
        <f t="shared" si="37"/>
        <v>0</v>
      </c>
      <c r="AA38" s="19">
        <f t="shared" si="37"/>
        <v>0</v>
      </c>
      <c r="AB38" s="2"/>
    </row>
    <row r="39" spans="1:28" x14ac:dyDescent="0.2">
      <c r="B39" s="3" t="s">
        <v>22</v>
      </c>
      <c r="D39" s="9">
        <f t="shared" si="36"/>
        <v>0</v>
      </c>
      <c r="E39" s="9">
        <f t="shared" si="35"/>
        <v>0</v>
      </c>
      <c r="F39" s="9">
        <f t="shared" si="37"/>
        <v>0</v>
      </c>
      <c r="G39" s="9">
        <f t="shared" si="37"/>
        <v>0</v>
      </c>
      <c r="H39" s="9">
        <f t="shared" si="37"/>
        <v>0</v>
      </c>
      <c r="I39" s="9">
        <f t="shared" si="37"/>
        <v>0</v>
      </c>
      <c r="J39" s="9">
        <f t="shared" si="37"/>
        <v>0</v>
      </c>
      <c r="K39" s="9">
        <f t="shared" si="37"/>
        <v>0</v>
      </c>
      <c r="L39" s="9">
        <f t="shared" si="37"/>
        <v>0</v>
      </c>
      <c r="M39" s="9">
        <f t="shared" si="37"/>
        <v>0</v>
      </c>
      <c r="N39" s="9">
        <f t="shared" si="37"/>
        <v>0</v>
      </c>
      <c r="O39" s="19">
        <f t="shared" si="37"/>
        <v>0</v>
      </c>
      <c r="P39" s="13">
        <f t="shared" si="37"/>
        <v>0</v>
      </c>
      <c r="Q39" s="9">
        <f t="shared" si="37"/>
        <v>0</v>
      </c>
      <c r="R39" s="9">
        <f t="shared" si="37"/>
        <v>0</v>
      </c>
      <c r="S39" s="9">
        <f t="shared" si="37"/>
        <v>0</v>
      </c>
      <c r="T39" s="9">
        <f t="shared" si="37"/>
        <v>0</v>
      </c>
      <c r="U39" s="9">
        <f t="shared" si="37"/>
        <v>0</v>
      </c>
      <c r="V39" s="9">
        <f t="shared" si="37"/>
        <v>0</v>
      </c>
      <c r="W39" s="9">
        <f t="shared" si="37"/>
        <v>0</v>
      </c>
      <c r="X39" s="9">
        <f t="shared" si="37"/>
        <v>0</v>
      </c>
      <c r="Y39" s="9">
        <f t="shared" si="37"/>
        <v>0</v>
      </c>
      <c r="Z39" s="9">
        <f t="shared" si="37"/>
        <v>0</v>
      </c>
      <c r="AA39" s="19">
        <f t="shared" si="37"/>
        <v>0</v>
      </c>
      <c r="AB39" s="2"/>
    </row>
    <row r="40" spans="1:28" x14ac:dyDescent="0.2">
      <c r="B40" s="3" t="s">
        <v>23</v>
      </c>
      <c r="D40" s="9">
        <f>(D14*$C14)/2/12</f>
        <v>0</v>
      </c>
      <c r="E40" s="9">
        <f t="shared" si="35"/>
        <v>0</v>
      </c>
      <c r="F40" s="9">
        <f t="shared" si="37"/>
        <v>0</v>
      </c>
      <c r="G40" s="9">
        <f t="shared" si="37"/>
        <v>0</v>
      </c>
      <c r="H40" s="9">
        <f t="shared" si="37"/>
        <v>0</v>
      </c>
      <c r="I40" s="9">
        <f t="shared" si="37"/>
        <v>0</v>
      </c>
      <c r="J40" s="9">
        <f t="shared" si="37"/>
        <v>0</v>
      </c>
      <c r="K40" s="9">
        <f t="shared" si="37"/>
        <v>0</v>
      </c>
      <c r="L40" s="9">
        <f t="shared" si="37"/>
        <v>0</v>
      </c>
      <c r="M40" s="9">
        <f t="shared" si="37"/>
        <v>0</v>
      </c>
      <c r="N40" s="9">
        <f t="shared" si="37"/>
        <v>0</v>
      </c>
      <c r="O40" s="19">
        <f t="shared" si="37"/>
        <v>0</v>
      </c>
      <c r="P40" s="13">
        <f t="shared" si="37"/>
        <v>0</v>
      </c>
      <c r="Q40" s="9">
        <f t="shared" si="37"/>
        <v>0</v>
      </c>
      <c r="R40" s="9">
        <f t="shared" si="37"/>
        <v>0</v>
      </c>
      <c r="S40" s="9">
        <f t="shared" si="37"/>
        <v>0</v>
      </c>
      <c r="T40" s="9">
        <f t="shared" si="37"/>
        <v>0</v>
      </c>
      <c r="U40" s="9">
        <f t="shared" si="37"/>
        <v>0</v>
      </c>
      <c r="V40" s="9">
        <f t="shared" si="37"/>
        <v>0</v>
      </c>
      <c r="W40" s="9">
        <f t="shared" si="37"/>
        <v>0</v>
      </c>
      <c r="X40" s="9">
        <f t="shared" si="37"/>
        <v>0</v>
      </c>
      <c r="Y40" s="9">
        <f t="shared" si="37"/>
        <v>0</v>
      </c>
      <c r="Z40" s="9">
        <f t="shared" si="37"/>
        <v>0</v>
      </c>
      <c r="AA40" s="19">
        <f t="shared" si="37"/>
        <v>0</v>
      </c>
      <c r="AB40" s="2"/>
    </row>
    <row r="41" spans="1:28" ht="13.5" thickBot="1" x14ac:dyDescent="0.25">
      <c r="A41" s="12" t="s">
        <v>13</v>
      </c>
      <c r="D41" s="6">
        <f>SUM(D30:D40)</f>
        <v>368.64424978772632</v>
      </c>
      <c r="E41" s="6">
        <f t="shared" ref="E41:AA41" si="38">SUM(E30:E40)</f>
        <v>1409.1100064389072</v>
      </c>
      <c r="F41" s="6">
        <f t="shared" si="38"/>
        <v>2964.5918489089386</v>
      </c>
      <c r="G41" s="6">
        <f t="shared" si="38"/>
        <v>4371.2073814080604</v>
      </c>
      <c r="H41" s="6">
        <f t="shared" si="38"/>
        <v>6072.3544984994705</v>
      </c>
      <c r="I41" s="6">
        <f t="shared" si="38"/>
        <v>8048.5183101593211</v>
      </c>
      <c r="J41" s="6">
        <f t="shared" si="38"/>
        <v>10155.309049753312</v>
      </c>
      <c r="K41" s="6">
        <f t="shared" si="38"/>
        <v>12108.866718086339</v>
      </c>
      <c r="L41" s="6">
        <f t="shared" si="38"/>
        <v>13588.945538465401</v>
      </c>
      <c r="M41" s="6">
        <f t="shared" si="38"/>
        <v>15183.728059291663</v>
      </c>
      <c r="N41" s="6">
        <f t="shared" si="38"/>
        <v>16143.750002185554</v>
      </c>
      <c r="O41" s="21">
        <f>SUM(O30:O40)</f>
        <v>16686.463307496037</v>
      </c>
      <c r="P41" s="6">
        <f t="shared" si="38"/>
        <v>17437.54553598545</v>
      </c>
      <c r="Q41" s="6">
        <f t="shared" si="38"/>
        <v>18620.323037593349</v>
      </c>
      <c r="R41" s="6">
        <f t="shared" si="38"/>
        <v>19948.183995473581</v>
      </c>
      <c r="S41" s="6">
        <f t="shared" si="38"/>
        <v>20736.857025542111</v>
      </c>
      <c r="T41" s="6">
        <f t="shared" si="38"/>
        <v>21415.969458560667</v>
      </c>
      <c r="U41" s="6">
        <f t="shared" si="38"/>
        <v>22203.532418068939</v>
      </c>
      <c r="V41" s="6">
        <f t="shared" si="38"/>
        <v>22792.291780828727</v>
      </c>
      <c r="W41" s="6">
        <f t="shared" si="38"/>
        <v>23493.25891272194</v>
      </c>
      <c r="X41" s="6">
        <f t="shared" si="38"/>
        <v>24253.706379364783</v>
      </c>
      <c r="Y41" s="6">
        <f t="shared" si="38"/>
        <v>24611.942675576749</v>
      </c>
      <c r="Z41" s="6">
        <f t="shared" si="38"/>
        <v>24818.454038016745</v>
      </c>
      <c r="AA41" s="21">
        <f t="shared" si="38"/>
        <v>24982.033802188616</v>
      </c>
      <c r="AB41" s="2"/>
    </row>
    <row r="42" spans="1:28" x14ac:dyDescent="0.2">
      <c r="O42" s="24"/>
      <c r="P42" s="41"/>
      <c r="Q42" s="20"/>
      <c r="AA42" s="24"/>
      <c r="AB42" s="2"/>
    </row>
    <row r="43" spans="1:28" x14ac:dyDescent="0.2">
      <c r="A43" s="11" t="s">
        <v>3</v>
      </c>
      <c r="B43" s="3" t="s">
        <v>14</v>
      </c>
      <c r="D43" s="9">
        <f>-D30</f>
        <v>0</v>
      </c>
      <c r="E43" s="9">
        <f>D43-E30</f>
        <v>0</v>
      </c>
      <c r="F43" s="9">
        <f t="shared" ref="E43:T53" si="39">E43-F30</f>
        <v>0</v>
      </c>
      <c r="G43" s="9">
        <f t="shared" si="39"/>
        <v>0</v>
      </c>
      <c r="H43" s="9">
        <f t="shared" si="39"/>
        <v>0</v>
      </c>
      <c r="I43" s="9">
        <f t="shared" si="39"/>
        <v>0</v>
      </c>
      <c r="J43" s="9">
        <f t="shared" si="39"/>
        <v>0</v>
      </c>
      <c r="K43" s="9">
        <f t="shared" si="39"/>
        <v>0</v>
      </c>
      <c r="L43" s="9">
        <f t="shared" si="39"/>
        <v>0</v>
      </c>
      <c r="M43" s="9">
        <f t="shared" si="39"/>
        <v>0</v>
      </c>
      <c r="N43" s="9">
        <f t="shared" si="39"/>
        <v>0</v>
      </c>
      <c r="O43" s="19">
        <f t="shared" si="39"/>
        <v>0</v>
      </c>
      <c r="P43" s="13">
        <f t="shared" si="39"/>
        <v>0</v>
      </c>
      <c r="Q43" s="9">
        <f t="shared" si="39"/>
        <v>0</v>
      </c>
      <c r="R43" s="9">
        <f t="shared" si="39"/>
        <v>0</v>
      </c>
      <c r="S43" s="9">
        <f t="shared" si="39"/>
        <v>0</v>
      </c>
      <c r="T43" s="9">
        <f t="shared" si="39"/>
        <v>0</v>
      </c>
      <c r="U43" s="9">
        <f t="shared" ref="F43:AA48" si="40">T43-U30</f>
        <v>0</v>
      </c>
      <c r="V43" s="9">
        <f t="shared" si="40"/>
        <v>0</v>
      </c>
      <c r="W43" s="9">
        <f t="shared" si="40"/>
        <v>0</v>
      </c>
      <c r="X43" s="9">
        <f t="shared" si="40"/>
        <v>0</v>
      </c>
      <c r="Y43" s="9">
        <f t="shared" si="40"/>
        <v>0</v>
      </c>
      <c r="Z43" s="9">
        <f t="shared" si="40"/>
        <v>0</v>
      </c>
      <c r="AA43" s="19">
        <f t="shared" si="40"/>
        <v>0</v>
      </c>
      <c r="AB43" s="2"/>
    </row>
    <row r="44" spans="1:28" x14ac:dyDescent="0.2">
      <c r="B44" s="3" t="s">
        <v>15</v>
      </c>
      <c r="D44" s="9">
        <f>-D31</f>
        <v>0</v>
      </c>
      <c r="E44" s="9">
        <f>D44-E31</f>
        <v>0</v>
      </c>
      <c r="F44" s="9">
        <f t="shared" si="40"/>
        <v>0</v>
      </c>
      <c r="G44" s="9">
        <f t="shared" si="40"/>
        <v>0</v>
      </c>
      <c r="H44" s="9">
        <f t="shared" si="40"/>
        <v>0</v>
      </c>
      <c r="I44" s="9">
        <f t="shared" si="40"/>
        <v>0</v>
      </c>
      <c r="J44" s="9">
        <f t="shared" si="40"/>
        <v>0</v>
      </c>
      <c r="K44" s="9">
        <f t="shared" si="40"/>
        <v>0</v>
      </c>
      <c r="L44" s="9">
        <f t="shared" si="40"/>
        <v>0</v>
      </c>
      <c r="M44" s="9">
        <f t="shared" si="40"/>
        <v>0</v>
      </c>
      <c r="N44" s="9">
        <f t="shared" si="40"/>
        <v>0</v>
      </c>
      <c r="O44" s="19">
        <f>N44-O31</f>
        <v>0</v>
      </c>
      <c r="P44" s="13">
        <f t="shared" si="40"/>
        <v>0</v>
      </c>
      <c r="Q44" s="9">
        <f t="shared" si="40"/>
        <v>0</v>
      </c>
      <c r="R44" s="9">
        <f t="shared" si="40"/>
        <v>0</v>
      </c>
      <c r="S44" s="9">
        <f t="shared" si="40"/>
        <v>0</v>
      </c>
      <c r="T44" s="9">
        <f t="shared" si="40"/>
        <v>0</v>
      </c>
      <c r="U44" s="9">
        <f t="shared" si="40"/>
        <v>0</v>
      </c>
      <c r="V44" s="9">
        <f t="shared" si="40"/>
        <v>0</v>
      </c>
      <c r="W44" s="9">
        <f t="shared" si="40"/>
        <v>0</v>
      </c>
      <c r="X44" s="9">
        <f t="shared" si="40"/>
        <v>0</v>
      </c>
      <c r="Y44" s="9">
        <f t="shared" si="40"/>
        <v>0</v>
      </c>
      <c r="Z44" s="9">
        <f t="shared" si="40"/>
        <v>0</v>
      </c>
      <c r="AA44" s="19">
        <f t="shared" si="40"/>
        <v>0</v>
      </c>
      <c r="AB44" s="2"/>
    </row>
    <row r="45" spans="1:28" x14ac:dyDescent="0.2">
      <c r="B45" s="3" t="s">
        <v>16</v>
      </c>
      <c r="D45" s="9">
        <f t="shared" ref="D45:D53" si="41">-D32</f>
        <v>0</v>
      </c>
      <c r="E45" s="9">
        <f t="shared" si="39"/>
        <v>0</v>
      </c>
      <c r="F45" s="9">
        <f t="shared" si="40"/>
        <v>0</v>
      </c>
      <c r="G45" s="9">
        <f t="shared" si="40"/>
        <v>0</v>
      </c>
      <c r="H45" s="9">
        <f t="shared" si="40"/>
        <v>0</v>
      </c>
      <c r="I45" s="9">
        <f t="shared" si="40"/>
        <v>0</v>
      </c>
      <c r="J45" s="9">
        <f t="shared" si="40"/>
        <v>0</v>
      </c>
      <c r="K45" s="9">
        <f t="shared" si="40"/>
        <v>0</v>
      </c>
      <c r="L45" s="9">
        <f t="shared" si="40"/>
        <v>0</v>
      </c>
      <c r="M45" s="9">
        <f t="shared" si="40"/>
        <v>0</v>
      </c>
      <c r="N45" s="9">
        <f t="shared" si="40"/>
        <v>0</v>
      </c>
      <c r="O45" s="19">
        <f t="shared" si="40"/>
        <v>0</v>
      </c>
      <c r="P45" s="13">
        <f t="shared" si="40"/>
        <v>0</v>
      </c>
      <c r="Q45" s="9">
        <f t="shared" si="40"/>
        <v>0</v>
      </c>
      <c r="R45" s="9">
        <f t="shared" si="40"/>
        <v>0</v>
      </c>
      <c r="S45" s="9">
        <f t="shared" si="40"/>
        <v>0</v>
      </c>
      <c r="T45" s="9">
        <f t="shared" si="40"/>
        <v>0</v>
      </c>
      <c r="U45" s="9">
        <f t="shared" si="40"/>
        <v>0</v>
      </c>
      <c r="V45" s="9">
        <f t="shared" si="40"/>
        <v>0</v>
      </c>
      <c r="W45" s="9">
        <f t="shared" si="40"/>
        <v>0</v>
      </c>
      <c r="X45" s="9">
        <f t="shared" si="40"/>
        <v>0</v>
      </c>
      <c r="Y45" s="9">
        <f t="shared" si="40"/>
        <v>0</v>
      </c>
      <c r="Z45" s="9">
        <f t="shared" si="40"/>
        <v>0</v>
      </c>
      <c r="AA45" s="19">
        <f t="shared" si="40"/>
        <v>0</v>
      </c>
      <c r="AB45" s="2"/>
    </row>
    <row r="46" spans="1:28" x14ac:dyDescent="0.2">
      <c r="B46" s="3" t="s">
        <v>6</v>
      </c>
      <c r="D46" s="9">
        <f t="shared" si="41"/>
        <v>0</v>
      </c>
      <c r="E46" s="9">
        <f t="shared" si="39"/>
        <v>0</v>
      </c>
      <c r="F46" s="9">
        <f t="shared" si="40"/>
        <v>0</v>
      </c>
      <c r="G46" s="9">
        <f t="shared" si="40"/>
        <v>0</v>
      </c>
      <c r="H46" s="9">
        <f t="shared" si="40"/>
        <v>0</v>
      </c>
      <c r="I46" s="9">
        <f t="shared" si="40"/>
        <v>0</v>
      </c>
      <c r="J46" s="9">
        <f t="shared" si="40"/>
        <v>0</v>
      </c>
      <c r="K46" s="9">
        <f t="shared" si="40"/>
        <v>0</v>
      </c>
      <c r="L46" s="9">
        <f t="shared" si="40"/>
        <v>0</v>
      </c>
      <c r="M46" s="9">
        <f t="shared" si="40"/>
        <v>0</v>
      </c>
      <c r="N46" s="9">
        <f t="shared" si="40"/>
        <v>0</v>
      </c>
      <c r="O46" s="19">
        <f t="shared" si="40"/>
        <v>0</v>
      </c>
      <c r="P46" s="13">
        <f t="shared" si="40"/>
        <v>0</v>
      </c>
      <c r="Q46" s="9">
        <f t="shared" si="40"/>
        <v>0</v>
      </c>
      <c r="R46" s="9">
        <f t="shared" si="40"/>
        <v>0</v>
      </c>
      <c r="S46" s="9">
        <f t="shared" si="40"/>
        <v>0</v>
      </c>
      <c r="T46" s="9">
        <f t="shared" si="40"/>
        <v>0</v>
      </c>
      <c r="U46" s="9">
        <f t="shared" si="40"/>
        <v>0</v>
      </c>
      <c r="V46" s="9">
        <f t="shared" si="40"/>
        <v>0</v>
      </c>
      <c r="W46" s="9">
        <f t="shared" si="40"/>
        <v>0</v>
      </c>
      <c r="X46" s="9">
        <f t="shared" si="40"/>
        <v>0</v>
      </c>
      <c r="Y46" s="9">
        <f t="shared" si="40"/>
        <v>0</v>
      </c>
      <c r="Z46" s="9">
        <f t="shared" si="40"/>
        <v>0</v>
      </c>
      <c r="AA46" s="19">
        <f t="shared" si="40"/>
        <v>0</v>
      </c>
      <c r="AB46" s="2"/>
    </row>
    <row r="47" spans="1:28" x14ac:dyDescent="0.2">
      <c r="B47" s="3" t="s">
        <v>17</v>
      </c>
      <c r="D47" s="9">
        <f t="shared" si="41"/>
        <v>-368.64424978772632</v>
      </c>
      <c r="E47" s="9">
        <f t="shared" si="39"/>
        <v>-1777.7542562266335</v>
      </c>
      <c r="F47" s="9">
        <f t="shared" si="40"/>
        <v>-4742.3461051355716</v>
      </c>
      <c r="G47" s="9">
        <f t="shared" si="40"/>
        <v>-9113.5534865436312</v>
      </c>
      <c r="H47" s="9">
        <f t="shared" si="40"/>
        <v>-15185.907985043101</v>
      </c>
      <c r="I47" s="9">
        <f t="shared" si="40"/>
        <v>-23234.426295202422</v>
      </c>
      <c r="J47" s="9">
        <f t="shared" si="40"/>
        <v>-33389.735344955734</v>
      </c>
      <c r="K47" s="9">
        <f t="shared" si="40"/>
        <v>-45498.602063042075</v>
      </c>
      <c r="L47" s="9">
        <f t="shared" si="40"/>
        <v>-59087.547601507475</v>
      </c>
      <c r="M47" s="9">
        <f t="shared" si="40"/>
        <v>-74271.275660799132</v>
      </c>
      <c r="N47" s="9">
        <f t="shared" si="40"/>
        <v>-90415.025662984684</v>
      </c>
      <c r="O47" s="19">
        <f t="shared" si="40"/>
        <v>-107101.48897048071</v>
      </c>
      <c r="P47" s="13">
        <f t="shared" si="40"/>
        <v>-124539.03450646617</v>
      </c>
      <c r="Q47" s="9">
        <f t="shared" si="40"/>
        <v>-143159.35754405952</v>
      </c>
      <c r="R47" s="9">
        <f t="shared" si="40"/>
        <v>-163107.54153953309</v>
      </c>
      <c r="S47" s="9">
        <f t="shared" si="40"/>
        <v>-183844.39856507521</v>
      </c>
      <c r="T47" s="9">
        <f t="shared" si="40"/>
        <v>-205260.36802363588</v>
      </c>
      <c r="U47" s="9">
        <f t="shared" si="40"/>
        <v>-227463.90044170481</v>
      </c>
      <c r="V47" s="9">
        <f t="shared" si="40"/>
        <v>-250256.19222253354</v>
      </c>
      <c r="W47" s="9">
        <f t="shared" si="40"/>
        <v>-273749.45113525551</v>
      </c>
      <c r="X47" s="9">
        <f t="shared" si="40"/>
        <v>-298003.15751462028</v>
      </c>
      <c r="Y47" s="9">
        <f t="shared" si="40"/>
        <v>-322615.100190197</v>
      </c>
      <c r="Z47" s="9">
        <f t="shared" si="40"/>
        <v>-347433.55422821373</v>
      </c>
      <c r="AA47" s="19">
        <f t="shared" si="40"/>
        <v>-372415.58803040237</v>
      </c>
      <c r="AB47" s="2"/>
    </row>
    <row r="48" spans="1:28" x14ac:dyDescent="0.2">
      <c r="B48" s="3" t="s">
        <v>18</v>
      </c>
      <c r="D48" s="9">
        <f t="shared" si="41"/>
        <v>0</v>
      </c>
      <c r="E48" s="9">
        <f t="shared" si="39"/>
        <v>0</v>
      </c>
      <c r="F48" s="9">
        <f t="shared" si="40"/>
        <v>0</v>
      </c>
      <c r="G48" s="9">
        <f t="shared" si="40"/>
        <v>0</v>
      </c>
      <c r="H48" s="9">
        <f t="shared" si="40"/>
        <v>0</v>
      </c>
      <c r="I48" s="9">
        <f t="shared" si="40"/>
        <v>0</v>
      </c>
      <c r="J48" s="9">
        <f t="shared" si="40"/>
        <v>0</v>
      </c>
      <c r="K48" s="9">
        <f t="shared" si="40"/>
        <v>0</v>
      </c>
      <c r="L48" s="9">
        <f t="shared" si="40"/>
        <v>0</v>
      </c>
      <c r="M48" s="9">
        <f t="shared" si="40"/>
        <v>0</v>
      </c>
      <c r="N48" s="9">
        <f t="shared" si="40"/>
        <v>0</v>
      </c>
      <c r="O48" s="19">
        <f t="shared" si="40"/>
        <v>0</v>
      </c>
      <c r="P48" s="13">
        <f t="shared" si="40"/>
        <v>0</v>
      </c>
      <c r="Q48" s="9">
        <f t="shared" si="40"/>
        <v>0</v>
      </c>
      <c r="R48" s="9">
        <f t="shared" si="40"/>
        <v>0</v>
      </c>
      <c r="S48" s="9">
        <f t="shared" si="40"/>
        <v>0</v>
      </c>
      <c r="T48" s="9">
        <f t="shared" si="40"/>
        <v>0</v>
      </c>
      <c r="U48" s="9">
        <f t="shared" si="40"/>
        <v>0</v>
      </c>
      <c r="V48" s="9">
        <f t="shared" si="40"/>
        <v>0</v>
      </c>
      <c r="W48" s="9">
        <f t="shared" si="40"/>
        <v>0</v>
      </c>
      <c r="X48" s="9">
        <f t="shared" si="40"/>
        <v>0</v>
      </c>
      <c r="Y48" s="9">
        <f t="shared" si="40"/>
        <v>0</v>
      </c>
      <c r="Z48" s="9">
        <f t="shared" si="40"/>
        <v>0</v>
      </c>
      <c r="AA48" s="19">
        <f t="shared" si="40"/>
        <v>0</v>
      </c>
      <c r="AB48" s="2"/>
    </row>
    <row r="49" spans="1:28" x14ac:dyDescent="0.2">
      <c r="B49" s="3" t="s">
        <v>19</v>
      </c>
      <c r="D49" s="9">
        <f t="shared" si="41"/>
        <v>0</v>
      </c>
      <c r="E49" s="9">
        <f t="shared" si="39"/>
        <v>0</v>
      </c>
      <c r="F49" s="9">
        <f t="shared" ref="F49:AA53" si="42">E49-F36</f>
        <v>0</v>
      </c>
      <c r="G49" s="9">
        <f t="shared" si="42"/>
        <v>0</v>
      </c>
      <c r="H49" s="9">
        <f t="shared" si="42"/>
        <v>0</v>
      </c>
      <c r="I49" s="9">
        <f t="shared" si="42"/>
        <v>0</v>
      </c>
      <c r="J49" s="9">
        <f t="shared" si="42"/>
        <v>0</v>
      </c>
      <c r="K49" s="9">
        <f t="shared" si="42"/>
        <v>0</v>
      </c>
      <c r="L49" s="9">
        <f t="shared" si="42"/>
        <v>0</v>
      </c>
      <c r="M49" s="9">
        <f t="shared" si="42"/>
        <v>0</v>
      </c>
      <c r="N49" s="9">
        <f t="shared" si="42"/>
        <v>0</v>
      </c>
      <c r="O49" s="19">
        <f t="shared" si="42"/>
        <v>0</v>
      </c>
      <c r="P49" s="13">
        <f t="shared" si="42"/>
        <v>0</v>
      </c>
      <c r="Q49" s="9">
        <f t="shared" si="42"/>
        <v>0</v>
      </c>
      <c r="R49" s="9">
        <f t="shared" si="42"/>
        <v>0</v>
      </c>
      <c r="S49" s="9">
        <f t="shared" si="42"/>
        <v>0</v>
      </c>
      <c r="T49" s="9">
        <f t="shared" si="42"/>
        <v>0</v>
      </c>
      <c r="U49" s="9">
        <f t="shared" si="42"/>
        <v>0</v>
      </c>
      <c r="V49" s="9">
        <f t="shared" si="42"/>
        <v>0</v>
      </c>
      <c r="W49" s="9">
        <f t="shared" si="42"/>
        <v>0</v>
      </c>
      <c r="X49" s="9">
        <f t="shared" si="42"/>
        <v>0</v>
      </c>
      <c r="Y49" s="9">
        <f t="shared" si="42"/>
        <v>0</v>
      </c>
      <c r="Z49" s="9">
        <f t="shared" si="42"/>
        <v>0</v>
      </c>
      <c r="AA49" s="19">
        <f t="shared" si="42"/>
        <v>0</v>
      </c>
      <c r="AB49" s="2"/>
    </row>
    <row r="50" spans="1:28" x14ac:dyDescent="0.2">
      <c r="B50" s="3" t="s">
        <v>20</v>
      </c>
      <c r="D50" s="9">
        <f t="shared" si="41"/>
        <v>0</v>
      </c>
      <c r="E50" s="9">
        <f t="shared" si="39"/>
        <v>0</v>
      </c>
      <c r="F50" s="9">
        <f>E50-F37</f>
        <v>0</v>
      </c>
      <c r="G50" s="9">
        <f t="shared" si="42"/>
        <v>0</v>
      </c>
      <c r="H50" s="9">
        <f t="shared" si="42"/>
        <v>0</v>
      </c>
      <c r="I50" s="9">
        <f t="shared" si="42"/>
        <v>0</v>
      </c>
      <c r="J50" s="9">
        <f t="shared" si="42"/>
        <v>0</v>
      </c>
      <c r="K50" s="9">
        <f t="shared" si="42"/>
        <v>0</v>
      </c>
      <c r="L50" s="9">
        <f t="shared" si="42"/>
        <v>0</v>
      </c>
      <c r="M50" s="9">
        <f t="shared" si="42"/>
        <v>0</v>
      </c>
      <c r="N50" s="9">
        <f t="shared" si="42"/>
        <v>0</v>
      </c>
      <c r="O50" s="19">
        <f t="shared" si="42"/>
        <v>0</v>
      </c>
      <c r="P50" s="13">
        <f t="shared" si="42"/>
        <v>0</v>
      </c>
      <c r="Q50" s="9">
        <f t="shared" si="42"/>
        <v>0</v>
      </c>
      <c r="R50" s="9">
        <f t="shared" si="42"/>
        <v>0</v>
      </c>
      <c r="S50" s="9">
        <f t="shared" si="42"/>
        <v>0</v>
      </c>
      <c r="T50" s="9">
        <f t="shared" si="42"/>
        <v>0</v>
      </c>
      <c r="U50" s="9">
        <f t="shared" si="42"/>
        <v>0</v>
      </c>
      <c r="V50" s="9">
        <f t="shared" si="42"/>
        <v>0</v>
      </c>
      <c r="W50" s="9">
        <f t="shared" si="42"/>
        <v>0</v>
      </c>
      <c r="X50" s="9">
        <f t="shared" si="42"/>
        <v>0</v>
      </c>
      <c r="Y50" s="9">
        <f t="shared" si="42"/>
        <v>0</v>
      </c>
      <c r="Z50" s="9">
        <f t="shared" si="42"/>
        <v>0</v>
      </c>
      <c r="AA50" s="19">
        <f t="shared" si="42"/>
        <v>0</v>
      </c>
      <c r="AB50" s="2"/>
    </row>
    <row r="51" spans="1:28" x14ac:dyDescent="0.2">
      <c r="B51" s="3" t="s">
        <v>21</v>
      </c>
      <c r="D51" s="9">
        <f t="shared" si="41"/>
        <v>0</v>
      </c>
      <c r="E51" s="9">
        <f t="shared" si="39"/>
        <v>0</v>
      </c>
      <c r="F51" s="9">
        <f t="shared" si="42"/>
        <v>0</v>
      </c>
      <c r="G51" s="9">
        <f t="shared" si="42"/>
        <v>0</v>
      </c>
      <c r="H51" s="9">
        <f t="shared" si="42"/>
        <v>0</v>
      </c>
      <c r="I51" s="9">
        <f t="shared" si="42"/>
        <v>0</v>
      </c>
      <c r="J51" s="9">
        <f t="shared" si="42"/>
        <v>0</v>
      </c>
      <c r="K51" s="9">
        <f t="shared" si="42"/>
        <v>0</v>
      </c>
      <c r="L51" s="9">
        <f t="shared" si="42"/>
        <v>0</v>
      </c>
      <c r="M51" s="9">
        <f t="shared" si="42"/>
        <v>0</v>
      </c>
      <c r="N51" s="9">
        <f t="shared" si="42"/>
        <v>0</v>
      </c>
      <c r="O51" s="19">
        <f t="shared" si="42"/>
        <v>0</v>
      </c>
      <c r="P51" s="13">
        <f t="shared" si="42"/>
        <v>0</v>
      </c>
      <c r="Q51" s="9">
        <f t="shared" si="42"/>
        <v>0</v>
      </c>
      <c r="R51" s="9">
        <f t="shared" si="42"/>
        <v>0</v>
      </c>
      <c r="S51" s="9">
        <f t="shared" si="42"/>
        <v>0</v>
      </c>
      <c r="T51" s="9">
        <f t="shared" si="42"/>
        <v>0</v>
      </c>
      <c r="U51" s="9">
        <f t="shared" si="42"/>
        <v>0</v>
      </c>
      <c r="V51" s="9">
        <f t="shared" si="42"/>
        <v>0</v>
      </c>
      <c r="W51" s="9">
        <f t="shared" si="42"/>
        <v>0</v>
      </c>
      <c r="X51" s="9">
        <f t="shared" si="42"/>
        <v>0</v>
      </c>
      <c r="Y51" s="9">
        <f t="shared" si="42"/>
        <v>0</v>
      </c>
      <c r="Z51" s="9">
        <f t="shared" si="42"/>
        <v>0</v>
      </c>
      <c r="AA51" s="19">
        <f t="shared" si="42"/>
        <v>0</v>
      </c>
      <c r="AB51" s="2"/>
    </row>
    <row r="52" spans="1:28" x14ac:dyDescent="0.2">
      <c r="B52" s="3" t="s">
        <v>22</v>
      </c>
      <c r="D52" s="9">
        <f t="shared" si="41"/>
        <v>0</v>
      </c>
      <c r="E52" s="9">
        <f t="shared" si="39"/>
        <v>0</v>
      </c>
      <c r="F52" s="9">
        <f t="shared" si="42"/>
        <v>0</v>
      </c>
      <c r="G52" s="9">
        <f t="shared" si="42"/>
        <v>0</v>
      </c>
      <c r="H52" s="9">
        <f t="shared" si="42"/>
        <v>0</v>
      </c>
      <c r="I52" s="9">
        <f t="shared" si="42"/>
        <v>0</v>
      </c>
      <c r="J52" s="9">
        <f t="shared" si="42"/>
        <v>0</v>
      </c>
      <c r="K52" s="9">
        <f t="shared" si="42"/>
        <v>0</v>
      </c>
      <c r="L52" s="9">
        <f t="shared" si="42"/>
        <v>0</v>
      </c>
      <c r="M52" s="9">
        <f t="shared" si="42"/>
        <v>0</v>
      </c>
      <c r="N52" s="9">
        <f t="shared" si="42"/>
        <v>0</v>
      </c>
      <c r="O52" s="19">
        <f t="shared" si="42"/>
        <v>0</v>
      </c>
      <c r="P52" s="13">
        <f t="shared" si="42"/>
        <v>0</v>
      </c>
      <c r="Q52" s="9">
        <f t="shared" si="42"/>
        <v>0</v>
      </c>
      <c r="R52" s="9">
        <f t="shared" si="42"/>
        <v>0</v>
      </c>
      <c r="S52" s="9">
        <f t="shared" si="42"/>
        <v>0</v>
      </c>
      <c r="T52" s="9">
        <f t="shared" si="42"/>
        <v>0</v>
      </c>
      <c r="U52" s="9">
        <f t="shared" si="42"/>
        <v>0</v>
      </c>
      <c r="V52" s="9">
        <f t="shared" si="42"/>
        <v>0</v>
      </c>
      <c r="W52" s="9">
        <f t="shared" si="42"/>
        <v>0</v>
      </c>
      <c r="X52" s="9">
        <f t="shared" si="42"/>
        <v>0</v>
      </c>
      <c r="Y52" s="9">
        <f t="shared" si="42"/>
        <v>0</v>
      </c>
      <c r="Z52" s="9">
        <f t="shared" si="42"/>
        <v>0</v>
      </c>
      <c r="AA52" s="19">
        <f t="shared" si="42"/>
        <v>0</v>
      </c>
      <c r="AB52" s="2"/>
    </row>
    <row r="53" spans="1:28" x14ac:dyDescent="0.2">
      <c r="B53" s="3" t="s">
        <v>23</v>
      </c>
      <c r="D53" s="9">
        <f t="shared" si="41"/>
        <v>0</v>
      </c>
      <c r="E53" s="9">
        <f t="shared" si="39"/>
        <v>0</v>
      </c>
      <c r="F53" s="9">
        <f t="shared" si="42"/>
        <v>0</v>
      </c>
      <c r="G53" s="9">
        <f t="shared" si="42"/>
        <v>0</v>
      </c>
      <c r="H53" s="9">
        <f t="shared" si="42"/>
        <v>0</v>
      </c>
      <c r="I53" s="9">
        <f t="shared" si="42"/>
        <v>0</v>
      </c>
      <c r="J53" s="9">
        <f t="shared" si="42"/>
        <v>0</v>
      </c>
      <c r="K53" s="9">
        <f t="shared" si="42"/>
        <v>0</v>
      </c>
      <c r="L53" s="9">
        <f t="shared" si="42"/>
        <v>0</v>
      </c>
      <c r="M53" s="9">
        <f t="shared" si="42"/>
        <v>0</v>
      </c>
      <c r="N53" s="9">
        <f t="shared" si="42"/>
        <v>0</v>
      </c>
      <c r="O53" s="19">
        <f t="shared" si="42"/>
        <v>0</v>
      </c>
      <c r="P53" s="13">
        <f t="shared" si="42"/>
        <v>0</v>
      </c>
      <c r="Q53" s="9">
        <f t="shared" si="42"/>
        <v>0</v>
      </c>
      <c r="R53" s="9">
        <f t="shared" si="42"/>
        <v>0</v>
      </c>
      <c r="S53" s="9">
        <f t="shared" si="42"/>
        <v>0</v>
      </c>
      <c r="T53" s="9">
        <f t="shared" si="42"/>
        <v>0</v>
      </c>
      <c r="U53" s="9">
        <f t="shared" si="42"/>
        <v>0</v>
      </c>
      <c r="V53" s="9">
        <f t="shared" si="42"/>
        <v>0</v>
      </c>
      <c r="W53" s="9">
        <f t="shared" si="42"/>
        <v>0</v>
      </c>
      <c r="X53" s="9">
        <f t="shared" si="42"/>
        <v>0</v>
      </c>
      <c r="Y53" s="9">
        <f t="shared" si="42"/>
        <v>0</v>
      </c>
      <c r="Z53" s="9">
        <f t="shared" si="42"/>
        <v>0</v>
      </c>
      <c r="AA53" s="19">
        <f t="shared" si="42"/>
        <v>0</v>
      </c>
      <c r="AB53" s="2"/>
    </row>
    <row r="54" spans="1:28" ht="13.5" thickBot="1" x14ac:dyDescent="0.25">
      <c r="A54" s="12" t="s">
        <v>13</v>
      </c>
      <c r="D54" s="6">
        <f>SUM(D43:D53)</f>
        <v>-368.64424978772632</v>
      </c>
      <c r="E54" s="6">
        <f t="shared" ref="E54:AA54" si="43">SUM(E43:E53)</f>
        <v>-1777.7542562266335</v>
      </c>
      <c r="F54" s="6">
        <f t="shared" si="43"/>
        <v>-4742.3461051355716</v>
      </c>
      <c r="G54" s="6">
        <f t="shared" si="43"/>
        <v>-9113.5534865436312</v>
      </c>
      <c r="H54" s="6">
        <f t="shared" si="43"/>
        <v>-15185.907985043101</v>
      </c>
      <c r="I54" s="6">
        <f t="shared" si="43"/>
        <v>-23234.426295202422</v>
      </c>
      <c r="J54" s="6">
        <f t="shared" si="43"/>
        <v>-33389.735344955734</v>
      </c>
      <c r="K54" s="6">
        <f t="shared" si="43"/>
        <v>-45498.602063042075</v>
      </c>
      <c r="L54" s="6">
        <f t="shared" si="43"/>
        <v>-59087.547601507475</v>
      </c>
      <c r="M54" s="6">
        <f t="shared" si="43"/>
        <v>-74271.275660799132</v>
      </c>
      <c r="N54" s="6">
        <f t="shared" si="43"/>
        <v>-90415.025662984684</v>
      </c>
      <c r="O54" s="21">
        <f t="shared" si="43"/>
        <v>-107101.48897048071</v>
      </c>
      <c r="P54" s="6">
        <f t="shared" si="43"/>
        <v>-124539.03450646617</v>
      </c>
      <c r="Q54" s="6">
        <f t="shared" si="43"/>
        <v>-143159.35754405952</v>
      </c>
      <c r="R54" s="6">
        <f t="shared" si="43"/>
        <v>-163107.54153953309</v>
      </c>
      <c r="S54" s="6">
        <f t="shared" si="43"/>
        <v>-183844.39856507521</v>
      </c>
      <c r="T54" s="6">
        <f t="shared" si="43"/>
        <v>-205260.36802363588</v>
      </c>
      <c r="U54" s="6">
        <f t="shared" si="43"/>
        <v>-227463.90044170481</v>
      </c>
      <c r="V54" s="6">
        <f t="shared" si="43"/>
        <v>-250256.19222253354</v>
      </c>
      <c r="W54" s="6">
        <f t="shared" si="43"/>
        <v>-273749.45113525551</v>
      </c>
      <c r="X54" s="6">
        <f t="shared" si="43"/>
        <v>-298003.15751462028</v>
      </c>
      <c r="Y54" s="6">
        <f t="shared" si="43"/>
        <v>-322615.100190197</v>
      </c>
      <c r="Z54" s="6">
        <f t="shared" si="43"/>
        <v>-347433.55422821373</v>
      </c>
      <c r="AA54" s="21">
        <f t="shared" si="43"/>
        <v>-372415.58803040237</v>
      </c>
      <c r="AB54" s="2"/>
    </row>
    <row r="55" spans="1:28" x14ac:dyDescent="0.2">
      <c r="O55" s="24"/>
      <c r="P55" s="41"/>
      <c r="Q55" s="20"/>
      <c r="AA55" s="24"/>
      <c r="AB55" s="2"/>
    </row>
    <row r="56" spans="1:28" x14ac:dyDescent="0.2">
      <c r="A56" s="11" t="s">
        <v>27</v>
      </c>
      <c r="B56" s="3" t="s">
        <v>14</v>
      </c>
      <c r="C56" s="5">
        <v>7.0000000000000007E-2</v>
      </c>
      <c r="D56" s="22">
        <f>O17*C56/12</f>
        <v>0</v>
      </c>
      <c r="E56" s="22">
        <f>D56</f>
        <v>0</v>
      </c>
      <c r="F56" s="22">
        <f t="shared" ref="F56:O56" si="44">E56</f>
        <v>0</v>
      </c>
      <c r="G56" s="22">
        <f t="shared" si="44"/>
        <v>0</v>
      </c>
      <c r="H56" s="22">
        <f t="shared" si="44"/>
        <v>0</v>
      </c>
      <c r="I56" s="22">
        <f t="shared" si="44"/>
        <v>0</v>
      </c>
      <c r="J56" s="22">
        <f t="shared" si="44"/>
        <v>0</v>
      </c>
      <c r="K56" s="22">
        <f t="shared" si="44"/>
        <v>0</v>
      </c>
      <c r="L56" s="22">
        <f t="shared" si="44"/>
        <v>0</v>
      </c>
      <c r="M56" s="22">
        <f t="shared" si="44"/>
        <v>0</v>
      </c>
      <c r="N56" s="22">
        <f t="shared" si="44"/>
        <v>0</v>
      </c>
      <c r="O56" s="23">
        <f t="shared" si="44"/>
        <v>0</v>
      </c>
      <c r="P56" s="40">
        <f>(AA17-O17)*C56/12</f>
        <v>0</v>
      </c>
      <c r="Q56" s="22">
        <f>P56</f>
        <v>0</v>
      </c>
      <c r="R56" s="22">
        <f t="shared" ref="R56:AA63" si="45">Q56</f>
        <v>0</v>
      </c>
      <c r="S56" s="22">
        <f t="shared" si="45"/>
        <v>0</v>
      </c>
      <c r="T56" s="22">
        <f t="shared" si="45"/>
        <v>0</v>
      </c>
      <c r="U56" s="22">
        <f t="shared" si="45"/>
        <v>0</v>
      </c>
      <c r="V56" s="22">
        <f t="shared" si="45"/>
        <v>0</v>
      </c>
      <c r="W56" s="22">
        <f t="shared" si="45"/>
        <v>0</v>
      </c>
      <c r="X56" s="22">
        <f t="shared" si="45"/>
        <v>0</v>
      </c>
      <c r="Y56" s="22">
        <f t="shared" si="45"/>
        <v>0</v>
      </c>
      <c r="Z56" s="22">
        <f t="shared" si="45"/>
        <v>0</v>
      </c>
      <c r="AA56" s="23">
        <f t="shared" si="45"/>
        <v>0</v>
      </c>
      <c r="AB56" s="2"/>
    </row>
    <row r="57" spans="1:28" x14ac:dyDescent="0.2">
      <c r="B57" s="3" t="s">
        <v>15</v>
      </c>
      <c r="C57" s="5">
        <v>7.0000000000000007E-2</v>
      </c>
      <c r="D57" s="22">
        <f t="shared" ref="D57:D66" si="46">O18*C57/12</f>
        <v>0</v>
      </c>
      <c r="E57" s="22">
        <f t="shared" ref="E57:O66" si="47">D57</f>
        <v>0</v>
      </c>
      <c r="F57" s="22">
        <f t="shared" si="47"/>
        <v>0</v>
      </c>
      <c r="G57" s="22">
        <f t="shared" si="47"/>
        <v>0</v>
      </c>
      <c r="H57" s="22">
        <f t="shared" si="47"/>
        <v>0</v>
      </c>
      <c r="I57" s="22">
        <f t="shared" si="47"/>
        <v>0</v>
      </c>
      <c r="J57" s="22">
        <f t="shared" si="47"/>
        <v>0</v>
      </c>
      <c r="K57" s="22">
        <f t="shared" si="47"/>
        <v>0</v>
      </c>
      <c r="L57" s="22">
        <f t="shared" si="47"/>
        <v>0</v>
      </c>
      <c r="M57" s="22">
        <f t="shared" si="47"/>
        <v>0</v>
      </c>
      <c r="N57" s="22">
        <f t="shared" si="47"/>
        <v>0</v>
      </c>
      <c r="O57" s="23">
        <f t="shared" si="47"/>
        <v>0</v>
      </c>
      <c r="P57" s="40">
        <f t="shared" ref="P57:P66" si="48">(AA18-O18)*C57/12</f>
        <v>0</v>
      </c>
      <c r="Q57" s="22">
        <f t="shared" ref="Q57:AA66" si="49">P57</f>
        <v>0</v>
      </c>
      <c r="R57" s="22">
        <f t="shared" si="49"/>
        <v>0</v>
      </c>
      <c r="S57" s="22">
        <f t="shared" si="49"/>
        <v>0</v>
      </c>
      <c r="T57" s="22">
        <f t="shared" si="49"/>
        <v>0</v>
      </c>
      <c r="U57" s="22">
        <f t="shared" si="49"/>
        <v>0</v>
      </c>
      <c r="V57" s="22">
        <f t="shared" si="49"/>
        <v>0</v>
      </c>
      <c r="W57" s="22">
        <f t="shared" si="49"/>
        <v>0</v>
      </c>
      <c r="X57" s="22">
        <f t="shared" si="49"/>
        <v>0</v>
      </c>
      <c r="Y57" s="22">
        <f t="shared" si="49"/>
        <v>0</v>
      </c>
      <c r="Z57" s="22">
        <f t="shared" si="49"/>
        <v>0</v>
      </c>
      <c r="AA57" s="23">
        <f t="shared" si="49"/>
        <v>0</v>
      </c>
      <c r="AB57" s="2"/>
    </row>
    <row r="58" spans="1:28" x14ac:dyDescent="0.2">
      <c r="B58" s="3" t="s">
        <v>16</v>
      </c>
      <c r="C58" s="5">
        <v>7.0000000000000007E-2</v>
      </c>
      <c r="D58" s="22">
        <f t="shared" si="46"/>
        <v>0</v>
      </c>
      <c r="E58" s="22">
        <f t="shared" si="47"/>
        <v>0</v>
      </c>
      <c r="F58" s="22">
        <f t="shared" si="47"/>
        <v>0</v>
      </c>
      <c r="G58" s="22">
        <f t="shared" si="47"/>
        <v>0</v>
      </c>
      <c r="H58" s="22">
        <f t="shared" si="47"/>
        <v>0</v>
      </c>
      <c r="I58" s="22">
        <f t="shared" si="47"/>
        <v>0</v>
      </c>
      <c r="J58" s="22">
        <f t="shared" si="47"/>
        <v>0</v>
      </c>
      <c r="K58" s="22">
        <f t="shared" si="47"/>
        <v>0</v>
      </c>
      <c r="L58" s="22">
        <f t="shared" si="47"/>
        <v>0</v>
      </c>
      <c r="M58" s="22">
        <f t="shared" si="47"/>
        <v>0</v>
      </c>
      <c r="N58" s="22">
        <f t="shared" si="47"/>
        <v>0</v>
      </c>
      <c r="O58" s="23">
        <f t="shared" si="47"/>
        <v>0</v>
      </c>
      <c r="P58" s="40">
        <f t="shared" si="48"/>
        <v>0</v>
      </c>
      <c r="Q58" s="22">
        <f t="shared" si="49"/>
        <v>0</v>
      </c>
      <c r="R58" s="22">
        <f t="shared" si="45"/>
        <v>0</v>
      </c>
      <c r="S58" s="22">
        <f t="shared" si="45"/>
        <v>0</v>
      </c>
      <c r="T58" s="22">
        <f t="shared" si="45"/>
        <v>0</v>
      </c>
      <c r="U58" s="22">
        <f t="shared" si="45"/>
        <v>0</v>
      </c>
      <c r="V58" s="22">
        <f t="shared" si="45"/>
        <v>0</v>
      </c>
      <c r="W58" s="22">
        <f t="shared" si="45"/>
        <v>0</v>
      </c>
      <c r="X58" s="22">
        <f t="shared" si="45"/>
        <v>0</v>
      </c>
      <c r="Y58" s="22">
        <f t="shared" si="45"/>
        <v>0</v>
      </c>
      <c r="Z58" s="22">
        <f t="shared" si="45"/>
        <v>0</v>
      </c>
      <c r="AA58" s="23">
        <f t="shared" si="45"/>
        <v>0</v>
      </c>
      <c r="AB58" s="2"/>
    </row>
    <row r="59" spans="1:28" x14ac:dyDescent="0.2">
      <c r="B59" s="3" t="s">
        <v>6</v>
      </c>
      <c r="C59" s="5">
        <v>0.1</v>
      </c>
      <c r="D59" s="22">
        <f t="shared" si="46"/>
        <v>0</v>
      </c>
      <c r="E59" s="22">
        <f t="shared" si="47"/>
        <v>0</v>
      </c>
      <c r="F59" s="22">
        <f t="shared" si="47"/>
        <v>0</v>
      </c>
      <c r="G59" s="22">
        <f t="shared" si="47"/>
        <v>0</v>
      </c>
      <c r="H59" s="22">
        <f t="shared" si="47"/>
        <v>0</v>
      </c>
      <c r="I59" s="22">
        <f t="shared" si="47"/>
        <v>0</v>
      </c>
      <c r="J59" s="22">
        <f t="shared" si="47"/>
        <v>0</v>
      </c>
      <c r="K59" s="22">
        <f t="shared" si="47"/>
        <v>0</v>
      </c>
      <c r="L59" s="22">
        <f t="shared" si="47"/>
        <v>0</v>
      </c>
      <c r="M59" s="22">
        <f t="shared" si="47"/>
        <v>0</v>
      </c>
      <c r="N59" s="22">
        <f t="shared" si="47"/>
        <v>0</v>
      </c>
      <c r="O59" s="23">
        <f t="shared" si="47"/>
        <v>0</v>
      </c>
      <c r="P59" s="40">
        <f t="shared" si="48"/>
        <v>0</v>
      </c>
      <c r="Q59" s="22">
        <f t="shared" si="49"/>
        <v>0</v>
      </c>
      <c r="R59" s="22">
        <f t="shared" si="45"/>
        <v>0</v>
      </c>
      <c r="S59" s="22">
        <f t="shared" si="45"/>
        <v>0</v>
      </c>
      <c r="T59" s="22">
        <f t="shared" si="45"/>
        <v>0</v>
      </c>
      <c r="U59" s="22">
        <f t="shared" si="45"/>
        <v>0</v>
      </c>
      <c r="V59" s="22">
        <f t="shared" si="45"/>
        <v>0</v>
      </c>
      <c r="W59" s="22">
        <f t="shared" si="45"/>
        <v>0</v>
      </c>
      <c r="X59" s="22">
        <f t="shared" si="45"/>
        <v>0</v>
      </c>
      <c r="Y59" s="22">
        <f t="shared" si="45"/>
        <v>0</v>
      </c>
      <c r="Z59" s="22">
        <f t="shared" si="45"/>
        <v>0</v>
      </c>
      <c r="AA59" s="23">
        <f t="shared" si="45"/>
        <v>0</v>
      </c>
      <c r="AB59" s="2"/>
    </row>
    <row r="60" spans="1:28" x14ac:dyDescent="0.2">
      <c r="B60" s="3" t="s">
        <v>17</v>
      </c>
      <c r="C60" s="5">
        <v>0.2</v>
      </c>
      <c r="D60" s="22">
        <f t="shared" si="46"/>
        <v>139239.56200000001</v>
      </c>
      <c r="E60" s="22">
        <f t="shared" si="47"/>
        <v>139239.56200000001</v>
      </c>
      <c r="F60" s="22">
        <f t="shared" si="47"/>
        <v>139239.56200000001</v>
      </c>
      <c r="G60" s="22">
        <f t="shared" si="47"/>
        <v>139239.56200000001</v>
      </c>
      <c r="H60" s="22">
        <f t="shared" si="47"/>
        <v>139239.56200000001</v>
      </c>
      <c r="I60" s="22">
        <f t="shared" si="47"/>
        <v>139239.56200000001</v>
      </c>
      <c r="J60" s="22">
        <f t="shared" si="47"/>
        <v>139239.56200000001</v>
      </c>
      <c r="K60" s="22">
        <f t="shared" si="47"/>
        <v>139239.56200000001</v>
      </c>
      <c r="L60" s="22">
        <f t="shared" si="47"/>
        <v>139239.56200000001</v>
      </c>
      <c r="M60" s="22">
        <f t="shared" si="47"/>
        <v>139239.56200000001</v>
      </c>
      <c r="N60" s="22">
        <f t="shared" si="47"/>
        <v>139239.56200000001</v>
      </c>
      <c r="O60" s="23">
        <f t="shared" si="47"/>
        <v>139239.56200000001</v>
      </c>
      <c r="P60" s="40">
        <f t="shared" si="48"/>
        <v>65116.770333333327</v>
      </c>
      <c r="Q60" s="22">
        <f t="shared" si="49"/>
        <v>65116.770333333327</v>
      </c>
      <c r="R60" s="22">
        <f t="shared" si="45"/>
        <v>65116.770333333327</v>
      </c>
      <c r="S60" s="22">
        <f t="shared" si="45"/>
        <v>65116.770333333327</v>
      </c>
      <c r="T60" s="22">
        <f t="shared" si="45"/>
        <v>65116.770333333327</v>
      </c>
      <c r="U60" s="22">
        <f t="shared" si="45"/>
        <v>65116.770333333327</v>
      </c>
      <c r="V60" s="22">
        <f t="shared" si="45"/>
        <v>65116.770333333327</v>
      </c>
      <c r="W60" s="22">
        <f t="shared" si="45"/>
        <v>65116.770333333327</v>
      </c>
      <c r="X60" s="22">
        <f t="shared" si="45"/>
        <v>65116.770333333327</v>
      </c>
      <c r="Y60" s="22">
        <f t="shared" si="45"/>
        <v>65116.770333333327</v>
      </c>
      <c r="Z60" s="22">
        <f t="shared" si="45"/>
        <v>65116.770333333327</v>
      </c>
      <c r="AA60" s="23">
        <f t="shared" si="45"/>
        <v>65116.770333333327</v>
      </c>
      <c r="AB60" s="2"/>
    </row>
    <row r="61" spans="1:28" x14ac:dyDescent="0.2">
      <c r="B61" s="3" t="s">
        <v>18</v>
      </c>
      <c r="C61" s="5">
        <v>0.2</v>
      </c>
      <c r="D61" s="22">
        <f t="shared" si="46"/>
        <v>0</v>
      </c>
      <c r="E61" s="22">
        <f t="shared" si="47"/>
        <v>0</v>
      </c>
      <c r="F61" s="22">
        <f t="shared" si="47"/>
        <v>0</v>
      </c>
      <c r="G61" s="22">
        <f t="shared" si="47"/>
        <v>0</v>
      </c>
      <c r="H61" s="22">
        <f t="shared" si="47"/>
        <v>0</v>
      </c>
      <c r="I61" s="22">
        <f t="shared" si="47"/>
        <v>0</v>
      </c>
      <c r="J61" s="22">
        <f t="shared" si="47"/>
        <v>0</v>
      </c>
      <c r="K61" s="22">
        <f t="shared" si="47"/>
        <v>0</v>
      </c>
      <c r="L61" s="22">
        <f t="shared" si="47"/>
        <v>0</v>
      </c>
      <c r="M61" s="22">
        <f t="shared" si="47"/>
        <v>0</v>
      </c>
      <c r="N61" s="22">
        <f t="shared" si="47"/>
        <v>0</v>
      </c>
      <c r="O61" s="23">
        <f t="shared" si="47"/>
        <v>0</v>
      </c>
      <c r="P61" s="40">
        <f t="shared" si="48"/>
        <v>0</v>
      </c>
      <c r="Q61" s="22">
        <f t="shared" si="49"/>
        <v>0</v>
      </c>
      <c r="R61" s="22">
        <f t="shared" si="45"/>
        <v>0</v>
      </c>
      <c r="S61" s="22">
        <f t="shared" si="45"/>
        <v>0</v>
      </c>
      <c r="T61" s="22">
        <f t="shared" si="45"/>
        <v>0</v>
      </c>
      <c r="U61" s="22">
        <f t="shared" si="45"/>
        <v>0</v>
      </c>
      <c r="V61" s="22">
        <f t="shared" si="45"/>
        <v>0</v>
      </c>
      <c r="W61" s="22">
        <f t="shared" si="45"/>
        <v>0</v>
      </c>
      <c r="X61" s="22">
        <f t="shared" si="45"/>
        <v>0</v>
      </c>
      <c r="Y61" s="22">
        <f t="shared" si="45"/>
        <v>0</v>
      </c>
      <c r="Z61" s="22">
        <f t="shared" si="45"/>
        <v>0</v>
      </c>
      <c r="AA61" s="23">
        <f t="shared" si="45"/>
        <v>0</v>
      </c>
      <c r="AB61" s="2"/>
    </row>
    <row r="62" spans="1:28" x14ac:dyDescent="0.2">
      <c r="B62" s="3" t="s">
        <v>19</v>
      </c>
      <c r="C62" s="5">
        <v>0.2</v>
      </c>
      <c r="D62" s="22">
        <f t="shared" si="46"/>
        <v>0</v>
      </c>
      <c r="E62" s="22">
        <f t="shared" si="47"/>
        <v>0</v>
      </c>
      <c r="F62" s="22">
        <f t="shared" si="47"/>
        <v>0</v>
      </c>
      <c r="G62" s="22">
        <f t="shared" si="47"/>
        <v>0</v>
      </c>
      <c r="H62" s="22">
        <f t="shared" si="47"/>
        <v>0</v>
      </c>
      <c r="I62" s="22">
        <f t="shared" si="47"/>
        <v>0</v>
      </c>
      <c r="J62" s="22">
        <f t="shared" si="47"/>
        <v>0</v>
      </c>
      <c r="K62" s="22">
        <f t="shared" si="47"/>
        <v>0</v>
      </c>
      <c r="L62" s="22">
        <f t="shared" si="47"/>
        <v>0</v>
      </c>
      <c r="M62" s="22">
        <f t="shared" si="47"/>
        <v>0</v>
      </c>
      <c r="N62" s="22">
        <f t="shared" si="47"/>
        <v>0</v>
      </c>
      <c r="O62" s="23">
        <f t="shared" si="47"/>
        <v>0</v>
      </c>
      <c r="P62" s="40">
        <f t="shared" si="48"/>
        <v>0</v>
      </c>
      <c r="Q62" s="22">
        <f t="shared" si="49"/>
        <v>0</v>
      </c>
      <c r="R62" s="22">
        <f t="shared" si="45"/>
        <v>0</v>
      </c>
      <c r="S62" s="22">
        <f t="shared" si="45"/>
        <v>0</v>
      </c>
      <c r="T62" s="22">
        <f t="shared" si="45"/>
        <v>0</v>
      </c>
      <c r="U62" s="22">
        <f t="shared" si="45"/>
        <v>0</v>
      </c>
      <c r="V62" s="22">
        <f t="shared" si="45"/>
        <v>0</v>
      </c>
      <c r="W62" s="22">
        <f t="shared" si="45"/>
        <v>0</v>
      </c>
      <c r="X62" s="22">
        <f t="shared" si="45"/>
        <v>0</v>
      </c>
      <c r="Y62" s="22">
        <f t="shared" si="45"/>
        <v>0</v>
      </c>
      <c r="Z62" s="22">
        <f t="shared" si="45"/>
        <v>0</v>
      </c>
      <c r="AA62" s="23">
        <f t="shared" si="45"/>
        <v>0</v>
      </c>
      <c r="AB62" s="2"/>
    </row>
    <row r="63" spans="1:28" x14ac:dyDescent="0.2">
      <c r="B63" s="3" t="s">
        <v>20</v>
      </c>
      <c r="C63" s="5">
        <v>0</v>
      </c>
      <c r="D63" s="22">
        <f t="shared" si="46"/>
        <v>0</v>
      </c>
      <c r="E63" s="22">
        <f t="shared" si="47"/>
        <v>0</v>
      </c>
      <c r="F63" s="22">
        <f t="shared" si="47"/>
        <v>0</v>
      </c>
      <c r="G63" s="22">
        <f t="shared" si="47"/>
        <v>0</v>
      </c>
      <c r="H63" s="22">
        <f t="shared" si="47"/>
        <v>0</v>
      </c>
      <c r="I63" s="22">
        <f t="shared" si="47"/>
        <v>0</v>
      </c>
      <c r="J63" s="22">
        <f t="shared" si="47"/>
        <v>0</v>
      </c>
      <c r="K63" s="22">
        <f t="shared" si="47"/>
        <v>0</v>
      </c>
      <c r="L63" s="22">
        <f t="shared" si="47"/>
        <v>0</v>
      </c>
      <c r="M63" s="22">
        <f t="shared" si="47"/>
        <v>0</v>
      </c>
      <c r="N63" s="22">
        <f t="shared" si="47"/>
        <v>0</v>
      </c>
      <c r="O63" s="23">
        <f t="shared" si="47"/>
        <v>0</v>
      </c>
      <c r="P63" s="40">
        <f t="shared" si="48"/>
        <v>0</v>
      </c>
      <c r="Q63" s="22">
        <f t="shared" si="49"/>
        <v>0</v>
      </c>
      <c r="R63" s="22">
        <f t="shared" si="45"/>
        <v>0</v>
      </c>
      <c r="S63" s="22">
        <f t="shared" si="45"/>
        <v>0</v>
      </c>
      <c r="T63" s="22">
        <f t="shared" si="45"/>
        <v>0</v>
      </c>
      <c r="U63" s="22">
        <f t="shared" si="45"/>
        <v>0</v>
      </c>
      <c r="V63" s="22">
        <f t="shared" si="45"/>
        <v>0</v>
      </c>
      <c r="W63" s="22">
        <f t="shared" si="45"/>
        <v>0</v>
      </c>
      <c r="X63" s="22">
        <f t="shared" si="45"/>
        <v>0</v>
      </c>
      <c r="Y63" s="22">
        <f t="shared" si="45"/>
        <v>0</v>
      </c>
      <c r="Z63" s="22">
        <f t="shared" si="45"/>
        <v>0</v>
      </c>
      <c r="AA63" s="23">
        <f t="shared" si="45"/>
        <v>0</v>
      </c>
      <c r="AB63" s="2"/>
    </row>
    <row r="64" spans="1:28" x14ac:dyDescent="0.2">
      <c r="B64" s="3" t="s">
        <v>21</v>
      </c>
      <c r="C64" s="5">
        <v>0</v>
      </c>
      <c r="D64" s="22">
        <f t="shared" si="46"/>
        <v>0</v>
      </c>
      <c r="E64" s="22">
        <f t="shared" si="47"/>
        <v>0</v>
      </c>
      <c r="F64" s="22">
        <f t="shared" si="47"/>
        <v>0</v>
      </c>
      <c r="G64" s="22">
        <f t="shared" si="47"/>
        <v>0</v>
      </c>
      <c r="H64" s="22">
        <f t="shared" si="47"/>
        <v>0</v>
      </c>
      <c r="I64" s="22">
        <f t="shared" si="47"/>
        <v>0</v>
      </c>
      <c r="J64" s="22">
        <f t="shared" si="47"/>
        <v>0</v>
      </c>
      <c r="K64" s="22">
        <f t="shared" si="47"/>
        <v>0</v>
      </c>
      <c r="L64" s="22">
        <f t="shared" si="47"/>
        <v>0</v>
      </c>
      <c r="M64" s="22">
        <f t="shared" si="47"/>
        <v>0</v>
      </c>
      <c r="N64" s="22">
        <f t="shared" si="47"/>
        <v>0</v>
      </c>
      <c r="O64" s="23">
        <f t="shared" si="47"/>
        <v>0</v>
      </c>
      <c r="P64" s="40">
        <f t="shared" si="48"/>
        <v>0</v>
      </c>
      <c r="Q64" s="22">
        <f t="shared" si="49"/>
        <v>0</v>
      </c>
      <c r="R64" s="22">
        <f t="shared" ref="R64:AA66" si="50">Q64</f>
        <v>0</v>
      </c>
      <c r="S64" s="22">
        <f t="shared" si="50"/>
        <v>0</v>
      </c>
      <c r="T64" s="22">
        <f t="shared" si="50"/>
        <v>0</v>
      </c>
      <c r="U64" s="22">
        <f t="shared" si="50"/>
        <v>0</v>
      </c>
      <c r="V64" s="22">
        <f t="shared" si="50"/>
        <v>0</v>
      </c>
      <c r="W64" s="22">
        <f t="shared" si="50"/>
        <v>0</v>
      </c>
      <c r="X64" s="22">
        <f t="shared" si="50"/>
        <v>0</v>
      </c>
      <c r="Y64" s="22">
        <f t="shared" si="50"/>
        <v>0</v>
      </c>
      <c r="Z64" s="22">
        <f t="shared" si="50"/>
        <v>0</v>
      </c>
      <c r="AA64" s="23">
        <f t="shared" si="50"/>
        <v>0</v>
      </c>
      <c r="AB64" s="2"/>
    </row>
    <row r="65" spans="1:28" x14ac:dyDescent="0.2">
      <c r="B65" s="3" t="s">
        <v>22</v>
      </c>
      <c r="C65" s="5">
        <v>0</v>
      </c>
      <c r="D65" s="22">
        <f t="shared" si="46"/>
        <v>0</v>
      </c>
      <c r="E65" s="22">
        <f t="shared" si="47"/>
        <v>0</v>
      </c>
      <c r="F65" s="22">
        <f t="shared" si="47"/>
        <v>0</v>
      </c>
      <c r="G65" s="22">
        <f t="shared" si="47"/>
        <v>0</v>
      </c>
      <c r="H65" s="22">
        <f t="shared" si="47"/>
        <v>0</v>
      </c>
      <c r="I65" s="22">
        <f t="shared" si="47"/>
        <v>0</v>
      </c>
      <c r="J65" s="22">
        <f t="shared" si="47"/>
        <v>0</v>
      </c>
      <c r="K65" s="22">
        <f t="shared" si="47"/>
        <v>0</v>
      </c>
      <c r="L65" s="22">
        <f t="shared" si="47"/>
        <v>0</v>
      </c>
      <c r="M65" s="22">
        <f t="shared" si="47"/>
        <v>0</v>
      </c>
      <c r="N65" s="22">
        <f t="shared" si="47"/>
        <v>0</v>
      </c>
      <c r="O65" s="23">
        <f t="shared" si="47"/>
        <v>0</v>
      </c>
      <c r="P65" s="40">
        <f t="shared" si="48"/>
        <v>0</v>
      </c>
      <c r="Q65" s="22">
        <f t="shared" si="49"/>
        <v>0</v>
      </c>
      <c r="R65" s="22">
        <f t="shared" si="50"/>
        <v>0</v>
      </c>
      <c r="S65" s="22">
        <f t="shared" si="50"/>
        <v>0</v>
      </c>
      <c r="T65" s="22">
        <f t="shared" si="50"/>
        <v>0</v>
      </c>
      <c r="U65" s="22">
        <f t="shared" si="50"/>
        <v>0</v>
      </c>
      <c r="V65" s="22">
        <f t="shared" si="50"/>
        <v>0</v>
      </c>
      <c r="W65" s="22">
        <f t="shared" si="50"/>
        <v>0</v>
      </c>
      <c r="X65" s="22">
        <f t="shared" si="50"/>
        <v>0</v>
      </c>
      <c r="Y65" s="22">
        <f t="shared" si="50"/>
        <v>0</v>
      </c>
      <c r="Z65" s="22">
        <f t="shared" si="50"/>
        <v>0</v>
      </c>
      <c r="AA65" s="23">
        <f t="shared" si="50"/>
        <v>0</v>
      </c>
      <c r="AB65" s="2"/>
    </row>
    <row r="66" spans="1:28" x14ac:dyDescent="0.2">
      <c r="B66" s="3" t="s">
        <v>23</v>
      </c>
      <c r="C66" s="5">
        <v>0</v>
      </c>
      <c r="D66" s="22">
        <f t="shared" si="46"/>
        <v>0</v>
      </c>
      <c r="E66" s="22">
        <f t="shared" si="47"/>
        <v>0</v>
      </c>
      <c r="F66" s="22">
        <f t="shared" si="47"/>
        <v>0</v>
      </c>
      <c r="G66" s="22">
        <f t="shared" si="47"/>
        <v>0</v>
      </c>
      <c r="H66" s="22">
        <f t="shared" si="47"/>
        <v>0</v>
      </c>
      <c r="I66" s="22">
        <f t="shared" si="47"/>
        <v>0</v>
      </c>
      <c r="J66" s="22">
        <f t="shared" si="47"/>
        <v>0</v>
      </c>
      <c r="K66" s="22">
        <f t="shared" si="47"/>
        <v>0</v>
      </c>
      <c r="L66" s="22">
        <f t="shared" si="47"/>
        <v>0</v>
      </c>
      <c r="M66" s="22">
        <f t="shared" si="47"/>
        <v>0</v>
      </c>
      <c r="N66" s="22">
        <f t="shared" si="47"/>
        <v>0</v>
      </c>
      <c r="O66" s="23">
        <f t="shared" si="47"/>
        <v>0</v>
      </c>
      <c r="P66" s="40">
        <f t="shared" si="48"/>
        <v>0</v>
      </c>
      <c r="Q66" s="22">
        <f t="shared" si="49"/>
        <v>0</v>
      </c>
      <c r="R66" s="22">
        <f t="shared" si="50"/>
        <v>0</v>
      </c>
      <c r="S66" s="22">
        <f t="shared" si="50"/>
        <v>0</v>
      </c>
      <c r="T66" s="22">
        <f t="shared" si="50"/>
        <v>0</v>
      </c>
      <c r="U66" s="22">
        <f t="shared" si="50"/>
        <v>0</v>
      </c>
      <c r="V66" s="22">
        <f t="shared" si="50"/>
        <v>0</v>
      </c>
      <c r="W66" s="22">
        <f t="shared" si="50"/>
        <v>0</v>
      </c>
      <c r="X66" s="22">
        <f t="shared" si="50"/>
        <v>0</v>
      </c>
      <c r="Y66" s="22">
        <f t="shared" si="50"/>
        <v>0</v>
      </c>
      <c r="Z66" s="22">
        <f t="shared" si="50"/>
        <v>0</v>
      </c>
      <c r="AA66" s="23">
        <f t="shared" si="50"/>
        <v>0</v>
      </c>
      <c r="AB66" s="2"/>
    </row>
    <row r="67" spans="1:28" ht="13.5" thickBot="1" x14ac:dyDescent="0.25">
      <c r="A67" s="12" t="s">
        <v>13</v>
      </c>
      <c r="D67" s="6">
        <f>SUM(D56:D66)</f>
        <v>139239.56200000001</v>
      </c>
      <c r="E67" s="6">
        <f t="shared" ref="E67:AA67" si="51">SUM(E56:E66)</f>
        <v>139239.56200000001</v>
      </c>
      <c r="F67" s="6">
        <f t="shared" si="51"/>
        <v>139239.56200000001</v>
      </c>
      <c r="G67" s="6">
        <f t="shared" si="51"/>
        <v>139239.56200000001</v>
      </c>
      <c r="H67" s="6">
        <f t="shared" si="51"/>
        <v>139239.56200000001</v>
      </c>
      <c r="I67" s="6">
        <f t="shared" si="51"/>
        <v>139239.56200000001</v>
      </c>
      <c r="J67" s="6">
        <f t="shared" si="51"/>
        <v>139239.56200000001</v>
      </c>
      <c r="K67" s="6">
        <f t="shared" si="51"/>
        <v>139239.56200000001</v>
      </c>
      <c r="L67" s="6">
        <f t="shared" si="51"/>
        <v>139239.56200000001</v>
      </c>
      <c r="M67" s="6">
        <f t="shared" si="51"/>
        <v>139239.56200000001</v>
      </c>
      <c r="N67" s="6">
        <f t="shared" si="51"/>
        <v>139239.56200000001</v>
      </c>
      <c r="O67" s="21">
        <f t="shared" si="51"/>
        <v>139239.56200000001</v>
      </c>
      <c r="P67" s="6">
        <f t="shared" si="51"/>
        <v>65116.770333333327</v>
      </c>
      <c r="Q67" s="6">
        <f t="shared" si="51"/>
        <v>65116.770333333327</v>
      </c>
      <c r="R67" s="6">
        <f t="shared" si="51"/>
        <v>65116.770333333327</v>
      </c>
      <c r="S67" s="6">
        <f t="shared" si="51"/>
        <v>65116.770333333327</v>
      </c>
      <c r="T67" s="6">
        <f t="shared" si="51"/>
        <v>65116.770333333327</v>
      </c>
      <c r="U67" s="6">
        <f t="shared" si="51"/>
        <v>65116.770333333327</v>
      </c>
      <c r="V67" s="6">
        <f t="shared" si="51"/>
        <v>65116.770333333327</v>
      </c>
      <c r="W67" s="6">
        <f t="shared" si="51"/>
        <v>65116.770333333327</v>
      </c>
      <c r="X67" s="6">
        <f t="shared" si="51"/>
        <v>65116.770333333327</v>
      </c>
      <c r="Y67" s="6">
        <f t="shared" si="51"/>
        <v>65116.770333333327</v>
      </c>
      <c r="Z67" s="6">
        <f t="shared" si="51"/>
        <v>65116.770333333327</v>
      </c>
      <c r="AA67" s="21">
        <f t="shared" si="51"/>
        <v>65116.770333333327</v>
      </c>
      <c r="AB67" s="2"/>
    </row>
    <row r="68" spans="1:28" x14ac:dyDescent="0.2">
      <c r="O68" s="24"/>
      <c r="P68" s="41"/>
      <c r="Q68" s="20"/>
      <c r="AA68" s="24"/>
      <c r="AB68" s="2"/>
    </row>
    <row r="69" spans="1:28" x14ac:dyDescent="0.2">
      <c r="A69" s="11" t="s">
        <v>7</v>
      </c>
      <c r="B69" s="3" t="s">
        <v>14</v>
      </c>
      <c r="C69" s="4">
        <v>3.7499999999999999E-2</v>
      </c>
      <c r="D69" s="22">
        <f>(O17-(O56*12))*C69/12</f>
        <v>0</v>
      </c>
      <c r="E69" s="22">
        <f>D69</f>
        <v>0</v>
      </c>
      <c r="F69" s="22">
        <f t="shared" ref="F69:O69" si="52">E69</f>
        <v>0</v>
      </c>
      <c r="G69" s="22">
        <f t="shared" si="52"/>
        <v>0</v>
      </c>
      <c r="H69" s="22">
        <f t="shared" si="52"/>
        <v>0</v>
      </c>
      <c r="I69" s="22">
        <f t="shared" si="52"/>
        <v>0</v>
      </c>
      <c r="J69" s="22">
        <f t="shared" si="52"/>
        <v>0</v>
      </c>
      <c r="K69" s="22">
        <f t="shared" si="52"/>
        <v>0</v>
      </c>
      <c r="L69" s="22">
        <f t="shared" si="52"/>
        <v>0</v>
      </c>
      <c r="M69" s="22">
        <f t="shared" si="52"/>
        <v>0</v>
      </c>
      <c r="N69" s="22">
        <f t="shared" si="52"/>
        <v>0</v>
      </c>
      <c r="O69" s="23">
        <f t="shared" si="52"/>
        <v>0</v>
      </c>
      <c r="P69" s="22">
        <f>(AA17-O17-(AA56*12))*C69/12</f>
        <v>0</v>
      </c>
      <c r="Q69" s="22">
        <f>P69</f>
        <v>0</v>
      </c>
      <c r="R69" s="22">
        <f t="shared" ref="R69:AA69" si="53">Q69</f>
        <v>0</v>
      </c>
      <c r="S69" s="22">
        <f t="shared" si="53"/>
        <v>0</v>
      </c>
      <c r="T69" s="22">
        <f t="shared" si="53"/>
        <v>0</v>
      </c>
      <c r="U69" s="22">
        <f t="shared" si="53"/>
        <v>0</v>
      </c>
      <c r="V69" s="22">
        <f t="shared" si="53"/>
        <v>0</v>
      </c>
      <c r="W69" s="22">
        <f t="shared" si="53"/>
        <v>0</v>
      </c>
      <c r="X69" s="22">
        <f t="shared" si="53"/>
        <v>0</v>
      </c>
      <c r="Y69" s="22">
        <f t="shared" si="53"/>
        <v>0</v>
      </c>
      <c r="Z69" s="22">
        <f t="shared" si="53"/>
        <v>0</v>
      </c>
      <c r="AA69" s="23">
        <f t="shared" si="53"/>
        <v>0</v>
      </c>
      <c r="AB69" s="2"/>
    </row>
    <row r="70" spans="1:28" x14ac:dyDescent="0.2">
      <c r="B70" s="3" t="s">
        <v>15</v>
      </c>
      <c r="C70" s="4">
        <v>3.7499999999999999E-2</v>
      </c>
      <c r="D70" s="22">
        <f>(O18-(O57*12))*C70/12</f>
        <v>0</v>
      </c>
      <c r="E70" s="22">
        <f t="shared" ref="E70:O79" si="54">D70</f>
        <v>0</v>
      </c>
      <c r="F70" s="22">
        <f t="shared" si="54"/>
        <v>0</v>
      </c>
      <c r="G70" s="22">
        <f t="shared" si="54"/>
        <v>0</v>
      </c>
      <c r="H70" s="22">
        <f t="shared" si="54"/>
        <v>0</v>
      </c>
      <c r="I70" s="22">
        <f t="shared" si="54"/>
        <v>0</v>
      </c>
      <c r="J70" s="22">
        <f t="shared" si="54"/>
        <v>0</v>
      </c>
      <c r="K70" s="22">
        <f t="shared" si="54"/>
        <v>0</v>
      </c>
      <c r="L70" s="22">
        <f t="shared" si="54"/>
        <v>0</v>
      </c>
      <c r="M70" s="22">
        <f t="shared" si="54"/>
        <v>0</v>
      </c>
      <c r="N70" s="22">
        <f t="shared" si="54"/>
        <v>0</v>
      </c>
      <c r="O70" s="23">
        <f t="shared" si="54"/>
        <v>0</v>
      </c>
      <c r="P70" s="22">
        <f t="shared" ref="P70:P79" si="55">(AA18-O18-(AA57*12))*C70/12</f>
        <v>0</v>
      </c>
      <c r="Q70" s="22">
        <f t="shared" ref="Q70:AA79" si="56">P70</f>
        <v>0</v>
      </c>
      <c r="R70" s="22">
        <f t="shared" si="56"/>
        <v>0</v>
      </c>
      <c r="S70" s="22">
        <f t="shared" si="56"/>
        <v>0</v>
      </c>
      <c r="T70" s="22">
        <f t="shared" si="56"/>
        <v>0</v>
      </c>
      <c r="U70" s="22">
        <f t="shared" si="56"/>
        <v>0</v>
      </c>
      <c r="V70" s="22">
        <f t="shared" si="56"/>
        <v>0</v>
      </c>
      <c r="W70" s="22">
        <f t="shared" si="56"/>
        <v>0</v>
      </c>
      <c r="X70" s="22">
        <f t="shared" si="56"/>
        <v>0</v>
      </c>
      <c r="Y70" s="22">
        <f t="shared" si="56"/>
        <v>0</v>
      </c>
      <c r="Z70" s="22">
        <f t="shared" si="56"/>
        <v>0</v>
      </c>
      <c r="AA70" s="23">
        <f t="shared" si="56"/>
        <v>0</v>
      </c>
      <c r="AB70" s="2"/>
    </row>
    <row r="71" spans="1:28" x14ac:dyDescent="0.2">
      <c r="B71" s="3" t="s">
        <v>16</v>
      </c>
      <c r="C71" s="4">
        <v>3.7499999999999999E-2</v>
      </c>
      <c r="D71" s="22">
        <f>(O19-(O58*12))*C71/12</f>
        <v>0</v>
      </c>
      <c r="E71" s="22">
        <f t="shared" si="54"/>
        <v>0</v>
      </c>
      <c r="F71" s="22">
        <f t="shared" si="54"/>
        <v>0</v>
      </c>
      <c r="G71" s="22">
        <f t="shared" si="54"/>
        <v>0</v>
      </c>
      <c r="H71" s="22">
        <f t="shared" si="54"/>
        <v>0</v>
      </c>
      <c r="I71" s="22">
        <f t="shared" si="54"/>
        <v>0</v>
      </c>
      <c r="J71" s="22">
        <f t="shared" si="54"/>
        <v>0</v>
      </c>
      <c r="K71" s="22">
        <f t="shared" si="54"/>
        <v>0</v>
      </c>
      <c r="L71" s="22">
        <f t="shared" si="54"/>
        <v>0</v>
      </c>
      <c r="M71" s="22">
        <f t="shared" si="54"/>
        <v>0</v>
      </c>
      <c r="N71" s="22">
        <f t="shared" si="54"/>
        <v>0</v>
      </c>
      <c r="O71" s="23">
        <f t="shared" si="54"/>
        <v>0</v>
      </c>
      <c r="P71" s="22">
        <f t="shared" si="55"/>
        <v>0</v>
      </c>
      <c r="Q71" s="22">
        <f t="shared" si="56"/>
        <v>0</v>
      </c>
      <c r="R71" s="22">
        <f t="shared" si="56"/>
        <v>0</v>
      </c>
      <c r="S71" s="22">
        <f t="shared" si="56"/>
        <v>0</v>
      </c>
      <c r="T71" s="22">
        <f t="shared" si="56"/>
        <v>0</v>
      </c>
      <c r="U71" s="22">
        <f t="shared" si="56"/>
        <v>0</v>
      </c>
      <c r="V71" s="22">
        <f t="shared" si="56"/>
        <v>0</v>
      </c>
      <c r="W71" s="22">
        <f t="shared" si="56"/>
        <v>0</v>
      </c>
      <c r="X71" s="22">
        <f t="shared" si="56"/>
        <v>0</v>
      </c>
      <c r="Y71" s="22">
        <f t="shared" si="56"/>
        <v>0</v>
      </c>
      <c r="Z71" s="22">
        <f t="shared" si="56"/>
        <v>0</v>
      </c>
      <c r="AA71" s="23">
        <f t="shared" si="56"/>
        <v>0</v>
      </c>
      <c r="AB71" s="2"/>
    </row>
    <row r="72" spans="1:28" x14ac:dyDescent="0.2">
      <c r="B72" s="3" t="s">
        <v>6</v>
      </c>
      <c r="C72" s="4">
        <v>3.7499999999999999E-2</v>
      </c>
      <c r="D72" s="22">
        <f>(O20-(O59*12))*C72/12</f>
        <v>0</v>
      </c>
      <c r="E72" s="22">
        <f t="shared" si="54"/>
        <v>0</v>
      </c>
      <c r="F72" s="22">
        <f t="shared" si="54"/>
        <v>0</v>
      </c>
      <c r="G72" s="22">
        <f t="shared" si="54"/>
        <v>0</v>
      </c>
      <c r="H72" s="22">
        <f t="shared" si="54"/>
        <v>0</v>
      </c>
      <c r="I72" s="22">
        <f t="shared" si="54"/>
        <v>0</v>
      </c>
      <c r="J72" s="22">
        <f t="shared" si="54"/>
        <v>0</v>
      </c>
      <c r="K72" s="22">
        <f t="shared" si="54"/>
        <v>0</v>
      </c>
      <c r="L72" s="22">
        <f t="shared" si="54"/>
        <v>0</v>
      </c>
      <c r="M72" s="22">
        <f t="shared" si="54"/>
        <v>0</v>
      </c>
      <c r="N72" s="22">
        <f t="shared" si="54"/>
        <v>0</v>
      </c>
      <c r="O72" s="23">
        <f t="shared" si="54"/>
        <v>0</v>
      </c>
      <c r="P72" s="22">
        <f t="shared" si="55"/>
        <v>0</v>
      </c>
      <c r="Q72" s="22">
        <f t="shared" si="56"/>
        <v>0</v>
      </c>
      <c r="R72" s="22">
        <f t="shared" si="56"/>
        <v>0</v>
      </c>
      <c r="S72" s="22">
        <f t="shared" si="56"/>
        <v>0</v>
      </c>
      <c r="T72" s="22">
        <f t="shared" si="56"/>
        <v>0</v>
      </c>
      <c r="U72" s="22">
        <f t="shared" si="56"/>
        <v>0</v>
      </c>
      <c r="V72" s="22">
        <f t="shared" si="56"/>
        <v>0</v>
      </c>
      <c r="W72" s="22">
        <f t="shared" si="56"/>
        <v>0</v>
      </c>
      <c r="X72" s="22">
        <f t="shared" si="56"/>
        <v>0</v>
      </c>
      <c r="Y72" s="22">
        <f t="shared" si="56"/>
        <v>0</v>
      </c>
      <c r="Z72" s="22">
        <f t="shared" si="56"/>
        <v>0</v>
      </c>
      <c r="AA72" s="23">
        <f t="shared" si="56"/>
        <v>0</v>
      </c>
      <c r="AB72" s="2"/>
    </row>
    <row r="73" spans="1:28" x14ac:dyDescent="0.2">
      <c r="B73" s="3" t="s">
        <v>17</v>
      </c>
      <c r="C73" s="4">
        <v>3.7499999999999999E-2</v>
      </c>
      <c r="D73" s="22">
        <f t="shared" ref="D73:D79" si="57">(O21-(O60*12))*C73/12</f>
        <v>20885.934299999997</v>
      </c>
      <c r="E73" s="22">
        <f t="shared" si="54"/>
        <v>20885.934299999997</v>
      </c>
      <c r="F73" s="22">
        <f t="shared" si="54"/>
        <v>20885.934299999997</v>
      </c>
      <c r="G73" s="22">
        <f t="shared" si="54"/>
        <v>20885.934299999997</v>
      </c>
      <c r="H73" s="22">
        <f t="shared" si="54"/>
        <v>20885.934299999997</v>
      </c>
      <c r="I73" s="22">
        <f t="shared" si="54"/>
        <v>20885.934299999997</v>
      </c>
      <c r="J73" s="22">
        <f t="shared" si="54"/>
        <v>20885.934299999997</v>
      </c>
      <c r="K73" s="22">
        <f t="shared" si="54"/>
        <v>20885.934299999997</v>
      </c>
      <c r="L73" s="22">
        <f t="shared" si="54"/>
        <v>20885.934299999997</v>
      </c>
      <c r="M73" s="22">
        <f t="shared" si="54"/>
        <v>20885.934299999997</v>
      </c>
      <c r="N73" s="22">
        <f t="shared" si="54"/>
        <v>20885.934299999997</v>
      </c>
      <c r="O73" s="23">
        <f t="shared" si="54"/>
        <v>20885.934299999997</v>
      </c>
      <c r="P73" s="22">
        <f t="shared" si="55"/>
        <v>9767.5155499999983</v>
      </c>
      <c r="Q73" s="22">
        <f t="shared" si="56"/>
        <v>9767.5155499999983</v>
      </c>
      <c r="R73" s="22">
        <f t="shared" si="56"/>
        <v>9767.5155499999983</v>
      </c>
      <c r="S73" s="22">
        <f t="shared" si="56"/>
        <v>9767.5155499999983</v>
      </c>
      <c r="T73" s="22">
        <f t="shared" si="56"/>
        <v>9767.5155499999983</v>
      </c>
      <c r="U73" s="22">
        <f t="shared" si="56"/>
        <v>9767.5155499999983</v>
      </c>
      <c r="V73" s="22">
        <f t="shared" si="56"/>
        <v>9767.5155499999983</v>
      </c>
      <c r="W73" s="22">
        <f t="shared" si="56"/>
        <v>9767.5155499999983</v>
      </c>
      <c r="X73" s="22">
        <f t="shared" si="56"/>
        <v>9767.5155499999983</v>
      </c>
      <c r="Y73" s="22">
        <f t="shared" si="56"/>
        <v>9767.5155499999983</v>
      </c>
      <c r="Z73" s="22">
        <f t="shared" si="56"/>
        <v>9767.5155499999983</v>
      </c>
      <c r="AA73" s="23">
        <f t="shared" si="56"/>
        <v>9767.5155499999983</v>
      </c>
      <c r="AB73" s="2"/>
    </row>
    <row r="74" spans="1:28" x14ac:dyDescent="0.2">
      <c r="B74" s="3" t="s">
        <v>18</v>
      </c>
      <c r="C74" s="4">
        <v>3.7499999999999999E-2</v>
      </c>
      <c r="D74" s="22">
        <f t="shared" si="57"/>
        <v>0</v>
      </c>
      <c r="E74" s="22">
        <f t="shared" si="54"/>
        <v>0</v>
      </c>
      <c r="F74" s="22">
        <f t="shared" si="54"/>
        <v>0</v>
      </c>
      <c r="G74" s="22">
        <f t="shared" si="54"/>
        <v>0</v>
      </c>
      <c r="H74" s="22">
        <f t="shared" si="54"/>
        <v>0</v>
      </c>
      <c r="I74" s="22">
        <f t="shared" si="54"/>
        <v>0</v>
      </c>
      <c r="J74" s="22">
        <f t="shared" si="54"/>
        <v>0</v>
      </c>
      <c r="K74" s="22">
        <f t="shared" si="54"/>
        <v>0</v>
      </c>
      <c r="L74" s="22">
        <f t="shared" si="54"/>
        <v>0</v>
      </c>
      <c r="M74" s="22">
        <f t="shared" si="54"/>
        <v>0</v>
      </c>
      <c r="N74" s="22">
        <f t="shared" si="54"/>
        <v>0</v>
      </c>
      <c r="O74" s="23">
        <f t="shared" si="54"/>
        <v>0</v>
      </c>
      <c r="P74" s="22">
        <f t="shared" si="55"/>
        <v>0</v>
      </c>
      <c r="Q74" s="22">
        <f t="shared" si="56"/>
        <v>0</v>
      </c>
      <c r="R74" s="22">
        <f t="shared" si="56"/>
        <v>0</v>
      </c>
      <c r="S74" s="22">
        <f t="shared" si="56"/>
        <v>0</v>
      </c>
      <c r="T74" s="22">
        <f t="shared" si="56"/>
        <v>0</v>
      </c>
      <c r="U74" s="22">
        <f t="shared" si="56"/>
        <v>0</v>
      </c>
      <c r="V74" s="22">
        <f t="shared" si="56"/>
        <v>0</v>
      </c>
      <c r="W74" s="22">
        <f t="shared" si="56"/>
        <v>0</v>
      </c>
      <c r="X74" s="22">
        <f t="shared" si="56"/>
        <v>0</v>
      </c>
      <c r="Y74" s="22">
        <f t="shared" si="56"/>
        <v>0</v>
      </c>
      <c r="Z74" s="22">
        <f t="shared" si="56"/>
        <v>0</v>
      </c>
      <c r="AA74" s="23">
        <f t="shared" si="56"/>
        <v>0</v>
      </c>
      <c r="AB74" s="2"/>
    </row>
    <row r="75" spans="1:28" x14ac:dyDescent="0.2">
      <c r="B75" s="3" t="s">
        <v>19</v>
      </c>
      <c r="C75" s="4">
        <v>3.7499999999999999E-2</v>
      </c>
      <c r="D75" s="22">
        <f t="shared" si="57"/>
        <v>0</v>
      </c>
      <c r="E75" s="22">
        <f t="shared" si="54"/>
        <v>0</v>
      </c>
      <c r="F75" s="22">
        <f t="shared" si="54"/>
        <v>0</v>
      </c>
      <c r="G75" s="22">
        <f t="shared" si="54"/>
        <v>0</v>
      </c>
      <c r="H75" s="22">
        <f t="shared" si="54"/>
        <v>0</v>
      </c>
      <c r="I75" s="22">
        <f t="shared" si="54"/>
        <v>0</v>
      </c>
      <c r="J75" s="22">
        <f t="shared" si="54"/>
        <v>0</v>
      </c>
      <c r="K75" s="22">
        <f t="shared" si="54"/>
        <v>0</v>
      </c>
      <c r="L75" s="22">
        <f t="shared" si="54"/>
        <v>0</v>
      </c>
      <c r="M75" s="22">
        <f t="shared" si="54"/>
        <v>0</v>
      </c>
      <c r="N75" s="22">
        <f t="shared" si="54"/>
        <v>0</v>
      </c>
      <c r="O75" s="23">
        <f t="shared" si="54"/>
        <v>0</v>
      </c>
      <c r="P75" s="22">
        <f t="shared" si="55"/>
        <v>0</v>
      </c>
      <c r="Q75" s="22">
        <f t="shared" si="56"/>
        <v>0</v>
      </c>
      <c r="R75" s="22">
        <f t="shared" si="56"/>
        <v>0</v>
      </c>
      <c r="S75" s="22">
        <f t="shared" si="56"/>
        <v>0</v>
      </c>
      <c r="T75" s="22">
        <f t="shared" si="56"/>
        <v>0</v>
      </c>
      <c r="U75" s="22">
        <f t="shared" si="56"/>
        <v>0</v>
      </c>
      <c r="V75" s="22">
        <f t="shared" si="56"/>
        <v>0</v>
      </c>
      <c r="W75" s="22">
        <f t="shared" si="56"/>
        <v>0</v>
      </c>
      <c r="X75" s="22">
        <f t="shared" si="56"/>
        <v>0</v>
      </c>
      <c r="Y75" s="22">
        <f t="shared" si="56"/>
        <v>0</v>
      </c>
      <c r="Z75" s="22">
        <f t="shared" si="56"/>
        <v>0</v>
      </c>
      <c r="AA75" s="23">
        <f t="shared" si="56"/>
        <v>0</v>
      </c>
      <c r="AB75" s="2"/>
    </row>
    <row r="76" spans="1:28" x14ac:dyDescent="0.2">
      <c r="B76" s="3" t="s">
        <v>20</v>
      </c>
      <c r="C76" s="4">
        <v>0.1429</v>
      </c>
      <c r="D76" s="22">
        <f t="shared" si="57"/>
        <v>0</v>
      </c>
      <c r="E76" s="22">
        <f t="shared" si="54"/>
        <v>0</v>
      </c>
      <c r="F76" s="22">
        <f t="shared" si="54"/>
        <v>0</v>
      </c>
      <c r="G76" s="22">
        <f t="shared" si="54"/>
        <v>0</v>
      </c>
      <c r="H76" s="22">
        <f t="shared" si="54"/>
        <v>0</v>
      </c>
      <c r="I76" s="22">
        <f t="shared" si="54"/>
        <v>0</v>
      </c>
      <c r="J76" s="22">
        <f t="shared" si="54"/>
        <v>0</v>
      </c>
      <c r="K76" s="22">
        <f t="shared" si="54"/>
        <v>0</v>
      </c>
      <c r="L76" s="22">
        <f t="shared" si="54"/>
        <v>0</v>
      </c>
      <c r="M76" s="22">
        <f t="shared" si="54"/>
        <v>0</v>
      </c>
      <c r="N76" s="22">
        <f t="shared" si="54"/>
        <v>0</v>
      </c>
      <c r="O76" s="23">
        <f t="shared" si="54"/>
        <v>0</v>
      </c>
      <c r="P76" s="22">
        <f t="shared" si="55"/>
        <v>0</v>
      </c>
      <c r="Q76" s="22">
        <f t="shared" si="56"/>
        <v>0</v>
      </c>
      <c r="R76" s="22">
        <f t="shared" si="56"/>
        <v>0</v>
      </c>
      <c r="S76" s="22">
        <f t="shared" si="56"/>
        <v>0</v>
      </c>
      <c r="T76" s="22">
        <f t="shared" si="56"/>
        <v>0</v>
      </c>
      <c r="U76" s="22">
        <f t="shared" si="56"/>
        <v>0</v>
      </c>
      <c r="V76" s="22">
        <f t="shared" si="56"/>
        <v>0</v>
      </c>
      <c r="W76" s="22">
        <f t="shared" si="56"/>
        <v>0</v>
      </c>
      <c r="X76" s="22">
        <f t="shared" si="56"/>
        <v>0</v>
      </c>
      <c r="Y76" s="22">
        <f t="shared" si="56"/>
        <v>0</v>
      </c>
      <c r="Z76" s="22">
        <f t="shared" si="56"/>
        <v>0</v>
      </c>
      <c r="AA76" s="23">
        <f t="shared" si="56"/>
        <v>0</v>
      </c>
      <c r="AB76" s="2"/>
    </row>
    <row r="77" spans="1:28" x14ac:dyDescent="0.2">
      <c r="B77" s="3" t="s">
        <v>21</v>
      </c>
      <c r="C77" s="4">
        <v>0.2</v>
      </c>
      <c r="D77" s="22">
        <f t="shared" si="57"/>
        <v>0</v>
      </c>
      <c r="E77" s="22">
        <f t="shared" si="54"/>
        <v>0</v>
      </c>
      <c r="F77" s="22">
        <f t="shared" si="54"/>
        <v>0</v>
      </c>
      <c r="G77" s="22">
        <f t="shared" si="54"/>
        <v>0</v>
      </c>
      <c r="H77" s="22">
        <f t="shared" si="54"/>
        <v>0</v>
      </c>
      <c r="I77" s="22">
        <f t="shared" si="54"/>
        <v>0</v>
      </c>
      <c r="J77" s="22">
        <f t="shared" si="54"/>
        <v>0</v>
      </c>
      <c r="K77" s="22">
        <f t="shared" si="54"/>
        <v>0</v>
      </c>
      <c r="L77" s="22">
        <f t="shared" si="54"/>
        <v>0</v>
      </c>
      <c r="M77" s="22">
        <f t="shared" si="54"/>
        <v>0</v>
      </c>
      <c r="N77" s="22">
        <f t="shared" si="54"/>
        <v>0</v>
      </c>
      <c r="O77" s="23">
        <f t="shared" si="54"/>
        <v>0</v>
      </c>
      <c r="P77" s="22">
        <f t="shared" si="55"/>
        <v>0</v>
      </c>
      <c r="Q77" s="22">
        <f t="shared" si="56"/>
        <v>0</v>
      </c>
      <c r="R77" s="22">
        <f t="shared" si="56"/>
        <v>0</v>
      </c>
      <c r="S77" s="22">
        <f t="shared" si="56"/>
        <v>0</v>
      </c>
      <c r="T77" s="22">
        <f t="shared" si="56"/>
        <v>0</v>
      </c>
      <c r="U77" s="22">
        <f t="shared" si="56"/>
        <v>0</v>
      </c>
      <c r="V77" s="22">
        <f t="shared" si="56"/>
        <v>0</v>
      </c>
      <c r="W77" s="22">
        <f t="shared" si="56"/>
        <v>0</v>
      </c>
      <c r="X77" s="22">
        <f t="shared" si="56"/>
        <v>0</v>
      </c>
      <c r="Y77" s="22">
        <f t="shared" si="56"/>
        <v>0</v>
      </c>
      <c r="Z77" s="22">
        <f t="shared" si="56"/>
        <v>0</v>
      </c>
      <c r="AA77" s="23">
        <f t="shared" si="56"/>
        <v>0</v>
      </c>
      <c r="AB77" s="2"/>
    </row>
    <row r="78" spans="1:28" x14ac:dyDescent="0.2">
      <c r="B78" s="3" t="s">
        <v>22</v>
      </c>
      <c r="C78" s="4">
        <v>0.2</v>
      </c>
      <c r="D78" s="22">
        <f t="shared" si="57"/>
        <v>0</v>
      </c>
      <c r="E78" s="22">
        <f t="shared" si="54"/>
        <v>0</v>
      </c>
      <c r="F78" s="22">
        <f t="shared" si="54"/>
        <v>0</v>
      </c>
      <c r="G78" s="22">
        <f t="shared" si="54"/>
        <v>0</v>
      </c>
      <c r="H78" s="22">
        <f t="shared" si="54"/>
        <v>0</v>
      </c>
      <c r="I78" s="22">
        <f t="shared" si="54"/>
        <v>0</v>
      </c>
      <c r="J78" s="22">
        <f t="shared" si="54"/>
        <v>0</v>
      </c>
      <c r="K78" s="22">
        <f t="shared" si="54"/>
        <v>0</v>
      </c>
      <c r="L78" s="22">
        <f t="shared" si="54"/>
        <v>0</v>
      </c>
      <c r="M78" s="22">
        <f t="shared" si="54"/>
        <v>0</v>
      </c>
      <c r="N78" s="22">
        <f t="shared" si="54"/>
        <v>0</v>
      </c>
      <c r="O78" s="23">
        <f t="shared" si="54"/>
        <v>0</v>
      </c>
      <c r="P78" s="22">
        <f t="shared" si="55"/>
        <v>0</v>
      </c>
      <c r="Q78" s="22">
        <f t="shared" si="56"/>
        <v>0</v>
      </c>
      <c r="R78" s="22">
        <f t="shared" si="56"/>
        <v>0</v>
      </c>
      <c r="S78" s="22">
        <f t="shared" si="56"/>
        <v>0</v>
      </c>
      <c r="T78" s="22">
        <f t="shared" si="56"/>
        <v>0</v>
      </c>
      <c r="U78" s="22">
        <f t="shared" si="56"/>
        <v>0</v>
      </c>
      <c r="V78" s="22">
        <f t="shared" si="56"/>
        <v>0</v>
      </c>
      <c r="W78" s="22">
        <f t="shared" si="56"/>
        <v>0</v>
      </c>
      <c r="X78" s="22">
        <f t="shared" si="56"/>
        <v>0</v>
      </c>
      <c r="Y78" s="22">
        <f t="shared" si="56"/>
        <v>0</v>
      </c>
      <c r="Z78" s="22">
        <f t="shared" si="56"/>
        <v>0</v>
      </c>
      <c r="AA78" s="23">
        <f t="shared" si="56"/>
        <v>0</v>
      </c>
      <c r="AB78" s="2"/>
    </row>
    <row r="79" spans="1:28" x14ac:dyDescent="0.2">
      <c r="B79" s="3" t="s">
        <v>23</v>
      </c>
      <c r="C79" s="4">
        <v>0.16669999999999999</v>
      </c>
      <c r="D79" s="22">
        <f t="shared" si="57"/>
        <v>0</v>
      </c>
      <c r="E79" s="22">
        <f t="shared" si="54"/>
        <v>0</v>
      </c>
      <c r="F79" s="22">
        <f t="shared" si="54"/>
        <v>0</v>
      </c>
      <c r="G79" s="22">
        <f t="shared" si="54"/>
        <v>0</v>
      </c>
      <c r="H79" s="22">
        <f t="shared" si="54"/>
        <v>0</v>
      </c>
      <c r="I79" s="22">
        <f t="shared" si="54"/>
        <v>0</v>
      </c>
      <c r="J79" s="22">
        <f t="shared" si="54"/>
        <v>0</v>
      </c>
      <c r="K79" s="22">
        <f t="shared" si="54"/>
        <v>0</v>
      </c>
      <c r="L79" s="22">
        <f t="shared" si="54"/>
        <v>0</v>
      </c>
      <c r="M79" s="22">
        <f t="shared" si="54"/>
        <v>0</v>
      </c>
      <c r="N79" s="22">
        <f t="shared" si="54"/>
        <v>0</v>
      </c>
      <c r="O79" s="23">
        <f t="shared" si="54"/>
        <v>0</v>
      </c>
      <c r="P79" s="22">
        <f t="shared" si="55"/>
        <v>0</v>
      </c>
      <c r="Q79" s="22">
        <f t="shared" si="56"/>
        <v>0</v>
      </c>
      <c r="R79" s="22">
        <f t="shared" si="56"/>
        <v>0</v>
      </c>
      <c r="S79" s="22">
        <f t="shared" si="56"/>
        <v>0</v>
      </c>
      <c r="T79" s="22">
        <f t="shared" si="56"/>
        <v>0</v>
      </c>
      <c r="U79" s="22">
        <f t="shared" si="56"/>
        <v>0</v>
      </c>
      <c r="V79" s="22">
        <f t="shared" si="56"/>
        <v>0</v>
      </c>
      <c r="W79" s="22">
        <f t="shared" si="56"/>
        <v>0</v>
      </c>
      <c r="X79" s="22">
        <f t="shared" si="56"/>
        <v>0</v>
      </c>
      <c r="Y79" s="22">
        <f t="shared" si="56"/>
        <v>0</v>
      </c>
      <c r="Z79" s="22">
        <f t="shared" si="56"/>
        <v>0</v>
      </c>
      <c r="AA79" s="23">
        <f t="shared" si="56"/>
        <v>0</v>
      </c>
      <c r="AB79" s="2"/>
    </row>
    <row r="80" spans="1:28" ht="13.5" thickBot="1" x14ac:dyDescent="0.25">
      <c r="A80" s="12" t="s">
        <v>13</v>
      </c>
      <c r="D80" s="6">
        <f>SUM(D69:D79)</f>
        <v>20885.934299999997</v>
      </c>
      <c r="E80" s="6">
        <f t="shared" ref="E80:AA80" si="58">SUM(E69:E79)</f>
        <v>20885.934299999997</v>
      </c>
      <c r="F80" s="6">
        <f t="shared" si="58"/>
        <v>20885.934299999997</v>
      </c>
      <c r="G80" s="6">
        <f t="shared" si="58"/>
        <v>20885.934299999997</v>
      </c>
      <c r="H80" s="6">
        <f t="shared" si="58"/>
        <v>20885.934299999997</v>
      </c>
      <c r="I80" s="6">
        <f t="shared" si="58"/>
        <v>20885.934299999997</v>
      </c>
      <c r="J80" s="6">
        <f t="shared" si="58"/>
        <v>20885.934299999997</v>
      </c>
      <c r="K80" s="6">
        <f t="shared" si="58"/>
        <v>20885.934299999997</v>
      </c>
      <c r="L80" s="6">
        <f t="shared" si="58"/>
        <v>20885.934299999997</v>
      </c>
      <c r="M80" s="6">
        <f t="shared" si="58"/>
        <v>20885.934299999997</v>
      </c>
      <c r="N80" s="6">
        <f t="shared" si="58"/>
        <v>20885.934299999997</v>
      </c>
      <c r="O80" s="21">
        <f t="shared" si="58"/>
        <v>20885.934299999997</v>
      </c>
      <c r="P80" s="6">
        <f t="shared" si="58"/>
        <v>9767.5155499999983</v>
      </c>
      <c r="Q80" s="6">
        <f t="shared" si="58"/>
        <v>9767.5155499999983</v>
      </c>
      <c r="R80" s="6">
        <f t="shared" si="58"/>
        <v>9767.5155499999983</v>
      </c>
      <c r="S80" s="6">
        <f t="shared" si="58"/>
        <v>9767.5155499999983</v>
      </c>
      <c r="T80" s="6">
        <f t="shared" si="58"/>
        <v>9767.5155499999983</v>
      </c>
      <c r="U80" s="6">
        <f t="shared" si="58"/>
        <v>9767.5155499999983</v>
      </c>
      <c r="V80" s="6">
        <f t="shared" si="58"/>
        <v>9767.5155499999983</v>
      </c>
      <c r="W80" s="6">
        <f t="shared" si="58"/>
        <v>9767.5155499999983</v>
      </c>
      <c r="X80" s="6">
        <f t="shared" si="58"/>
        <v>9767.5155499999983</v>
      </c>
      <c r="Y80" s="6">
        <f t="shared" si="58"/>
        <v>9767.5155499999983</v>
      </c>
      <c r="Z80" s="6">
        <f t="shared" si="58"/>
        <v>9767.5155499999983</v>
      </c>
      <c r="AA80" s="21">
        <f t="shared" si="58"/>
        <v>9767.5155499999983</v>
      </c>
      <c r="AB80" s="2"/>
    </row>
    <row r="81" spans="1:28" x14ac:dyDescent="0.2">
      <c r="O81" s="24"/>
      <c r="P81" s="41"/>
      <c r="Q81" s="20"/>
      <c r="AA81" s="24"/>
      <c r="AB81" s="2"/>
    </row>
    <row r="82" spans="1:28" x14ac:dyDescent="0.2">
      <c r="A82" s="11" t="s">
        <v>8</v>
      </c>
      <c r="B82" s="3" t="s">
        <v>14</v>
      </c>
      <c r="C82" s="4">
        <v>7.2190000000000004E-2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19"/>
      <c r="P82" s="40">
        <f>$C82*(O17-(O56*12))/12</f>
        <v>0</v>
      </c>
      <c r="Q82" s="22">
        <f>P82</f>
        <v>0</v>
      </c>
      <c r="R82" s="22">
        <f t="shared" ref="R82:AA82" si="59">Q82</f>
        <v>0</v>
      </c>
      <c r="S82" s="22">
        <f t="shared" si="59"/>
        <v>0</v>
      </c>
      <c r="T82" s="22">
        <f t="shared" si="59"/>
        <v>0</v>
      </c>
      <c r="U82" s="22">
        <f t="shared" si="59"/>
        <v>0</v>
      </c>
      <c r="V82" s="22">
        <f t="shared" si="59"/>
        <v>0</v>
      </c>
      <c r="W82" s="22">
        <f t="shared" si="59"/>
        <v>0</v>
      </c>
      <c r="X82" s="22">
        <f t="shared" si="59"/>
        <v>0</v>
      </c>
      <c r="Y82" s="22">
        <f t="shared" si="59"/>
        <v>0</v>
      </c>
      <c r="Z82" s="22">
        <f t="shared" si="59"/>
        <v>0</v>
      </c>
      <c r="AA82" s="23">
        <f t="shared" si="59"/>
        <v>0</v>
      </c>
      <c r="AB82" s="2"/>
    </row>
    <row r="83" spans="1:28" x14ac:dyDescent="0.2">
      <c r="B83" s="3" t="s">
        <v>15</v>
      </c>
      <c r="C83" s="4">
        <v>7.2190000000000004E-2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19"/>
      <c r="P83" s="40">
        <f t="shared" ref="P83:P92" si="60">$C83*(O18-(O57*12))/12</f>
        <v>0</v>
      </c>
      <c r="Q83" s="22">
        <f t="shared" ref="Q83:AA92" si="61">P83</f>
        <v>0</v>
      </c>
      <c r="R83" s="22">
        <f t="shared" si="61"/>
        <v>0</v>
      </c>
      <c r="S83" s="22">
        <f t="shared" si="61"/>
        <v>0</v>
      </c>
      <c r="T83" s="22">
        <f t="shared" si="61"/>
        <v>0</v>
      </c>
      <c r="U83" s="22">
        <f t="shared" si="61"/>
        <v>0</v>
      </c>
      <c r="V83" s="22">
        <f t="shared" si="61"/>
        <v>0</v>
      </c>
      <c r="W83" s="22">
        <f t="shared" si="61"/>
        <v>0</v>
      </c>
      <c r="X83" s="22">
        <f t="shared" si="61"/>
        <v>0</v>
      </c>
      <c r="Y83" s="22">
        <f t="shared" si="61"/>
        <v>0</v>
      </c>
      <c r="Z83" s="22">
        <f t="shared" si="61"/>
        <v>0</v>
      </c>
      <c r="AA83" s="23">
        <f t="shared" si="61"/>
        <v>0</v>
      </c>
      <c r="AB83" s="2"/>
    </row>
    <row r="84" spans="1:28" x14ac:dyDescent="0.2">
      <c r="B84" s="3" t="s">
        <v>16</v>
      </c>
      <c r="C84" s="4">
        <v>7.2190000000000004E-2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19"/>
      <c r="P84" s="40">
        <f t="shared" si="60"/>
        <v>0</v>
      </c>
      <c r="Q84" s="22">
        <f t="shared" si="61"/>
        <v>0</v>
      </c>
      <c r="R84" s="22">
        <f t="shared" si="61"/>
        <v>0</v>
      </c>
      <c r="S84" s="22">
        <f t="shared" si="61"/>
        <v>0</v>
      </c>
      <c r="T84" s="22">
        <f t="shared" si="61"/>
        <v>0</v>
      </c>
      <c r="U84" s="22">
        <f t="shared" si="61"/>
        <v>0</v>
      </c>
      <c r="V84" s="22">
        <f t="shared" si="61"/>
        <v>0</v>
      </c>
      <c r="W84" s="22">
        <f t="shared" si="61"/>
        <v>0</v>
      </c>
      <c r="X84" s="22">
        <f t="shared" si="61"/>
        <v>0</v>
      </c>
      <c r="Y84" s="22">
        <f t="shared" si="61"/>
        <v>0</v>
      </c>
      <c r="Z84" s="22">
        <f t="shared" si="61"/>
        <v>0</v>
      </c>
      <c r="AA84" s="23">
        <f t="shared" si="61"/>
        <v>0</v>
      </c>
      <c r="AB84" s="2"/>
    </row>
    <row r="85" spans="1:28" x14ac:dyDescent="0.2">
      <c r="B85" s="3" t="s">
        <v>6</v>
      </c>
      <c r="C85" s="4">
        <v>7.2190000000000004E-2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19"/>
      <c r="P85" s="40">
        <f t="shared" si="60"/>
        <v>0</v>
      </c>
      <c r="Q85" s="22">
        <f t="shared" si="61"/>
        <v>0</v>
      </c>
      <c r="R85" s="22">
        <f t="shared" si="61"/>
        <v>0</v>
      </c>
      <c r="S85" s="22">
        <f t="shared" si="61"/>
        <v>0</v>
      </c>
      <c r="T85" s="22">
        <f t="shared" si="61"/>
        <v>0</v>
      </c>
      <c r="U85" s="22">
        <f t="shared" si="61"/>
        <v>0</v>
      </c>
      <c r="V85" s="22">
        <f t="shared" si="61"/>
        <v>0</v>
      </c>
      <c r="W85" s="22">
        <f t="shared" si="61"/>
        <v>0</v>
      </c>
      <c r="X85" s="22">
        <f t="shared" si="61"/>
        <v>0</v>
      </c>
      <c r="Y85" s="22">
        <f t="shared" si="61"/>
        <v>0</v>
      </c>
      <c r="Z85" s="22">
        <f t="shared" si="61"/>
        <v>0</v>
      </c>
      <c r="AA85" s="23">
        <f t="shared" si="61"/>
        <v>0</v>
      </c>
      <c r="AB85" s="2"/>
    </row>
    <row r="86" spans="1:28" x14ac:dyDescent="0.2">
      <c r="B86" s="3" t="s">
        <v>17</v>
      </c>
      <c r="C86" s="4">
        <v>7.2190000000000004E-2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19"/>
      <c r="P86" s="40">
        <f t="shared" si="60"/>
        <v>40206.815923120004</v>
      </c>
      <c r="Q86" s="22">
        <f t="shared" si="61"/>
        <v>40206.815923120004</v>
      </c>
      <c r="R86" s="22">
        <f t="shared" si="61"/>
        <v>40206.815923120004</v>
      </c>
      <c r="S86" s="22">
        <f t="shared" si="61"/>
        <v>40206.815923120004</v>
      </c>
      <c r="T86" s="22">
        <f t="shared" si="61"/>
        <v>40206.815923120004</v>
      </c>
      <c r="U86" s="22">
        <f t="shared" si="61"/>
        <v>40206.815923120004</v>
      </c>
      <c r="V86" s="22">
        <f t="shared" si="61"/>
        <v>40206.815923120004</v>
      </c>
      <c r="W86" s="22">
        <f t="shared" si="61"/>
        <v>40206.815923120004</v>
      </c>
      <c r="X86" s="22">
        <f t="shared" si="61"/>
        <v>40206.815923120004</v>
      </c>
      <c r="Y86" s="22">
        <f t="shared" si="61"/>
        <v>40206.815923120004</v>
      </c>
      <c r="Z86" s="22">
        <f t="shared" si="61"/>
        <v>40206.815923120004</v>
      </c>
      <c r="AA86" s="23">
        <f t="shared" si="61"/>
        <v>40206.815923120004</v>
      </c>
      <c r="AB86" s="2"/>
    </row>
    <row r="87" spans="1:28" x14ac:dyDescent="0.2">
      <c r="B87" s="3" t="s">
        <v>18</v>
      </c>
      <c r="C87" s="4">
        <v>7.2190000000000004E-2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19"/>
      <c r="P87" s="40">
        <f t="shared" si="60"/>
        <v>0</v>
      </c>
      <c r="Q87" s="22">
        <f t="shared" si="61"/>
        <v>0</v>
      </c>
      <c r="R87" s="22">
        <f t="shared" si="61"/>
        <v>0</v>
      </c>
      <c r="S87" s="22">
        <f t="shared" si="61"/>
        <v>0</v>
      </c>
      <c r="T87" s="22">
        <f t="shared" si="61"/>
        <v>0</v>
      </c>
      <c r="U87" s="22">
        <f t="shared" si="61"/>
        <v>0</v>
      </c>
      <c r="V87" s="22">
        <f t="shared" si="61"/>
        <v>0</v>
      </c>
      <c r="W87" s="22">
        <f t="shared" si="61"/>
        <v>0</v>
      </c>
      <c r="X87" s="22">
        <f t="shared" si="61"/>
        <v>0</v>
      </c>
      <c r="Y87" s="22">
        <f t="shared" si="61"/>
        <v>0</v>
      </c>
      <c r="Z87" s="22">
        <f t="shared" si="61"/>
        <v>0</v>
      </c>
      <c r="AA87" s="23">
        <f t="shared" si="61"/>
        <v>0</v>
      </c>
      <c r="AB87" s="2"/>
    </row>
    <row r="88" spans="1:28" x14ac:dyDescent="0.2">
      <c r="B88" s="3" t="s">
        <v>19</v>
      </c>
      <c r="C88" s="4">
        <v>7.2190000000000004E-2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19"/>
      <c r="P88" s="40">
        <f t="shared" si="60"/>
        <v>0</v>
      </c>
      <c r="Q88" s="22">
        <f t="shared" si="61"/>
        <v>0</v>
      </c>
      <c r="R88" s="22">
        <f t="shared" si="61"/>
        <v>0</v>
      </c>
      <c r="S88" s="22">
        <f t="shared" si="61"/>
        <v>0</v>
      </c>
      <c r="T88" s="22">
        <f t="shared" si="61"/>
        <v>0</v>
      </c>
      <c r="U88" s="22">
        <f t="shared" si="61"/>
        <v>0</v>
      </c>
      <c r="V88" s="22">
        <f t="shared" si="61"/>
        <v>0</v>
      </c>
      <c r="W88" s="22">
        <f t="shared" si="61"/>
        <v>0</v>
      </c>
      <c r="X88" s="22">
        <f t="shared" si="61"/>
        <v>0</v>
      </c>
      <c r="Y88" s="22">
        <f t="shared" si="61"/>
        <v>0</v>
      </c>
      <c r="Z88" s="22">
        <f t="shared" si="61"/>
        <v>0</v>
      </c>
      <c r="AA88" s="23">
        <f t="shared" si="61"/>
        <v>0</v>
      </c>
      <c r="AB88" s="2"/>
    </row>
    <row r="89" spans="1:28" x14ac:dyDescent="0.2">
      <c r="B89" s="3" t="s">
        <v>20</v>
      </c>
      <c r="C89" s="4">
        <v>0.24490000000000001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19"/>
      <c r="P89" s="40">
        <f t="shared" si="60"/>
        <v>0</v>
      </c>
      <c r="Q89" s="22">
        <f t="shared" si="61"/>
        <v>0</v>
      </c>
      <c r="R89" s="22">
        <f t="shared" si="61"/>
        <v>0</v>
      </c>
      <c r="S89" s="22">
        <f t="shared" si="61"/>
        <v>0</v>
      </c>
      <c r="T89" s="22">
        <f t="shared" si="61"/>
        <v>0</v>
      </c>
      <c r="U89" s="22">
        <f t="shared" si="61"/>
        <v>0</v>
      </c>
      <c r="V89" s="22">
        <f t="shared" si="61"/>
        <v>0</v>
      </c>
      <c r="W89" s="22">
        <f t="shared" si="61"/>
        <v>0</v>
      </c>
      <c r="X89" s="22">
        <f t="shared" si="61"/>
        <v>0</v>
      </c>
      <c r="Y89" s="22">
        <f t="shared" si="61"/>
        <v>0</v>
      </c>
      <c r="Z89" s="22">
        <f t="shared" si="61"/>
        <v>0</v>
      </c>
      <c r="AA89" s="23">
        <f t="shared" si="61"/>
        <v>0</v>
      </c>
      <c r="AB89" s="2"/>
    </row>
    <row r="90" spans="1:28" x14ac:dyDescent="0.2">
      <c r="B90" s="3" t="s">
        <v>21</v>
      </c>
      <c r="C90" s="4">
        <v>0.32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19"/>
      <c r="P90" s="40">
        <f t="shared" si="60"/>
        <v>0</v>
      </c>
      <c r="Q90" s="22">
        <f t="shared" si="61"/>
        <v>0</v>
      </c>
      <c r="R90" s="22">
        <f t="shared" si="61"/>
        <v>0</v>
      </c>
      <c r="S90" s="22">
        <f t="shared" si="61"/>
        <v>0</v>
      </c>
      <c r="T90" s="22">
        <f t="shared" si="61"/>
        <v>0</v>
      </c>
      <c r="U90" s="22">
        <f t="shared" si="61"/>
        <v>0</v>
      </c>
      <c r="V90" s="22">
        <f t="shared" si="61"/>
        <v>0</v>
      </c>
      <c r="W90" s="22">
        <f t="shared" si="61"/>
        <v>0</v>
      </c>
      <c r="X90" s="22">
        <f t="shared" si="61"/>
        <v>0</v>
      </c>
      <c r="Y90" s="22">
        <f t="shared" si="61"/>
        <v>0</v>
      </c>
      <c r="Z90" s="22">
        <f t="shared" si="61"/>
        <v>0</v>
      </c>
      <c r="AA90" s="23">
        <f t="shared" si="61"/>
        <v>0</v>
      </c>
      <c r="AB90" s="2"/>
    </row>
    <row r="91" spans="1:28" x14ac:dyDescent="0.2">
      <c r="B91" s="3" t="s">
        <v>22</v>
      </c>
      <c r="C91" s="4">
        <v>0.32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9"/>
      <c r="P91" s="40">
        <f t="shared" si="60"/>
        <v>0</v>
      </c>
      <c r="Q91" s="22">
        <f t="shared" si="61"/>
        <v>0</v>
      </c>
      <c r="R91" s="22">
        <f t="shared" si="61"/>
        <v>0</v>
      </c>
      <c r="S91" s="22">
        <f t="shared" si="61"/>
        <v>0</v>
      </c>
      <c r="T91" s="22">
        <f t="shared" si="61"/>
        <v>0</v>
      </c>
      <c r="U91" s="22">
        <f t="shared" si="61"/>
        <v>0</v>
      </c>
      <c r="V91" s="22">
        <f t="shared" si="61"/>
        <v>0</v>
      </c>
      <c r="W91" s="22">
        <f t="shared" si="61"/>
        <v>0</v>
      </c>
      <c r="X91" s="22">
        <f t="shared" si="61"/>
        <v>0</v>
      </c>
      <c r="Y91" s="22">
        <f t="shared" si="61"/>
        <v>0</v>
      </c>
      <c r="Z91" s="22">
        <f t="shared" si="61"/>
        <v>0</v>
      </c>
      <c r="AA91" s="23">
        <f t="shared" si="61"/>
        <v>0</v>
      </c>
      <c r="AB91" s="2"/>
    </row>
    <row r="92" spans="1:28" x14ac:dyDescent="0.2">
      <c r="B92" s="3" t="s">
        <v>23</v>
      </c>
      <c r="C92" s="4">
        <v>0.33329999999999999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19"/>
      <c r="P92" s="40">
        <f t="shared" si="60"/>
        <v>0</v>
      </c>
      <c r="Q92" s="22">
        <f t="shared" si="61"/>
        <v>0</v>
      </c>
      <c r="R92" s="22">
        <f t="shared" si="61"/>
        <v>0</v>
      </c>
      <c r="S92" s="22">
        <f t="shared" si="61"/>
        <v>0</v>
      </c>
      <c r="T92" s="22">
        <f t="shared" si="61"/>
        <v>0</v>
      </c>
      <c r="U92" s="22">
        <f t="shared" si="61"/>
        <v>0</v>
      </c>
      <c r="V92" s="22">
        <f t="shared" si="61"/>
        <v>0</v>
      </c>
      <c r="W92" s="22">
        <f t="shared" si="61"/>
        <v>0</v>
      </c>
      <c r="X92" s="22">
        <f t="shared" si="61"/>
        <v>0</v>
      </c>
      <c r="Y92" s="22">
        <f t="shared" si="61"/>
        <v>0</v>
      </c>
      <c r="Z92" s="22">
        <f t="shared" si="61"/>
        <v>0</v>
      </c>
      <c r="AA92" s="23">
        <f t="shared" si="61"/>
        <v>0</v>
      </c>
      <c r="AB92" s="2"/>
    </row>
    <row r="93" spans="1:28" ht="13.5" thickBot="1" x14ac:dyDescent="0.25">
      <c r="A93" s="12" t="s">
        <v>13</v>
      </c>
      <c r="D93" s="6">
        <f>SUM(D82:D92)</f>
        <v>0</v>
      </c>
      <c r="E93" s="6">
        <f t="shared" ref="E93:AA93" si="62">SUM(E82:E92)</f>
        <v>0</v>
      </c>
      <c r="F93" s="6">
        <f t="shared" si="62"/>
        <v>0</v>
      </c>
      <c r="G93" s="6">
        <f t="shared" si="62"/>
        <v>0</v>
      </c>
      <c r="H93" s="6">
        <f t="shared" si="62"/>
        <v>0</v>
      </c>
      <c r="I93" s="6">
        <f t="shared" si="62"/>
        <v>0</v>
      </c>
      <c r="J93" s="6">
        <f t="shared" si="62"/>
        <v>0</v>
      </c>
      <c r="K93" s="6">
        <f t="shared" si="62"/>
        <v>0</v>
      </c>
      <c r="L93" s="6">
        <f t="shared" si="62"/>
        <v>0</v>
      </c>
      <c r="M93" s="6">
        <f t="shared" si="62"/>
        <v>0</v>
      </c>
      <c r="N93" s="6">
        <f t="shared" si="62"/>
        <v>0</v>
      </c>
      <c r="O93" s="21">
        <f t="shared" si="62"/>
        <v>0</v>
      </c>
      <c r="P93" s="6">
        <f t="shared" si="62"/>
        <v>40206.815923120004</v>
      </c>
      <c r="Q93" s="6">
        <f t="shared" si="62"/>
        <v>40206.815923120004</v>
      </c>
      <c r="R93" s="6">
        <f t="shared" si="62"/>
        <v>40206.815923120004</v>
      </c>
      <c r="S93" s="6">
        <f t="shared" si="62"/>
        <v>40206.815923120004</v>
      </c>
      <c r="T93" s="6">
        <f t="shared" si="62"/>
        <v>40206.815923120004</v>
      </c>
      <c r="U93" s="6">
        <f t="shared" si="62"/>
        <v>40206.815923120004</v>
      </c>
      <c r="V93" s="6">
        <f t="shared" si="62"/>
        <v>40206.815923120004</v>
      </c>
      <c r="W93" s="6">
        <f t="shared" si="62"/>
        <v>40206.815923120004</v>
      </c>
      <c r="X93" s="6">
        <f t="shared" si="62"/>
        <v>40206.815923120004</v>
      </c>
      <c r="Y93" s="6">
        <f t="shared" si="62"/>
        <v>40206.815923120004</v>
      </c>
      <c r="Z93" s="6">
        <f t="shared" si="62"/>
        <v>40206.815923120004</v>
      </c>
      <c r="AA93" s="21">
        <f t="shared" si="62"/>
        <v>40206.815923120004</v>
      </c>
      <c r="AB93" s="2"/>
    </row>
    <row r="94" spans="1:28" x14ac:dyDescent="0.2">
      <c r="O94" s="24"/>
      <c r="P94" s="41"/>
      <c r="Q94" s="20"/>
      <c r="AA94" s="24"/>
      <c r="AB94" s="2"/>
    </row>
    <row r="95" spans="1:28" x14ac:dyDescent="0.2">
      <c r="A95" s="11" t="s">
        <v>9</v>
      </c>
      <c r="B95" s="3" t="s">
        <v>14</v>
      </c>
      <c r="C95" s="4">
        <v>6.6769999999999996E-2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19"/>
      <c r="P95" s="13"/>
      <c r="R95" s="9"/>
      <c r="S95" s="9"/>
      <c r="T95" s="9"/>
      <c r="U95" s="9"/>
      <c r="V95" s="9"/>
      <c r="W95" s="9"/>
      <c r="X95" s="9"/>
      <c r="Y95" s="9"/>
      <c r="Z95" s="9"/>
      <c r="AA95" s="19"/>
      <c r="AB95" s="2"/>
    </row>
    <row r="96" spans="1:28" x14ac:dyDescent="0.2">
      <c r="B96" s="3" t="s">
        <v>15</v>
      </c>
      <c r="C96" s="4">
        <v>6.6769999999999996E-2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19"/>
      <c r="P96" s="13"/>
      <c r="R96" s="9"/>
      <c r="S96" s="9"/>
      <c r="T96" s="9"/>
      <c r="U96" s="9"/>
      <c r="V96" s="9"/>
      <c r="W96" s="9"/>
      <c r="X96" s="9"/>
      <c r="Y96" s="9"/>
      <c r="Z96" s="9"/>
      <c r="AA96" s="19"/>
      <c r="AB96" s="2"/>
    </row>
    <row r="97" spans="1:28" x14ac:dyDescent="0.2">
      <c r="B97" s="3" t="s">
        <v>16</v>
      </c>
      <c r="C97" s="4">
        <v>6.6769999999999996E-2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9"/>
      <c r="P97" s="13"/>
      <c r="R97" s="9"/>
      <c r="S97" s="9"/>
      <c r="T97" s="9"/>
      <c r="U97" s="9"/>
      <c r="V97" s="9"/>
      <c r="W97" s="9"/>
      <c r="X97" s="9"/>
      <c r="Y97" s="9"/>
      <c r="Z97" s="9"/>
      <c r="AA97" s="19"/>
      <c r="AB97" s="2"/>
    </row>
    <row r="98" spans="1:28" x14ac:dyDescent="0.2">
      <c r="B98" s="3" t="s">
        <v>6</v>
      </c>
      <c r="C98" s="4">
        <v>6.6769999999999996E-2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19"/>
      <c r="P98" s="13"/>
      <c r="R98" s="9"/>
      <c r="S98" s="9"/>
      <c r="T98" s="9"/>
      <c r="U98" s="9"/>
      <c r="V98" s="9"/>
      <c r="W98" s="9"/>
      <c r="X98" s="9"/>
      <c r="Y98" s="9"/>
      <c r="Z98" s="9"/>
      <c r="AA98" s="19"/>
      <c r="AB98" s="2"/>
    </row>
    <row r="99" spans="1:28" x14ac:dyDescent="0.2">
      <c r="B99" s="3" t="s">
        <v>17</v>
      </c>
      <c r="C99" s="4">
        <v>6.6769999999999996E-2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19"/>
      <c r="P99" s="13"/>
      <c r="R99" s="9"/>
      <c r="S99" s="9"/>
      <c r="T99" s="9"/>
      <c r="U99" s="9"/>
      <c r="V99" s="9"/>
      <c r="W99" s="9"/>
      <c r="X99" s="9"/>
      <c r="Y99" s="9"/>
      <c r="Z99" s="9"/>
      <c r="AA99" s="19"/>
      <c r="AB99" s="2"/>
    </row>
    <row r="100" spans="1:28" x14ac:dyDescent="0.2">
      <c r="B100" s="3" t="s">
        <v>18</v>
      </c>
      <c r="C100" s="4">
        <v>6.6769999999999996E-2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9"/>
      <c r="P100" s="13"/>
      <c r="R100" s="9"/>
      <c r="S100" s="9"/>
      <c r="T100" s="9"/>
      <c r="U100" s="9"/>
      <c r="V100" s="9"/>
      <c r="W100" s="9"/>
      <c r="X100" s="9"/>
      <c r="Y100" s="9"/>
      <c r="Z100" s="9"/>
      <c r="AA100" s="19"/>
      <c r="AB100" s="2"/>
    </row>
    <row r="101" spans="1:28" x14ac:dyDescent="0.2">
      <c r="B101" s="3" t="s">
        <v>19</v>
      </c>
      <c r="C101" s="4">
        <v>6.6769999999999996E-2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9"/>
      <c r="P101" s="13"/>
      <c r="R101" s="9"/>
      <c r="S101" s="9"/>
      <c r="T101" s="9"/>
      <c r="U101" s="9"/>
      <c r="V101" s="9"/>
      <c r="W101" s="9"/>
      <c r="X101" s="9"/>
      <c r="Y101" s="9"/>
      <c r="Z101" s="9"/>
      <c r="AA101" s="19"/>
      <c r="AB101" s="2"/>
    </row>
    <row r="102" spans="1:28" x14ac:dyDescent="0.2">
      <c r="B102" s="3" t="s">
        <v>20</v>
      </c>
      <c r="C102" s="4">
        <v>0.1749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9"/>
      <c r="P102" s="13"/>
      <c r="R102" s="9"/>
      <c r="S102" s="9"/>
      <c r="T102" s="9"/>
      <c r="U102" s="9"/>
      <c r="V102" s="9"/>
      <c r="W102" s="9"/>
      <c r="X102" s="9"/>
      <c r="Y102" s="9"/>
      <c r="Z102" s="9"/>
      <c r="AA102" s="19"/>
      <c r="AB102" s="2"/>
    </row>
    <row r="103" spans="1:28" x14ac:dyDescent="0.2">
      <c r="B103" s="3" t="s">
        <v>21</v>
      </c>
      <c r="C103" s="4">
        <v>0.192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9"/>
      <c r="P103" s="13"/>
      <c r="R103" s="9"/>
      <c r="S103" s="9"/>
      <c r="T103" s="9"/>
      <c r="U103" s="9"/>
      <c r="V103" s="9"/>
      <c r="W103" s="9"/>
      <c r="X103" s="9"/>
      <c r="Y103" s="9"/>
      <c r="Z103" s="9"/>
      <c r="AA103" s="19"/>
      <c r="AB103" s="2"/>
    </row>
    <row r="104" spans="1:28" x14ac:dyDescent="0.2">
      <c r="B104" s="3" t="s">
        <v>22</v>
      </c>
      <c r="C104" s="4">
        <v>0.192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9"/>
      <c r="P104" s="13"/>
      <c r="R104" s="9"/>
      <c r="S104" s="9"/>
      <c r="T104" s="9"/>
      <c r="U104" s="9"/>
      <c r="V104" s="9"/>
      <c r="W104" s="9"/>
      <c r="X104" s="9"/>
      <c r="Y104" s="9"/>
      <c r="Z104" s="9"/>
      <c r="AA104" s="19"/>
      <c r="AB104" s="2"/>
    </row>
    <row r="105" spans="1:28" x14ac:dyDescent="0.2">
      <c r="B105" s="3" t="s">
        <v>23</v>
      </c>
      <c r="C105" s="4">
        <v>0.33329999999999999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9"/>
      <c r="P105" s="13"/>
      <c r="R105" s="9"/>
      <c r="S105" s="9"/>
      <c r="T105" s="9"/>
      <c r="U105" s="9"/>
      <c r="V105" s="9"/>
      <c r="W105" s="9"/>
      <c r="X105" s="9"/>
      <c r="Y105" s="9"/>
      <c r="Z105" s="9"/>
      <c r="AA105" s="19"/>
      <c r="AB105" s="2"/>
    </row>
    <row r="106" spans="1:28" ht="13.5" thickBot="1" x14ac:dyDescent="0.25">
      <c r="A106" s="12" t="s">
        <v>13</v>
      </c>
      <c r="D106" s="6">
        <f>SUM(D95:D105)</f>
        <v>0</v>
      </c>
      <c r="E106" s="6">
        <f t="shared" ref="E106:AA106" si="63">SUM(E95:E105)</f>
        <v>0</v>
      </c>
      <c r="F106" s="6">
        <f t="shared" si="63"/>
        <v>0</v>
      </c>
      <c r="G106" s="6">
        <f t="shared" si="63"/>
        <v>0</v>
      </c>
      <c r="H106" s="6">
        <f t="shared" si="63"/>
        <v>0</v>
      </c>
      <c r="I106" s="6">
        <f t="shared" si="63"/>
        <v>0</v>
      </c>
      <c r="J106" s="6">
        <f t="shared" si="63"/>
        <v>0</v>
      </c>
      <c r="K106" s="6">
        <f t="shared" si="63"/>
        <v>0</v>
      </c>
      <c r="L106" s="6">
        <f t="shared" si="63"/>
        <v>0</v>
      </c>
      <c r="M106" s="6">
        <f t="shared" si="63"/>
        <v>0</v>
      </c>
      <c r="N106" s="6">
        <f t="shared" si="63"/>
        <v>0</v>
      </c>
      <c r="O106" s="21">
        <f t="shared" si="63"/>
        <v>0</v>
      </c>
      <c r="P106" s="6">
        <f t="shared" si="63"/>
        <v>0</v>
      </c>
      <c r="Q106" s="6">
        <f t="shared" si="63"/>
        <v>0</v>
      </c>
      <c r="R106" s="6">
        <f t="shared" si="63"/>
        <v>0</v>
      </c>
      <c r="S106" s="6">
        <f t="shared" si="63"/>
        <v>0</v>
      </c>
      <c r="T106" s="6">
        <f t="shared" si="63"/>
        <v>0</v>
      </c>
      <c r="U106" s="6">
        <f t="shared" si="63"/>
        <v>0</v>
      </c>
      <c r="V106" s="6">
        <f t="shared" si="63"/>
        <v>0</v>
      </c>
      <c r="W106" s="6">
        <f t="shared" si="63"/>
        <v>0</v>
      </c>
      <c r="X106" s="6">
        <f t="shared" si="63"/>
        <v>0</v>
      </c>
      <c r="Y106" s="6">
        <f t="shared" si="63"/>
        <v>0</v>
      </c>
      <c r="Z106" s="6">
        <f t="shared" si="63"/>
        <v>0</v>
      </c>
      <c r="AA106" s="21">
        <f t="shared" si="63"/>
        <v>0</v>
      </c>
      <c r="AB106" s="2"/>
    </row>
    <row r="107" spans="1:28" x14ac:dyDescent="0.2">
      <c r="O107" s="24"/>
      <c r="P107" s="41"/>
      <c r="Q107" s="20"/>
      <c r="AA107" s="24"/>
      <c r="AB107" s="2"/>
    </row>
    <row r="108" spans="1:28" x14ac:dyDescent="0.2">
      <c r="A108" s="11" t="s">
        <v>25</v>
      </c>
      <c r="B108" s="3" t="s">
        <v>14</v>
      </c>
      <c r="C108" s="7">
        <v>6.1769999999999999E-2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19"/>
      <c r="P108" s="13"/>
      <c r="R108" s="9"/>
      <c r="S108" s="9"/>
      <c r="T108" s="9"/>
      <c r="U108" s="9"/>
      <c r="V108" s="9"/>
      <c r="W108" s="9"/>
      <c r="X108" s="9"/>
      <c r="Y108" s="9"/>
      <c r="Z108" s="9"/>
      <c r="AA108" s="19"/>
      <c r="AB108" s="2"/>
    </row>
    <row r="109" spans="1:28" x14ac:dyDescent="0.2">
      <c r="B109" s="3" t="s">
        <v>15</v>
      </c>
      <c r="C109" s="7">
        <v>6.1769999999999999E-2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19"/>
      <c r="P109" s="13"/>
      <c r="R109" s="9"/>
      <c r="S109" s="9"/>
      <c r="T109" s="9"/>
      <c r="U109" s="9"/>
      <c r="V109" s="9"/>
      <c r="W109" s="9"/>
      <c r="X109" s="9"/>
      <c r="Y109" s="9"/>
      <c r="Z109" s="9"/>
      <c r="AA109" s="19"/>
      <c r="AB109" s="2"/>
    </row>
    <row r="110" spans="1:28" x14ac:dyDescent="0.2">
      <c r="B110" s="3" t="s">
        <v>16</v>
      </c>
      <c r="C110" s="7">
        <v>6.1769999999999999E-2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19"/>
      <c r="P110" s="13"/>
      <c r="R110" s="9"/>
      <c r="S110" s="9"/>
      <c r="T110" s="9"/>
      <c r="U110" s="9"/>
      <c r="V110" s="9"/>
      <c r="W110" s="9"/>
      <c r="X110" s="9"/>
      <c r="Y110" s="9"/>
      <c r="Z110" s="9"/>
      <c r="AA110" s="19"/>
      <c r="AB110" s="2"/>
    </row>
    <row r="111" spans="1:28" x14ac:dyDescent="0.2">
      <c r="B111" s="3" t="s">
        <v>6</v>
      </c>
      <c r="C111" s="7">
        <v>6.1769999999999999E-2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19"/>
      <c r="P111" s="13"/>
      <c r="R111" s="9"/>
      <c r="S111" s="9"/>
      <c r="T111" s="9"/>
      <c r="U111" s="9"/>
      <c r="V111" s="9"/>
      <c r="W111" s="9"/>
      <c r="X111" s="9"/>
      <c r="Y111" s="9"/>
      <c r="Z111" s="9"/>
      <c r="AA111" s="19"/>
      <c r="AB111" s="2"/>
    </row>
    <row r="112" spans="1:28" x14ac:dyDescent="0.2">
      <c r="B112" s="3" t="s">
        <v>17</v>
      </c>
      <c r="C112" s="7">
        <v>6.1769999999999999E-2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9"/>
      <c r="P112" s="13"/>
      <c r="R112" s="9"/>
      <c r="S112" s="9"/>
      <c r="T112" s="9"/>
      <c r="U112" s="9"/>
      <c r="V112" s="9"/>
      <c r="W112" s="9"/>
      <c r="X112" s="9"/>
      <c r="Y112" s="9"/>
      <c r="Z112" s="9"/>
      <c r="AA112" s="19"/>
      <c r="AB112" s="2"/>
    </row>
    <row r="113" spans="1:28" x14ac:dyDescent="0.2">
      <c r="B113" s="3" t="s">
        <v>18</v>
      </c>
      <c r="C113" s="7">
        <v>6.1769999999999999E-2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19"/>
      <c r="P113" s="13"/>
      <c r="R113" s="9"/>
      <c r="S113" s="9"/>
      <c r="T113" s="9"/>
      <c r="U113" s="9"/>
      <c r="V113" s="9"/>
      <c r="W113" s="9"/>
      <c r="X113" s="9"/>
      <c r="Y113" s="9"/>
      <c r="Z113" s="9"/>
      <c r="AA113" s="19"/>
      <c r="AB113" s="2"/>
    </row>
    <row r="114" spans="1:28" x14ac:dyDescent="0.2">
      <c r="B114" s="3" t="s">
        <v>19</v>
      </c>
      <c r="C114" s="7">
        <v>6.1769999999999999E-2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9"/>
      <c r="P114" s="13"/>
      <c r="R114" s="9"/>
      <c r="S114" s="9"/>
      <c r="T114" s="9"/>
      <c r="U114" s="9"/>
      <c r="V114" s="9"/>
      <c r="W114" s="9"/>
      <c r="X114" s="9"/>
      <c r="Y114" s="9"/>
      <c r="Z114" s="9"/>
      <c r="AA114" s="19"/>
      <c r="AB114" s="2"/>
    </row>
    <row r="115" spans="1:28" x14ac:dyDescent="0.2">
      <c r="B115" s="3" t="s">
        <v>20</v>
      </c>
      <c r="C115" s="7">
        <v>0.1249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9"/>
      <c r="P115" s="13"/>
      <c r="R115" s="9"/>
      <c r="S115" s="9"/>
      <c r="T115" s="9"/>
      <c r="U115" s="9"/>
      <c r="V115" s="9"/>
      <c r="W115" s="9"/>
      <c r="X115" s="9"/>
      <c r="Y115" s="9"/>
      <c r="Z115" s="9"/>
      <c r="AA115" s="19"/>
      <c r="AB115" s="2"/>
    </row>
    <row r="116" spans="1:28" x14ac:dyDescent="0.2">
      <c r="B116" s="3" t="s">
        <v>21</v>
      </c>
      <c r="C116" s="7">
        <v>0.1152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19"/>
      <c r="P116" s="13"/>
      <c r="R116" s="9"/>
      <c r="S116" s="9"/>
      <c r="T116" s="9"/>
      <c r="U116" s="9"/>
      <c r="V116" s="9"/>
      <c r="W116" s="9"/>
      <c r="X116" s="9"/>
      <c r="Y116" s="9"/>
      <c r="Z116" s="9"/>
      <c r="AA116" s="19"/>
      <c r="AB116" s="2"/>
    </row>
    <row r="117" spans="1:28" x14ac:dyDescent="0.2">
      <c r="B117" s="3" t="s">
        <v>22</v>
      </c>
      <c r="C117" s="7">
        <v>0.1152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19"/>
      <c r="P117" s="13"/>
      <c r="R117" s="9"/>
      <c r="S117" s="9"/>
      <c r="T117" s="9"/>
      <c r="U117" s="9"/>
      <c r="V117" s="9"/>
      <c r="W117" s="9"/>
      <c r="X117" s="9"/>
      <c r="Y117" s="9"/>
      <c r="Z117" s="9"/>
      <c r="AA117" s="19"/>
      <c r="AB117" s="2"/>
    </row>
    <row r="118" spans="1:28" x14ac:dyDescent="0.2">
      <c r="B118" s="3" t="s">
        <v>23</v>
      </c>
      <c r="C118" s="4">
        <v>0.16669999999999999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19"/>
      <c r="P118" s="13"/>
      <c r="R118" s="9"/>
      <c r="S118" s="9"/>
      <c r="T118" s="9"/>
      <c r="U118" s="9"/>
      <c r="V118" s="9"/>
      <c r="W118" s="9"/>
      <c r="X118" s="9"/>
      <c r="Y118" s="9"/>
      <c r="Z118" s="9"/>
      <c r="AA118" s="19"/>
      <c r="AB118" s="2"/>
    </row>
    <row r="119" spans="1:28" ht="13.5" thickBot="1" x14ac:dyDescent="0.25">
      <c r="A119" s="12" t="s">
        <v>13</v>
      </c>
      <c r="D119" s="6">
        <f>SUM(D108:D118)</f>
        <v>0</v>
      </c>
      <c r="E119" s="6">
        <f t="shared" ref="E119:AA119" si="64">SUM(E108:E118)</f>
        <v>0</v>
      </c>
      <c r="F119" s="6">
        <f t="shared" si="64"/>
        <v>0</v>
      </c>
      <c r="G119" s="6">
        <f t="shared" si="64"/>
        <v>0</v>
      </c>
      <c r="H119" s="6">
        <f t="shared" si="64"/>
        <v>0</v>
      </c>
      <c r="I119" s="6">
        <f t="shared" si="64"/>
        <v>0</v>
      </c>
      <c r="J119" s="6">
        <f t="shared" si="64"/>
        <v>0</v>
      </c>
      <c r="K119" s="6">
        <f t="shared" si="64"/>
        <v>0</v>
      </c>
      <c r="L119" s="6">
        <f t="shared" si="64"/>
        <v>0</v>
      </c>
      <c r="M119" s="6">
        <f t="shared" si="64"/>
        <v>0</v>
      </c>
      <c r="N119" s="6">
        <f t="shared" si="64"/>
        <v>0</v>
      </c>
      <c r="O119" s="21">
        <f t="shared" si="64"/>
        <v>0</v>
      </c>
      <c r="P119" s="6">
        <f t="shared" si="64"/>
        <v>0</v>
      </c>
      <c r="Q119" s="6">
        <f t="shared" si="64"/>
        <v>0</v>
      </c>
      <c r="R119" s="6">
        <f t="shared" si="64"/>
        <v>0</v>
      </c>
      <c r="S119" s="6">
        <f t="shared" si="64"/>
        <v>0</v>
      </c>
      <c r="T119" s="6">
        <f t="shared" si="64"/>
        <v>0</v>
      </c>
      <c r="U119" s="6">
        <f t="shared" si="64"/>
        <v>0</v>
      </c>
      <c r="V119" s="6">
        <f t="shared" si="64"/>
        <v>0</v>
      </c>
      <c r="W119" s="6">
        <f t="shared" si="64"/>
        <v>0</v>
      </c>
      <c r="X119" s="6">
        <f t="shared" si="64"/>
        <v>0</v>
      </c>
      <c r="Y119" s="6">
        <f t="shared" si="64"/>
        <v>0</v>
      </c>
      <c r="Z119" s="6">
        <f t="shared" si="64"/>
        <v>0</v>
      </c>
      <c r="AA119" s="21">
        <f t="shared" si="64"/>
        <v>0</v>
      </c>
      <c r="AB119" s="2"/>
    </row>
    <row r="120" spans="1:28" x14ac:dyDescent="0.2">
      <c r="A120" s="12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9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9"/>
      <c r="AB120" s="2"/>
    </row>
    <row r="121" spans="1:28" x14ac:dyDescent="0.2">
      <c r="A121" s="11" t="s">
        <v>10</v>
      </c>
      <c r="B121" s="3" t="s">
        <v>14</v>
      </c>
      <c r="D121" s="9">
        <f t="shared" ref="D121:AA121" si="65">SUM(D56,D69,D82,D95,D108)</f>
        <v>0</v>
      </c>
      <c r="E121" s="9">
        <f t="shared" si="65"/>
        <v>0</v>
      </c>
      <c r="F121" s="9">
        <f t="shared" si="65"/>
        <v>0</v>
      </c>
      <c r="G121" s="9">
        <f t="shared" si="65"/>
        <v>0</v>
      </c>
      <c r="H121" s="9">
        <f t="shared" si="65"/>
        <v>0</v>
      </c>
      <c r="I121" s="9">
        <f t="shared" si="65"/>
        <v>0</v>
      </c>
      <c r="J121" s="9">
        <f t="shared" si="65"/>
        <v>0</v>
      </c>
      <c r="K121" s="9">
        <f t="shared" si="65"/>
        <v>0</v>
      </c>
      <c r="L121" s="9">
        <f t="shared" si="65"/>
        <v>0</v>
      </c>
      <c r="M121" s="9">
        <f t="shared" si="65"/>
        <v>0</v>
      </c>
      <c r="N121" s="9">
        <f t="shared" si="65"/>
        <v>0</v>
      </c>
      <c r="O121" s="19">
        <f t="shared" si="65"/>
        <v>0</v>
      </c>
      <c r="P121" s="13">
        <f t="shared" si="65"/>
        <v>0</v>
      </c>
      <c r="Q121" s="9">
        <f t="shared" si="65"/>
        <v>0</v>
      </c>
      <c r="R121" s="9">
        <f t="shared" si="65"/>
        <v>0</v>
      </c>
      <c r="S121" s="9">
        <f t="shared" si="65"/>
        <v>0</v>
      </c>
      <c r="T121" s="9">
        <f t="shared" si="65"/>
        <v>0</v>
      </c>
      <c r="U121" s="9">
        <f t="shared" si="65"/>
        <v>0</v>
      </c>
      <c r="V121" s="9">
        <f t="shared" si="65"/>
        <v>0</v>
      </c>
      <c r="W121" s="9">
        <f t="shared" si="65"/>
        <v>0</v>
      </c>
      <c r="X121" s="9">
        <f t="shared" si="65"/>
        <v>0</v>
      </c>
      <c r="Y121" s="9">
        <f t="shared" si="65"/>
        <v>0</v>
      </c>
      <c r="Z121" s="9">
        <f t="shared" si="65"/>
        <v>0</v>
      </c>
      <c r="AA121" s="19">
        <f t="shared" si="65"/>
        <v>0</v>
      </c>
      <c r="AB121" s="2"/>
    </row>
    <row r="122" spans="1:28" x14ac:dyDescent="0.2">
      <c r="B122" s="3" t="s">
        <v>15</v>
      </c>
      <c r="D122" s="9">
        <f t="shared" ref="D122:AA122" si="66">SUM(D57,D70,D83,D96,D109)</f>
        <v>0</v>
      </c>
      <c r="E122" s="9">
        <f t="shared" si="66"/>
        <v>0</v>
      </c>
      <c r="F122" s="9">
        <f t="shared" si="66"/>
        <v>0</v>
      </c>
      <c r="G122" s="9">
        <f t="shared" si="66"/>
        <v>0</v>
      </c>
      <c r="H122" s="9">
        <f t="shared" si="66"/>
        <v>0</v>
      </c>
      <c r="I122" s="9">
        <f t="shared" si="66"/>
        <v>0</v>
      </c>
      <c r="J122" s="9">
        <f t="shared" si="66"/>
        <v>0</v>
      </c>
      <c r="K122" s="9">
        <f t="shared" si="66"/>
        <v>0</v>
      </c>
      <c r="L122" s="9">
        <f t="shared" si="66"/>
        <v>0</v>
      </c>
      <c r="M122" s="9">
        <f t="shared" si="66"/>
        <v>0</v>
      </c>
      <c r="N122" s="9">
        <f t="shared" si="66"/>
        <v>0</v>
      </c>
      <c r="O122" s="19">
        <f t="shared" si="66"/>
        <v>0</v>
      </c>
      <c r="P122" s="13">
        <f t="shared" si="66"/>
        <v>0</v>
      </c>
      <c r="Q122" s="9">
        <f t="shared" si="66"/>
        <v>0</v>
      </c>
      <c r="R122" s="9">
        <f t="shared" si="66"/>
        <v>0</v>
      </c>
      <c r="S122" s="9">
        <f t="shared" si="66"/>
        <v>0</v>
      </c>
      <c r="T122" s="9">
        <f t="shared" si="66"/>
        <v>0</v>
      </c>
      <c r="U122" s="9">
        <f t="shared" si="66"/>
        <v>0</v>
      </c>
      <c r="V122" s="9">
        <f t="shared" si="66"/>
        <v>0</v>
      </c>
      <c r="W122" s="9">
        <f t="shared" si="66"/>
        <v>0</v>
      </c>
      <c r="X122" s="9">
        <f t="shared" si="66"/>
        <v>0</v>
      </c>
      <c r="Y122" s="9">
        <f t="shared" si="66"/>
        <v>0</v>
      </c>
      <c r="Z122" s="9">
        <f t="shared" si="66"/>
        <v>0</v>
      </c>
      <c r="AA122" s="19">
        <f t="shared" si="66"/>
        <v>0</v>
      </c>
      <c r="AB122" s="2"/>
    </row>
    <row r="123" spans="1:28" x14ac:dyDescent="0.2">
      <c r="B123" s="3" t="s">
        <v>16</v>
      </c>
      <c r="D123" s="9">
        <f t="shared" ref="D123:AA123" si="67">SUM(D58,D71,D84,D97,D110)</f>
        <v>0</v>
      </c>
      <c r="E123" s="9">
        <f t="shared" si="67"/>
        <v>0</v>
      </c>
      <c r="F123" s="9">
        <f t="shared" si="67"/>
        <v>0</v>
      </c>
      <c r="G123" s="9">
        <f t="shared" si="67"/>
        <v>0</v>
      </c>
      <c r="H123" s="9">
        <f t="shared" si="67"/>
        <v>0</v>
      </c>
      <c r="I123" s="9">
        <f t="shared" si="67"/>
        <v>0</v>
      </c>
      <c r="J123" s="9">
        <f t="shared" si="67"/>
        <v>0</v>
      </c>
      <c r="K123" s="9">
        <f t="shared" si="67"/>
        <v>0</v>
      </c>
      <c r="L123" s="9">
        <f t="shared" si="67"/>
        <v>0</v>
      </c>
      <c r="M123" s="9">
        <f t="shared" si="67"/>
        <v>0</v>
      </c>
      <c r="N123" s="9">
        <f t="shared" si="67"/>
        <v>0</v>
      </c>
      <c r="O123" s="19">
        <f t="shared" si="67"/>
        <v>0</v>
      </c>
      <c r="P123" s="13">
        <f t="shared" si="67"/>
        <v>0</v>
      </c>
      <c r="Q123" s="9">
        <f t="shared" si="67"/>
        <v>0</v>
      </c>
      <c r="R123" s="9">
        <f t="shared" si="67"/>
        <v>0</v>
      </c>
      <c r="S123" s="9">
        <f t="shared" si="67"/>
        <v>0</v>
      </c>
      <c r="T123" s="9">
        <f t="shared" si="67"/>
        <v>0</v>
      </c>
      <c r="U123" s="9">
        <f t="shared" si="67"/>
        <v>0</v>
      </c>
      <c r="V123" s="9">
        <f t="shared" si="67"/>
        <v>0</v>
      </c>
      <c r="W123" s="9">
        <f t="shared" si="67"/>
        <v>0</v>
      </c>
      <c r="X123" s="9">
        <f t="shared" si="67"/>
        <v>0</v>
      </c>
      <c r="Y123" s="9">
        <f t="shared" si="67"/>
        <v>0</v>
      </c>
      <c r="Z123" s="9">
        <f t="shared" si="67"/>
        <v>0</v>
      </c>
      <c r="AA123" s="19">
        <f t="shared" si="67"/>
        <v>0</v>
      </c>
      <c r="AB123" s="2"/>
    </row>
    <row r="124" spans="1:28" x14ac:dyDescent="0.2">
      <c r="B124" s="3" t="s">
        <v>6</v>
      </c>
      <c r="D124" s="9">
        <f t="shared" ref="D124:AA124" si="68">SUM(D59,D72,D85,D98,D111)</f>
        <v>0</v>
      </c>
      <c r="E124" s="9">
        <f t="shared" si="68"/>
        <v>0</v>
      </c>
      <c r="F124" s="9">
        <f t="shared" si="68"/>
        <v>0</v>
      </c>
      <c r="G124" s="9">
        <f t="shared" si="68"/>
        <v>0</v>
      </c>
      <c r="H124" s="9">
        <f t="shared" si="68"/>
        <v>0</v>
      </c>
      <c r="I124" s="9">
        <f t="shared" si="68"/>
        <v>0</v>
      </c>
      <c r="J124" s="9">
        <f t="shared" si="68"/>
        <v>0</v>
      </c>
      <c r="K124" s="9">
        <f t="shared" si="68"/>
        <v>0</v>
      </c>
      <c r="L124" s="9">
        <f t="shared" si="68"/>
        <v>0</v>
      </c>
      <c r="M124" s="9">
        <f t="shared" si="68"/>
        <v>0</v>
      </c>
      <c r="N124" s="9">
        <f t="shared" si="68"/>
        <v>0</v>
      </c>
      <c r="O124" s="19">
        <f t="shared" si="68"/>
        <v>0</v>
      </c>
      <c r="P124" s="13">
        <f t="shared" si="68"/>
        <v>0</v>
      </c>
      <c r="Q124" s="9">
        <f t="shared" si="68"/>
        <v>0</v>
      </c>
      <c r="R124" s="9">
        <f t="shared" si="68"/>
        <v>0</v>
      </c>
      <c r="S124" s="9">
        <f t="shared" si="68"/>
        <v>0</v>
      </c>
      <c r="T124" s="9">
        <f t="shared" si="68"/>
        <v>0</v>
      </c>
      <c r="U124" s="9">
        <f t="shared" si="68"/>
        <v>0</v>
      </c>
      <c r="V124" s="9">
        <f t="shared" si="68"/>
        <v>0</v>
      </c>
      <c r="W124" s="9">
        <f t="shared" si="68"/>
        <v>0</v>
      </c>
      <c r="X124" s="9">
        <f t="shared" si="68"/>
        <v>0</v>
      </c>
      <c r="Y124" s="9">
        <f t="shared" si="68"/>
        <v>0</v>
      </c>
      <c r="Z124" s="9">
        <f t="shared" si="68"/>
        <v>0</v>
      </c>
      <c r="AA124" s="19">
        <f t="shared" si="68"/>
        <v>0</v>
      </c>
      <c r="AB124" s="2"/>
    </row>
    <row r="125" spans="1:28" x14ac:dyDescent="0.2">
      <c r="B125" s="3" t="s">
        <v>17</v>
      </c>
      <c r="D125" s="9">
        <f t="shared" ref="D125:AA125" si="69">SUM(D60,D73,D86,D99,D112)</f>
        <v>160125.4963</v>
      </c>
      <c r="E125" s="9">
        <f t="shared" si="69"/>
        <v>160125.4963</v>
      </c>
      <c r="F125" s="9">
        <f t="shared" si="69"/>
        <v>160125.4963</v>
      </c>
      <c r="G125" s="9">
        <f t="shared" si="69"/>
        <v>160125.4963</v>
      </c>
      <c r="H125" s="9">
        <f t="shared" si="69"/>
        <v>160125.4963</v>
      </c>
      <c r="I125" s="9">
        <f t="shared" si="69"/>
        <v>160125.4963</v>
      </c>
      <c r="J125" s="9">
        <f t="shared" si="69"/>
        <v>160125.4963</v>
      </c>
      <c r="K125" s="9">
        <f t="shared" si="69"/>
        <v>160125.4963</v>
      </c>
      <c r="L125" s="9">
        <f t="shared" si="69"/>
        <v>160125.4963</v>
      </c>
      <c r="M125" s="9">
        <f t="shared" si="69"/>
        <v>160125.4963</v>
      </c>
      <c r="N125" s="9">
        <f t="shared" si="69"/>
        <v>160125.4963</v>
      </c>
      <c r="O125" s="19">
        <f t="shared" si="69"/>
        <v>160125.4963</v>
      </c>
      <c r="P125" s="13">
        <f t="shared" si="69"/>
        <v>115091.10180645334</v>
      </c>
      <c r="Q125" s="9">
        <f t="shared" si="69"/>
        <v>115091.10180645334</v>
      </c>
      <c r="R125" s="9">
        <f t="shared" si="69"/>
        <v>115091.10180645334</v>
      </c>
      <c r="S125" s="9">
        <f t="shared" si="69"/>
        <v>115091.10180645334</v>
      </c>
      <c r="T125" s="9">
        <f t="shared" si="69"/>
        <v>115091.10180645334</v>
      </c>
      <c r="U125" s="9">
        <f t="shared" si="69"/>
        <v>115091.10180645334</v>
      </c>
      <c r="V125" s="9">
        <f t="shared" si="69"/>
        <v>115091.10180645334</v>
      </c>
      <c r="W125" s="9">
        <f t="shared" si="69"/>
        <v>115091.10180645334</v>
      </c>
      <c r="X125" s="9">
        <f t="shared" si="69"/>
        <v>115091.10180645334</v>
      </c>
      <c r="Y125" s="9">
        <f t="shared" si="69"/>
        <v>115091.10180645334</v>
      </c>
      <c r="Z125" s="9">
        <f t="shared" si="69"/>
        <v>115091.10180645334</v>
      </c>
      <c r="AA125" s="19">
        <f t="shared" si="69"/>
        <v>115091.10180645334</v>
      </c>
      <c r="AB125" s="2"/>
    </row>
    <row r="126" spans="1:28" x14ac:dyDescent="0.2">
      <c r="B126" s="3" t="s">
        <v>18</v>
      </c>
      <c r="D126" s="9">
        <f t="shared" ref="D126:AA126" si="70">SUM(D61,D74,D87,D100,D113)</f>
        <v>0</v>
      </c>
      <c r="E126" s="9">
        <f t="shared" si="70"/>
        <v>0</v>
      </c>
      <c r="F126" s="9">
        <f t="shared" si="70"/>
        <v>0</v>
      </c>
      <c r="G126" s="9">
        <f t="shared" si="70"/>
        <v>0</v>
      </c>
      <c r="H126" s="9">
        <f t="shared" si="70"/>
        <v>0</v>
      </c>
      <c r="I126" s="9">
        <f t="shared" si="70"/>
        <v>0</v>
      </c>
      <c r="J126" s="9">
        <f t="shared" si="70"/>
        <v>0</v>
      </c>
      <c r="K126" s="9">
        <f t="shared" si="70"/>
        <v>0</v>
      </c>
      <c r="L126" s="9">
        <f t="shared" si="70"/>
        <v>0</v>
      </c>
      <c r="M126" s="9">
        <f t="shared" si="70"/>
        <v>0</v>
      </c>
      <c r="N126" s="9">
        <f t="shared" si="70"/>
        <v>0</v>
      </c>
      <c r="O126" s="19">
        <f t="shared" si="70"/>
        <v>0</v>
      </c>
      <c r="P126" s="13">
        <f t="shared" si="70"/>
        <v>0</v>
      </c>
      <c r="Q126" s="9">
        <f t="shared" si="70"/>
        <v>0</v>
      </c>
      <c r="R126" s="9">
        <f t="shared" si="70"/>
        <v>0</v>
      </c>
      <c r="S126" s="9">
        <f t="shared" si="70"/>
        <v>0</v>
      </c>
      <c r="T126" s="9">
        <f t="shared" si="70"/>
        <v>0</v>
      </c>
      <c r="U126" s="9">
        <f t="shared" si="70"/>
        <v>0</v>
      </c>
      <c r="V126" s="9">
        <f t="shared" si="70"/>
        <v>0</v>
      </c>
      <c r="W126" s="9">
        <f t="shared" si="70"/>
        <v>0</v>
      </c>
      <c r="X126" s="9">
        <f t="shared" si="70"/>
        <v>0</v>
      </c>
      <c r="Y126" s="9">
        <f t="shared" si="70"/>
        <v>0</v>
      </c>
      <c r="Z126" s="9">
        <f t="shared" si="70"/>
        <v>0</v>
      </c>
      <c r="AA126" s="19">
        <f t="shared" si="70"/>
        <v>0</v>
      </c>
      <c r="AB126" s="2"/>
    </row>
    <row r="127" spans="1:28" x14ac:dyDescent="0.2">
      <c r="B127" s="3" t="s">
        <v>19</v>
      </c>
      <c r="D127" s="9">
        <f t="shared" ref="D127:AA127" si="71">SUM(D62,D75,D88,D101,D114)</f>
        <v>0</v>
      </c>
      <c r="E127" s="9">
        <f t="shared" si="71"/>
        <v>0</v>
      </c>
      <c r="F127" s="9">
        <f t="shared" si="71"/>
        <v>0</v>
      </c>
      <c r="G127" s="9">
        <f t="shared" si="71"/>
        <v>0</v>
      </c>
      <c r="H127" s="9">
        <f t="shared" si="71"/>
        <v>0</v>
      </c>
      <c r="I127" s="9">
        <f t="shared" si="71"/>
        <v>0</v>
      </c>
      <c r="J127" s="9">
        <f t="shared" si="71"/>
        <v>0</v>
      </c>
      <c r="K127" s="9">
        <f t="shared" si="71"/>
        <v>0</v>
      </c>
      <c r="L127" s="9">
        <f t="shared" si="71"/>
        <v>0</v>
      </c>
      <c r="M127" s="9">
        <f t="shared" si="71"/>
        <v>0</v>
      </c>
      <c r="N127" s="9">
        <f t="shared" si="71"/>
        <v>0</v>
      </c>
      <c r="O127" s="19">
        <f t="shared" si="71"/>
        <v>0</v>
      </c>
      <c r="P127" s="13">
        <f t="shared" si="71"/>
        <v>0</v>
      </c>
      <c r="Q127" s="9">
        <f t="shared" si="71"/>
        <v>0</v>
      </c>
      <c r="R127" s="9">
        <f t="shared" si="71"/>
        <v>0</v>
      </c>
      <c r="S127" s="9">
        <f t="shared" si="71"/>
        <v>0</v>
      </c>
      <c r="T127" s="9">
        <f t="shared" si="71"/>
        <v>0</v>
      </c>
      <c r="U127" s="9">
        <f t="shared" si="71"/>
        <v>0</v>
      </c>
      <c r="V127" s="9">
        <f t="shared" si="71"/>
        <v>0</v>
      </c>
      <c r="W127" s="9">
        <f t="shared" si="71"/>
        <v>0</v>
      </c>
      <c r="X127" s="9">
        <f t="shared" si="71"/>
        <v>0</v>
      </c>
      <c r="Y127" s="9">
        <f t="shared" si="71"/>
        <v>0</v>
      </c>
      <c r="Z127" s="9">
        <f t="shared" si="71"/>
        <v>0</v>
      </c>
      <c r="AA127" s="19">
        <f t="shared" si="71"/>
        <v>0</v>
      </c>
      <c r="AB127" s="2"/>
    </row>
    <row r="128" spans="1:28" x14ac:dyDescent="0.2">
      <c r="B128" s="3" t="s">
        <v>20</v>
      </c>
      <c r="D128" s="9">
        <f t="shared" ref="D128:AA128" si="72">SUM(D63,D76,D89,D102,D115)</f>
        <v>0</v>
      </c>
      <c r="E128" s="9">
        <f t="shared" si="72"/>
        <v>0</v>
      </c>
      <c r="F128" s="9">
        <f t="shared" si="72"/>
        <v>0</v>
      </c>
      <c r="G128" s="9">
        <f t="shared" si="72"/>
        <v>0</v>
      </c>
      <c r="H128" s="9">
        <f t="shared" si="72"/>
        <v>0</v>
      </c>
      <c r="I128" s="9">
        <f t="shared" si="72"/>
        <v>0</v>
      </c>
      <c r="J128" s="9">
        <f t="shared" si="72"/>
        <v>0</v>
      </c>
      <c r="K128" s="9">
        <f t="shared" si="72"/>
        <v>0</v>
      </c>
      <c r="L128" s="9">
        <f t="shared" si="72"/>
        <v>0</v>
      </c>
      <c r="M128" s="9">
        <f t="shared" si="72"/>
        <v>0</v>
      </c>
      <c r="N128" s="9">
        <f t="shared" si="72"/>
        <v>0</v>
      </c>
      <c r="O128" s="19">
        <f t="shared" si="72"/>
        <v>0</v>
      </c>
      <c r="P128" s="13">
        <f t="shared" si="72"/>
        <v>0</v>
      </c>
      <c r="Q128" s="9">
        <f t="shared" si="72"/>
        <v>0</v>
      </c>
      <c r="R128" s="9">
        <f t="shared" si="72"/>
        <v>0</v>
      </c>
      <c r="S128" s="9">
        <f t="shared" si="72"/>
        <v>0</v>
      </c>
      <c r="T128" s="9">
        <f t="shared" si="72"/>
        <v>0</v>
      </c>
      <c r="U128" s="9">
        <f t="shared" si="72"/>
        <v>0</v>
      </c>
      <c r="V128" s="9">
        <f t="shared" si="72"/>
        <v>0</v>
      </c>
      <c r="W128" s="9">
        <f t="shared" si="72"/>
        <v>0</v>
      </c>
      <c r="X128" s="9">
        <f t="shared" si="72"/>
        <v>0</v>
      </c>
      <c r="Y128" s="9">
        <f t="shared" si="72"/>
        <v>0</v>
      </c>
      <c r="Z128" s="9">
        <f t="shared" si="72"/>
        <v>0</v>
      </c>
      <c r="AA128" s="19">
        <f t="shared" si="72"/>
        <v>0</v>
      </c>
      <c r="AB128" s="2"/>
    </row>
    <row r="129" spans="1:28" x14ac:dyDescent="0.2">
      <c r="B129" s="3" t="s">
        <v>21</v>
      </c>
      <c r="D129" s="9">
        <f t="shared" ref="D129:AA129" si="73">SUM(D64,D77,D90,D103,D116)</f>
        <v>0</v>
      </c>
      <c r="E129" s="9">
        <f t="shared" si="73"/>
        <v>0</v>
      </c>
      <c r="F129" s="9">
        <f t="shared" si="73"/>
        <v>0</v>
      </c>
      <c r="G129" s="9">
        <f t="shared" si="73"/>
        <v>0</v>
      </c>
      <c r="H129" s="9">
        <f t="shared" si="73"/>
        <v>0</v>
      </c>
      <c r="I129" s="9">
        <f t="shared" si="73"/>
        <v>0</v>
      </c>
      <c r="J129" s="9">
        <f t="shared" si="73"/>
        <v>0</v>
      </c>
      <c r="K129" s="9">
        <f t="shared" si="73"/>
        <v>0</v>
      </c>
      <c r="L129" s="9">
        <f t="shared" si="73"/>
        <v>0</v>
      </c>
      <c r="M129" s="9">
        <f t="shared" si="73"/>
        <v>0</v>
      </c>
      <c r="N129" s="9">
        <f t="shared" si="73"/>
        <v>0</v>
      </c>
      <c r="O129" s="19">
        <f t="shared" si="73"/>
        <v>0</v>
      </c>
      <c r="P129" s="13">
        <f t="shared" si="73"/>
        <v>0</v>
      </c>
      <c r="Q129" s="9">
        <f t="shared" si="73"/>
        <v>0</v>
      </c>
      <c r="R129" s="9">
        <f t="shared" si="73"/>
        <v>0</v>
      </c>
      <c r="S129" s="9">
        <f t="shared" si="73"/>
        <v>0</v>
      </c>
      <c r="T129" s="9">
        <f t="shared" si="73"/>
        <v>0</v>
      </c>
      <c r="U129" s="9">
        <f t="shared" si="73"/>
        <v>0</v>
      </c>
      <c r="V129" s="9">
        <f t="shared" si="73"/>
        <v>0</v>
      </c>
      <c r="W129" s="9">
        <f t="shared" si="73"/>
        <v>0</v>
      </c>
      <c r="X129" s="9">
        <f t="shared" si="73"/>
        <v>0</v>
      </c>
      <c r="Y129" s="9">
        <f t="shared" si="73"/>
        <v>0</v>
      </c>
      <c r="Z129" s="9">
        <f t="shared" si="73"/>
        <v>0</v>
      </c>
      <c r="AA129" s="19">
        <f t="shared" si="73"/>
        <v>0</v>
      </c>
      <c r="AB129" s="2"/>
    </row>
    <row r="130" spans="1:28" x14ac:dyDescent="0.2">
      <c r="B130" s="3" t="s">
        <v>22</v>
      </c>
      <c r="D130" s="9">
        <f t="shared" ref="D130:AA130" si="74">SUM(D65,D78,D91,D104,D117)</f>
        <v>0</v>
      </c>
      <c r="E130" s="9">
        <f t="shared" si="74"/>
        <v>0</v>
      </c>
      <c r="F130" s="9">
        <f t="shared" si="74"/>
        <v>0</v>
      </c>
      <c r="G130" s="9">
        <f t="shared" si="74"/>
        <v>0</v>
      </c>
      <c r="H130" s="9">
        <f t="shared" si="74"/>
        <v>0</v>
      </c>
      <c r="I130" s="9">
        <f t="shared" si="74"/>
        <v>0</v>
      </c>
      <c r="J130" s="9">
        <f t="shared" si="74"/>
        <v>0</v>
      </c>
      <c r="K130" s="9">
        <f t="shared" si="74"/>
        <v>0</v>
      </c>
      <c r="L130" s="9">
        <f t="shared" si="74"/>
        <v>0</v>
      </c>
      <c r="M130" s="9">
        <f t="shared" si="74"/>
        <v>0</v>
      </c>
      <c r="N130" s="9">
        <f t="shared" si="74"/>
        <v>0</v>
      </c>
      <c r="O130" s="19">
        <f t="shared" si="74"/>
        <v>0</v>
      </c>
      <c r="P130" s="13">
        <f t="shared" si="74"/>
        <v>0</v>
      </c>
      <c r="Q130" s="9">
        <f t="shared" si="74"/>
        <v>0</v>
      </c>
      <c r="R130" s="9">
        <f t="shared" si="74"/>
        <v>0</v>
      </c>
      <c r="S130" s="9">
        <f t="shared" si="74"/>
        <v>0</v>
      </c>
      <c r="T130" s="9">
        <f t="shared" si="74"/>
        <v>0</v>
      </c>
      <c r="U130" s="9">
        <f t="shared" si="74"/>
        <v>0</v>
      </c>
      <c r="V130" s="9">
        <f t="shared" si="74"/>
        <v>0</v>
      </c>
      <c r="W130" s="9">
        <f t="shared" si="74"/>
        <v>0</v>
      </c>
      <c r="X130" s="9">
        <f t="shared" si="74"/>
        <v>0</v>
      </c>
      <c r="Y130" s="9">
        <f t="shared" si="74"/>
        <v>0</v>
      </c>
      <c r="Z130" s="9">
        <f t="shared" si="74"/>
        <v>0</v>
      </c>
      <c r="AA130" s="19">
        <f t="shared" si="74"/>
        <v>0</v>
      </c>
      <c r="AB130" s="2"/>
    </row>
    <row r="131" spans="1:28" x14ac:dyDescent="0.2">
      <c r="B131" s="3" t="s">
        <v>23</v>
      </c>
      <c r="D131" s="9">
        <f t="shared" ref="D131:AA131" si="75">SUM(D66,D79,D92,D105,D118)</f>
        <v>0</v>
      </c>
      <c r="E131" s="9">
        <f t="shared" si="75"/>
        <v>0</v>
      </c>
      <c r="F131" s="9">
        <f t="shared" si="75"/>
        <v>0</v>
      </c>
      <c r="G131" s="9">
        <f t="shared" si="75"/>
        <v>0</v>
      </c>
      <c r="H131" s="9">
        <f t="shared" si="75"/>
        <v>0</v>
      </c>
      <c r="I131" s="9">
        <f t="shared" si="75"/>
        <v>0</v>
      </c>
      <c r="J131" s="9">
        <f t="shared" si="75"/>
        <v>0</v>
      </c>
      <c r="K131" s="9">
        <f t="shared" si="75"/>
        <v>0</v>
      </c>
      <c r="L131" s="9">
        <f t="shared" si="75"/>
        <v>0</v>
      </c>
      <c r="M131" s="9">
        <f t="shared" si="75"/>
        <v>0</v>
      </c>
      <c r="N131" s="9">
        <f t="shared" si="75"/>
        <v>0</v>
      </c>
      <c r="O131" s="19">
        <f t="shared" si="75"/>
        <v>0</v>
      </c>
      <c r="P131" s="13">
        <f t="shared" si="75"/>
        <v>0</v>
      </c>
      <c r="Q131" s="9">
        <f t="shared" si="75"/>
        <v>0</v>
      </c>
      <c r="R131" s="9">
        <f t="shared" si="75"/>
        <v>0</v>
      </c>
      <c r="S131" s="9">
        <f t="shared" si="75"/>
        <v>0</v>
      </c>
      <c r="T131" s="9">
        <f t="shared" si="75"/>
        <v>0</v>
      </c>
      <c r="U131" s="9">
        <f t="shared" si="75"/>
        <v>0</v>
      </c>
      <c r="V131" s="9">
        <f t="shared" si="75"/>
        <v>0</v>
      </c>
      <c r="W131" s="9">
        <f t="shared" si="75"/>
        <v>0</v>
      </c>
      <c r="X131" s="9">
        <f t="shared" si="75"/>
        <v>0</v>
      </c>
      <c r="Y131" s="9">
        <f t="shared" si="75"/>
        <v>0</v>
      </c>
      <c r="Z131" s="9">
        <f t="shared" si="75"/>
        <v>0</v>
      </c>
      <c r="AA131" s="19">
        <f t="shared" si="75"/>
        <v>0</v>
      </c>
      <c r="AB131" s="2"/>
    </row>
    <row r="132" spans="1:28" ht="13.5" thickBot="1" x14ac:dyDescent="0.25">
      <c r="A132" s="12" t="s">
        <v>13</v>
      </c>
      <c r="D132" s="6">
        <f>SUM(D121:D131)</f>
        <v>160125.4963</v>
      </c>
      <c r="E132" s="6">
        <f t="shared" ref="E132:AA132" si="76">SUM(E121:E131)</f>
        <v>160125.4963</v>
      </c>
      <c r="F132" s="6">
        <f t="shared" si="76"/>
        <v>160125.4963</v>
      </c>
      <c r="G132" s="6">
        <f t="shared" si="76"/>
        <v>160125.4963</v>
      </c>
      <c r="H132" s="6">
        <f t="shared" si="76"/>
        <v>160125.4963</v>
      </c>
      <c r="I132" s="6">
        <f t="shared" si="76"/>
        <v>160125.4963</v>
      </c>
      <c r="J132" s="6">
        <f t="shared" si="76"/>
        <v>160125.4963</v>
      </c>
      <c r="K132" s="6">
        <f t="shared" si="76"/>
        <v>160125.4963</v>
      </c>
      <c r="L132" s="6">
        <f t="shared" si="76"/>
        <v>160125.4963</v>
      </c>
      <c r="M132" s="6">
        <f t="shared" si="76"/>
        <v>160125.4963</v>
      </c>
      <c r="N132" s="6">
        <f t="shared" si="76"/>
        <v>160125.4963</v>
      </c>
      <c r="O132" s="21">
        <f t="shared" si="76"/>
        <v>160125.4963</v>
      </c>
      <c r="P132" s="6">
        <f t="shared" si="76"/>
        <v>115091.10180645334</v>
      </c>
      <c r="Q132" s="6">
        <f t="shared" si="76"/>
        <v>115091.10180645334</v>
      </c>
      <c r="R132" s="6">
        <f t="shared" si="76"/>
        <v>115091.10180645334</v>
      </c>
      <c r="S132" s="6">
        <f t="shared" si="76"/>
        <v>115091.10180645334</v>
      </c>
      <c r="T132" s="6">
        <f t="shared" si="76"/>
        <v>115091.10180645334</v>
      </c>
      <c r="U132" s="6">
        <f t="shared" si="76"/>
        <v>115091.10180645334</v>
      </c>
      <c r="V132" s="6">
        <f t="shared" si="76"/>
        <v>115091.10180645334</v>
      </c>
      <c r="W132" s="6">
        <f t="shared" si="76"/>
        <v>115091.10180645334</v>
      </c>
      <c r="X132" s="6">
        <f t="shared" si="76"/>
        <v>115091.10180645334</v>
      </c>
      <c r="Y132" s="6">
        <f t="shared" si="76"/>
        <v>115091.10180645334</v>
      </c>
      <c r="Z132" s="6">
        <f t="shared" si="76"/>
        <v>115091.10180645334</v>
      </c>
      <c r="AA132" s="21">
        <f t="shared" si="76"/>
        <v>115091.10180645334</v>
      </c>
      <c r="AB132" s="2"/>
    </row>
    <row r="133" spans="1:28" x14ac:dyDescent="0.2">
      <c r="O133" s="24"/>
      <c r="P133" s="41"/>
      <c r="Q133" s="20"/>
      <c r="AA133" s="24"/>
      <c r="AB133" s="2"/>
    </row>
    <row r="134" spans="1:28" x14ac:dyDescent="0.2">
      <c r="O134" s="24"/>
      <c r="P134" s="41"/>
      <c r="Q134" s="20"/>
      <c r="AA134" s="24"/>
      <c r="AB134" s="2"/>
    </row>
    <row r="135" spans="1:28" x14ac:dyDescent="0.2">
      <c r="A135" s="11" t="s">
        <v>11</v>
      </c>
      <c r="B135" s="3" t="s">
        <v>14</v>
      </c>
      <c r="D135" s="9">
        <f>-D121</f>
        <v>0</v>
      </c>
      <c r="E135" s="9">
        <f t="shared" ref="E135:AA135" si="77">D135-E121</f>
        <v>0</v>
      </c>
      <c r="F135" s="9">
        <f t="shared" si="77"/>
        <v>0</v>
      </c>
      <c r="G135" s="9">
        <f t="shared" si="77"/>
        <v>0</v>
      </c>
      <c r="H135" s="9">
        <f t="shared" si="77"/>
        <v>0</v>
      </c>
      <c r="I135" s="9">
        <f t="shared" si="77"/>
        <v>0</v>
      </c>
      <c r="J135" s="9">
        <f t="shared" si="77"/>
        <v>0</v>
      </c>
      <c r="K135" s="9">
        <f t="shared" si="77"/>
        <v>0</v>
      </c>
      <c r="L135" s="9">
        <f t="shared" si="77"/>
        <v>0</v>
      </c>
      <c r="M135" s="9">
        <f t="shared" si="77"/>
        <v>0</v>
      </c>
      <c r="N135" s="9">
        <f t="shared" si="77"/>
        <v>0</v>
      </c>
      <c r="O135" s="19">
        <f t="shared" si="77"/>
        <v>0</v>
      </c>
      <c r="P135" s="13">
        <f t="shared" si="77"/>
        <v>0</v>
      </c>
      <c r="Q135" s="9">
        <f t="shared" si="77"/>
        <v>0</v>
      </c>
      <c r="R135" s="9">
        <f t="shared" si="77"/>
        <v>0</v>
      </c>
      <c r="S135" s="9">
        <f t="shared" si="77"/>
        <v>0</v>
      </c>
      <c r="T135" s="9">
        <f t="shared" si="77"/>
        <v>0</v>
      </c>
      <c r="U135" s="9">
        <f t="shared" si="77"/>
        <v>0</v>
      </c>
      <c r="V135" s="9">
        <f t="shared" si="77"/>
        <v>0</v>
      </c>
      <c r="W135" s="9">
        <f t="shared" si="77"/>
        <v>0</v>
      </c>
      <c r="X135" s="9">
        <f t="shared" si="77"/>
        <v>0</v>
      </c>
      <c r="Y135" s="9">
        <f t="shared" si="77"/>
        <v>0</v>
      </c>
      <c r="Z135" s="9">
        <f t="shared" si="77"/>
        <v>0</v>
      </c>
      <c r="AA135" s="19">
        <f t="shared" si="77"/>
        <v>0</v>
      </c>
      <c r="AB135" s="2"/>
    </row>
    <row r="136" spans="1:28" x14ac:dyDescent="0.2">
      <c r="B136" s="3" t="s">
        <v>15</v>
      </c>
      <c r="D136" s="9">
        <f t="shared" ref="D136:D145" si="78">-D122</f>
        <v>0</v>
      </c>
      <c r="E136" s="9">
        <f t="shared" ref="E136:AA136" si="79">D136-E122</f>
        <v>0</v>
      </c>
      <c r="F136" s="9">
        <f t="shared" si="79"/>
        <v>0</v>
      </c>
      <c r="G136" s="9">
        <f t="shared" si="79"/>
        <v>0</v>
      </c>
      <c r="H136" s="9">
        <f t="shared" si="79"/>
        <v>0</v>
      </c>
      <c r="I136" s="9">
        <f t="shared" si="79"/>
        <v>0</v>
      </c>
      <c r="J136" s="9">
        <f t="shared" si="79"/>
        <v>0</v>
      </c>
      <c r="K136" s="9">
        <f t="shared" si="79"/>
        <v>0</v>
      </c>
      <c r="L136" s="9">
        <f t="shared" si="79"/>
        <v>0</v>
      </c>
      <c r="M136" s="9">
        <f t="shared" si="79"/>
        <v>0</v>
      </c>
      <c r="N136" s="9">
        <f t="shared" si="79"/>
        <v>0</v>
      </c>
      <c r="O136" s="19">
        <f t="shared" si="79"/>
        <v>0</v>
      </c>
      <c r="P136" s="13">
        <f t="shared" si="79"/>
        <v>0</v>
      </c>
      <c r="Q136" s="9">
        <f t="shared" si="79"/>
        <v>0</v>
      </c>
      <c r="R136" s="9">
        <f t="shared" si="79"/>
        <v>0</v>
      </c>
      <c r="S136" s="9">
        <f t="shared" si="79"/>
        <v>0</v>
      </c>
      <c r="T136" s="9">
        <f t="shared" si="79"/>
        <v>0</v>
      </c>
      <c r="U136" s="9">
        <f t="shared" si="79"/>
        <v>0</v>
      </c>
      <c r="V136" s="9">
        <f t="shared" si="79"/>
        <v>0</v>
      </c>
      <c r="W136" s="9">
        <f t="shared" si="79"/>
        <v>0</v>
      </c>
      <c r="X136" s="9">
        <f t="shared" si="79"/>
        <v>0</v>
      </c>
      <c r="Y136" s="9">
        <f t="shared" si="79"/>
        <v>0</v>
      </c>
      <c r="Z136" s="9">
        <f t="shared" si="79"/>
        <v>0</v>
      </c>
      <c r="AA136" s="19">
        <f t="shared" si="79"/>
        <v>0</v>
      </c>
      <c r="AB136" s="2"/>
    </row>
    <row r="137" spans="1:28" x14ac:dyDescent="0.2">
      <c r="B137" s="3" t="s">
        <v>16</v>
      </c>
      <c r="D137" s="9">
        <f t="shared" si="78"/>
        <v>0</v>
      </c>
      <c r="E137" s="9">
        <f t="shared" ref="E137:AA137" si="80">D137-E123</f>
        <v>0</v>
      </c>
      <c r="F137" s="9">
        <f t="shared" si="80"/>
        <v>0</v>
      </c>
      <c r="G137" s="9">
        <f t="shared" si="80"/>
        <v>0</v>
      </c>
      <c r="H137" s="9">
        <f t="shared" si="80"/>
        <v>0</v>
      </c>
      <c r="I137" s="9">
        <f t="shared" si="80"/>
        <v>0</v>
      </c>
      <c r="J137" s="9">
        <f t="shared" si="80"/>
        <v>0</v>
      </c>
      <c r="K137" s="9">
        <f t="shared" si="80"/>
        <v>0</v>
      </c>
      <c r="L137" s="9">
        <f t="shared" si="80"/>
        <v>0</v>
      </c>
      <c r="M137" s="9">
        <f t="shared" si="80"/>
        <v>0</v>
      </c>
      <c r="N137" s="9">
        <f t="shared" si="80"/>
        <v>0</v>
      </c>
      <c r="O137" s="19">
        <f t="shared" si="80"/>
        <v>0</v>
      </c>
      <c r="P137" s="13">
        <f t="shared" si="80"/>
        <v>0</v>
      </c>
      <c r="Q137" s="9">
        <f t="shared" si="80"/>
        <v>0</v>
      </c>
      <c r="R137" s="9">
        <f t="shared" si="80"/>
        <v>0</v>
      </c>
      <c r="S137" s="9">
        <f t="shared" si="80"/>
        <v>0</v>
      </c>
      <c r="T137" s="9">
        <f t="shared" si="80"/>
        <v>0</v>
      </c>
      <c r="U137" s="9">
        <f t="shared" si="80"/>
        <v>0</v>
      </c>
      <c r="V137" s="9">
        <f t="shared" si="80"/>
        <v>0</v>
      </c>
      <c r="W137" s="9">
        <f t="shared" si="80"/>
        <v>0</v>
      </c>
      <c r="X137" s="9">
        <f t="shared" si="80"/>
        <v>0</v>
      </c>
      <c r="Y137" s="9">
        <f t="shared" si="80"/>
        <v>0</v>
      </c>
      <c r="Z137" s="9">
        <f t="shared" si="80"/>
        <v>0</v>
      </c>
      <c r="AA137" s="19">
        <f t="shared" si="80"/>
        <v>0</v>
      </c>
      <c r="AB137" s="2"/>
    </row>
    <row r="138" spans="1:28" x14ac:dyDescent="0.2">
      <c r="B138" s="3" t="s">
        <v>6</v>
      </c>
      <c r="D138" s="9">
        <f t="shared" si="78"/>
        <v>0</v>
      </c>
      <c r="E138" s="9">
        <f t="shared" ref="E138:AA138" si="81">D138-E124</f>
        <v>0</v>
      </c>
      <c r="F138" s="9">
        <f t="shared" si="81"/>
        <v>0</v>
      </c>
      <c r="G138" s="9">
        <f t="shared" si="81"/>
        <v>0</v>
      </c>
      <c r="H138" s="9">
        <f t="shared" si="81"/>
        <v>0</v>
      </c>
      <c r="I138" s="9">
        <f t="shared" si="81"/>
        <v>0</v>
      </c>
      <c r="J138" s="9">
        <f t="shared" si="81"/>
        <v>0</v>
      </c>
      <c r="K138" s="9">
        <f t="shared" si="81"/>
        <v>0</v>
      </c>
      <c r="L138" s="9">
        <f t="shared" si="81"/>
        <v>0</v>
      </c>
      <c r="M138" s="9">
        <f t="shared" si="81"/>
        <v>0</v>
      </c>
      <c r="N138" s="9">
        <f t="shared" si="81"/>
        <v>0</v>
      </c>
      <c r="O138" s="19">
        <f t="shared" si="81"/>
        <v>0</v>
      </c>
      <c r="P138" s="13">
        <f t="shared" si="81"/>
        <v>0</v>
      </c>
      <c r="Q138" s="9">
        <f t="shared" si="81"/>
        <v>0</v>
      </c>
      <c r="R138" s="9">
        <f t="shared" si="81"/>
        <v>0</v>
      </c>
      <c r="S138" s="9">
        <f t="shared" si="81"/>
        <v>0</v>
      </c>
      <c r="T138" s="9">
        <f t="shared" si="81"/>
        <v>0</v>
      </c>
      <c r="U138" s="9">
        <f t="shared" si="81"/>
        <v>0</v>
      </c>
      <c r="V138" s="9">
        <f t="shared" si="81"/>
        <v>0</v>
      </c>
      <c r="W138" s="9">
        <f t="shared" si="81"/>
        <v>0</v>
      </c>
      <c r="X138" s="9">
        <f t="shared" si="81"/>
        <v>0</v>
      </c>
      <c r="Y138" s="9">
        <f t="shared" si="81"/>
        <v>0</v>
      </c>
      <c r="Z138" s="9">
        <f t="shared" si="81"/>
        <v>0</v>
      </c>
      <c r="AA138" s="19">
        <f t="shared" si="81"/>
        <v>0</v>
      </c>
      <c r="AB138" s="2"/>
    </row>
    <row r="139" spans="1:28" x14ac:dyDescent="0.2">
      <c r="B139" s="3" t="s">
        <v>17</v>
      </c>
      <c r="D139" s="9">
        <f t="shared" si="78"/>
        <v>-160125.4963</v>
      </c>
      <c r="E139" s="9">
        <f t="shared" ref="E139:AA139" si="82">D139-E125</f>
        <v>-320250.9926</v>
      </c>
      <c r="F139" s="9">
        <f t="shared" si="82"/>
        <v>-480376.4889</v>
      </c>
      <c r="G139" s="9">
        <f t="shared" si="82"/>
        <v>-640501.9852</v>
      </c>
      <c r="H139" s="9">
        <f t="shared" si="82"/>
        <v>-800627.48149999999</v>
      </c>
      <c r="I139" s="9">
        <f t="shared" si="82"/>
        <v>-960752.97779999999</v>
      </c>
      <c r="J139" s="9">
        <f t="shared" si="82"/>
        <v>-1120878.4741</v>
      </c>
      <c r="K139" s="9">
        <f t="shared" si="82"/>
        <v>-1281003.9704</v>
      </c>
      <c r="L139" s="9">
        <f t="shared" si="82"/>
        <v>-1441129.4667</v>
      </c>
      <c r="M139" s="9">
        <f t="shared" si="82"/>
        <v>-1601254.963</v>
      </c>
      <c r="N139" s="9">
        <f t="shared" si="82"/>
        <v>-1761380.4593</v>
      </c>
      <c r="O139" s="19">
        <f t="shared" si="82"/>
        <v>-1921505.9556</v>
      </c>
      <c r="P139" s="13">
        <f t="shared" si="82"/>
        <v>-2036597.0574064534</v>
      </c>
      <c r="Q139" s="9">
        <f t="shared" si="82"/>
        <v>-2151688.1592129068</v>
      </c>
      <c r="R139" s="9">
        <f t="shared" si="82"/>
        <v>-2266779.2610193603</v>
      </c>
      <c r="S139" s="9">
        <f t="shared" si="82"/>
        <v>-2381870.3628258137</v>
      </c>
      <c r="T139" s="9">
        <f t="shared" si="82"/>
        <v>-2496961.4646322671</v>
      </c>
      <c r="U139" s="9">
        <f t="shared" si="82"/>
        <v>-2612052.5664387206</v>
      </c>
      <c r="V139" s="9">
        <f t="shared" si="82"/>
        <v>-2727143.668245174</v>
      </c>
      <c r="W139" s="9">
        <f t="shared" si="82"/>
        <v>-2842234.7700516274</v>
      </c>
      <c r="X139" s="9">
        <f t="shared" si="82"/>
        <v>-2957325.8718580808</v>
      </c>
      <c r="Y139" s="9">
        <f t="shared" si="82"/>
        <v>-3072416.9736645343</v>
      </c>
      <c r="Z139" s="9">
        <f t="shared" si="82"/>
        <v>-3187508.0754709877</v>
      </c>
      <c r="AA139" s="19">
        <f t="shared" si="82"/>
        <v>-3302599.1772774411</v>
      </c>
      <c r="AB139" s="2"/>
    </row>
    <row r="140" spans="1:28" x14ac:dyDescent="0.2">
      <c r="B140" s="3" t="s">
        <v>18</v>
      </c>
      <c r="D140" s="9">
        <f t="shared" si="78"/>
        <v>0</v>
      </c>
      <c r="E140" s="9">
        <f t="shared" ref="E140:AA140" si="83">D140-E126</f>
        <v>0</v>
      </c>
      <c r="F140" s="9">
        <f t="shared" si="83"/>
        <v>0</v>
      </c>
      <c r="G140" s="9">
        <f t="shared" si="83"/>
        <v>0</v>
      </c>
      <c r="H140" s="9">
        <f t="shared" si="83"/>
        <v>0</v>
      </c>
      <c r="I140" s="9">
        <f t="shared" si="83"/>
        <v>0</v>
      </c>
      <c r="J140" s="9">
        <f t="shared" si="83"/>
        <v>0</v>
      </c>
      <c r="K140" s="9">
        <f t="shared" si="83"/>
        <v>0</v>
      </c>
      <c r="L140" s="9">
        <f t="shared" si="83"/>
        <v>0</v>
      </c>
      <c r="M140" s="9">
        <f t="shared" si="83"/>
        <v>0</v>
      </c>
      <c r="N140" s="9">
        <f t="shared" si="83"/>
        <v>0</v>
      </c>
      <c r="O140" s="19">
        <f t="shared" si="83"/>
        <v>0</v>
      </c>
      <c r="P140" s="13">
        <f t="shared" si="83"/>
        <v>0</v>
      </c>
      <c r="Q140" s="9">
        <f t="shared" si="83"/>
        <v>0</v>
      </c>
      <c r="R140" s="9">
        <f t="shared" si="83"/>
        <v>0</v>
      </c>
      <c r="S140" s="9">
        <f t="shared" si="83"/>
        <v>0</v>
      </c>
      <c r="T140" s="9">
        <f t="shared" si="83"/>
        <v>0</v>
      </c>
      <c r="U140" s="9">
        <f t="shared" si="83"/>
        <v>0</v>
      </c>
      <c r="V140" s="9">
        <f t="shared" si="83"/>
        <v>0</v>
      </c>
      <c r="W140" s="9">
        <f t="shared" si="83"/>
        <v>0</v>
      </c>
      <c r="X140" s="9">
        <f t="shared" si="83"/>
        <v>0</v>
      </c>
      <c r="Y140" s="9">
        <f t="shared" si="83"/>
        <v>0</v>
      </c>
      <c r="Z140" s="9">
        <f t="shared" si="83"/>
        <v>0</v>
      </c>
      <c r="AA140" s="19">
        <f t="shared" si="83"/>
        <v>0</v>
      </c>
      <c r="AB140" s="2"/>
    </row>
    <row r="141" spans="1:28" x14ac:dyDescent="0.2">
      <c r="B141" s="3" t="s">
        <v>19</v>
      </c>
      <c r="D141" s="9">
        <f t="shared" si="78"/>
        <v>0</v>
      </c>
      <c r="E141" s="9">
        <f t="shared" ref="E141:AA141" si="84">D141-E127</f>
        <v>0</v>
      </c>
      <c r="F141" s="9">
        <f t="shared" si="84"/>
        <v>0</v>
      </c>
      <c r="G141" s="9">
        <f t="shared" si="84"/>
        <v>0</v>
      </c>
      <c r="H141" s="9">
        <f t="shared" si="84"/>
        <v>0</v>
      </c>
      <c r="I141" s="9">
        <f t="shared" si="84"/>
        <v>0</v>
      </c>
      <c r="J141" s="9">
        <f t="shared" si="84"/>
        <v>0</v>
      </c>
      <c r="K141" s="9">
        <f t="shared" si="84"/>
        <v>0</v>
      </c>
      <c r="L141" s="9">
        <f t="shared" si="84"/>
        <v>0</v>
      </c>
      <c r="M141" s="9">
        <f t="shared" si="84"/>
        <v>0</v>
      </c>
      <c r="N141" s="9">
        <f t="shared" si="84"/>
        <v>0</v>
      </c>
      <c r="O141" s="19">
        <f t="shared" si="84"/>
        <v>0</v>
      </c>
      <c r="P141" s="13">
        <f t="shared" si="84"/>
        <v>0</v>
      </c>
      <c r="Q141" s="9">
        <f t="shared" si="84"/>
        <v>0</v>
      </c>
      <c r="R141" s="9">
        <f t="shared" si="84"/>
        <v>0</v>
      </c>
      <c r="S141" s="9">
        <f t="shared" si="84"/>
        <v>0</v>
      </c>
      <c r="T141" s="9">
        <f t="shared" si="84"/>
        <v>0</v>
      </c>
      <c r="U141" s="9">
        <f t="shared" si="84"/>
        <v>0</v>
      </c>
      <c r="V141" s="9">
        <f t="shared" si="84"/>
        <v>0</v>
      </c>
      <c r="W141" s="9">
        <f t="shared" si="84"/>
        <v>0</v>
      </c>
      <c r="X141" s="9">
        <f t="shared" si="84"/>
        <v>0</v>
      </c>
      <c r="Y141" s="9">
        <f t="shared" si="84"/>
        <v>0</v>
      </c>
      <c r="Z141" s="9">
        <f t="shared" si="84"/>
        <v>0</v>
      </c>
      <c r="AA141" s="19">
        <f t="shared" si="84"/>
        <v>0</v>
      </c>
      <c r="AB141" s="2"/>
    </row>
    <row r="142" spans="1:28" x14ac:dyDescent="0.2">
      <c r="B142" s="3" t="s">
        <v>20</v>
      </c>
      <c r="D142" s="9">
        <f t="shared" si="78"/>
        <v>0</v>
      </c>
      <c r="E142" s="9">
        <f t="shared" ref="E142:AA142" si="85">D142-E128</f>
        <v>0</v>
      </c>
      <c r="F142" s="9">
        <f t="shared" si="85"/>
        <v>0</v>
      </c>
      <c r="G142" s="9">
        <f t="shared" si="85"/>
        <v>0</v>
      </c>
      <c r="H142" s="9">
        <f t="shared" si="85"/>
        <v>0</v>
      </c>
      <c r="I142" s="9">
        <f t="shared" si="85"/>
        <v>0</v>
      </c>
      <c r="J142" s="9">
        <f t="shared" si="85"/>
        <v>0</v>
      </c>
      <c r="K142" s="9">
        <f t="shared" si="85"/>
        <v>0</v>
      </c>
      <c r="L142" s="9">
        <f t="shared" si="85"/>
        <v>0</v>
      </c>
      <c r="M142" s="9">
        <f t="shared" si="85"/>
        <v>0</v>
      </c>
      <c r="N142" s="9">
        <f t="shared" si="85"/>
        <v>0</v>
      </c>
      <c r="O142" s="19">
        <f t="shared" si="85"/>
        <v>0</v>
      </c>
      <c r="P142" s="13">
        <f t="shared" si="85"/>
        <v>0</v>
      </c>
      <c r="Q142" s="9">
        <f t="shared" si="85"/>
        <v>0</v>
      </c>
      <c r="R142" s="9">
        <f t="shared" si="85"/>
        <v>0</v>
      </c>
      <c r="S142" s="9">
        <f t="shared" si="85"/>
        <v>0</v>
      </c>
      <c r="T142" s="9">
        <f t="shared" si="85"/>
        <v>0</v>
      </c>
      <c r="U142" s="9">
        <f t="shared" si="85"/>
        <v>0</v>
      </c>
      <c r="V142" s="9">
        <f t="shared" si="85"/>
        <v>0</v>
      </c>
      <c r="W142" s="9">
        <f t="shared" si="85"/>
        <v>0</v>
      </c>
      <c r="X142" s="9">
        <f t="shared" si="85"/>
        <v>0</v>
      </c>
      <c r="Y142" s="9">
        <f t="shared" si="85"/>
        <v>0</v>
      </c>
      <c r="Z142" s="9">
        <f t="shared" si="85"/>
        <v>0</v>
      </c>
      <c r="AA142" s="19">
        <f t="shared" si="85"/>
        <v>0</v>
      </c>
      <c r="AB142" s="2"/>
    </row>
    <row r="143" spans="1:28" x14ac:dyDescent="0.2">
      <c r="B143" s="3" t="s">
        <v>21</v>
      </c>
      <c r="D143" s="9">
        <f t="shared" si="78"/>
        <v>0</v>
      </c>
      <c r="E143" s="9">
        <f t="shared" ref="E143:AA143" si="86">D143-E129</f>
        <v>0</v>
      </c>
      <c r="F143" s="9">
        <f t="shared" si="86"/>
        <v>0</v>
      </c>
      <c r="G143" s="9">
        <f t="shared" si="86"/>
        <v>0</v>
      </c>
      <c r="H143" s="9">
        <f t="shared" si="86"/>
        <v>0</v>
      </c>
      <c r="I143" s="9">
        <f t="shared" si="86"/>
        <v>0</v>
      </c>
      <c r="J143" s="9">
        <f t="shared" si="86"/>
        <v>0</v>
      </c>
      <c r="K143" s="9">
        <f t="shared" si="86"/>
        <v>0</v>
      </c>
      <c r="L143" s="9">
        <f t="shared" si="86"/>
        <v>0</v>
      </c>
      <c r="M143" s="9">
        <f t="shared" si="86"/>
        <v>0</v>
      </c>
      <c r="N143" s="9">
        <f t="shared" si="86"/>
        <v>0</v>
      </c>
      <c r="O143" s="19">
        <f t="shared" si="86"/>
        <v>0</v>
      </c>
      <c r="P143" s="13">
        <f t="shared" si="86"/>
        <v>0</v>
      </c>
      <c r="Q143" s="9">
        <f t="shared" si="86"/>
        <v>0</v>
      </c>
      <c r="R143" s="9">
        <f t="shared" si="86"/>
        <v>0</v>
      </c>
      <c r="S143" s="9">
        <f t="shared" si="86"/>
        <v>0</v>
      </c>
      <c r="T143" s="9">
        <f t="shared" si="86"/>
        <v>0</v>
      </c>
      <c r="U143" s="9">
        <f t="shared" si="86"/>
        <v>0</v>
      </c>
      <c r="V143" s="9">
        <f t="shared" si="86"/>
        <v>0</v>
      </c>
      <c r="W143" s="9">
        <f t="shared" si="86"/>
        <v>0</v>
      </c>
      <c r="X143" s="9">
        <f t="shared" si="86"/>
        <v>0</v>
      </c>
      <c r="Y143" s="9">
        <f t="shared" si="86"/>
        <v>0</v>
      </c>
      <c r="Z143" s="9">
        <f t="shared" si="86"/>
        <v>0</v>
      </c>
      <c r="AA143" s="19">
        <f t="shared" si="86"/>
        <v>0</v>
      </c>
      <c r="AB143" s="2"/>
    </row>
    <row r="144" spans="1:28" x14ac:dyDescent="0.2">
      <c r="B144" s="3" t="s">
        <v>22</v>
      </c>
      <c r="D144" s="9">
        <f t="shared" si="78"/>
        <v>0</v>
      </c>
      <c r="E144" s="9">
        <f t="shared" ref="E144:AA144" si="87">D144-E130</f>
        <v>0</v>
      </c>
      <c r="F144" s="9">
        <f t="shared" si="87"/>
        <v>0</v>
      </c>
      <c r="G144" s="9">
        <f t="shared" si="87"/>
        <v>0</v>
      </c>
      <c r="H144" s="9">
        <f t="shared" si="87"/>
        <v>0</v>
      </c>
      <c r="I144" s="9">
        <f t="shared" si="87"/>
        <v>0</v>
      </c>
      <c r="J144" s="9">
        <f t="shared" si="87"/>
        <v>0</v>
      </c>
      <c r="K144" s="9">
        <f t="shared" si="87"/>
        <v>0</v>
      </c>
      <c r="L144" s="9">
        <f t="shared" si="87"/>
        <v>0</v>
      </c>
      <c r="M144" s="9">
        <f t="shared" si="87"/>
        <v>0</v>
      </c>
      <c r="N144" s="9">
        <f t="shared" si="87"/>
        <v>0</v>
      </c>
      <c r="O144" s="19">
        <f t="shared" si="87"/>
        <v>0</v>
      </c>
      <c r="P144" s="13">
        <f t="shared" si="87"/>
        <v>0</v>
      </c>
      <c r="Q144" s="9">
        <f t="shared" si="87"/>
        <v>0</v>
      </c>
      <c r="R144" s="9">
        <f t="shared" si="87"/>
        <v>0</v>
      </c>
      <c r="S144" s="9">
        <f t="shared" si="87"/>
        <v>0</v>
      </c>
      <c r="T144" s="9">
        <f t="shared" si="87"/>
        <v>0</v>
      </c>
      <c r="U144" s="9">
        <f t="shared" si="87"/>
        <v>0</v>
      </c>
      <c r="V144" s="9">
        <f t="shared" si="87"/>
        <v>0</v>
      </c>
      <c r="W144" s="9">
        <f t="shared" si="87"/>
        <v>0</v>
      </c>
      <c r="X144" s="9">
        <f t="shared" si="87"/>
        <v>0</v>
      </c>
      <c r="Y144" s="9">
        <f t="shared" si="87"/>
        <v>0</v>
      </c>
      <c r="Z144" s="9">
        <f t="shared" si="87"/>
        <v>0</v>
      </c>
      <c r="AA144" s="19">
        <f t="shared" si="87"/>
        <v>0</v>
      </c>
      <c r="AB144" s="2"/>
    </row>
    <row r="145" spans="1:28" x14ac:dyDescent="0.2">
      <c r="B145" s="3" t="s">
        <v>23</v>
      </c>
      <c r="D145" s="9">
        <f t="shared" si="78"/>
        <v>0</v>
      </c>
      <c r="E145" s="9">
        <f t="shared" ref="E145:AA145" si="88">D145-E131</f>
        <v>0</v>
      </c>
      <c r="F145" s="9">
        <f t="shared" si="88"/>
        <v>0</v>
      </c>
      <c r="G145" s="9">
        <f t="shared" si="88"/>
        <v>0</v>
      </c>
      <c r="H145" s="9">
        <f t="shared" si="88"/>
        <v>0</v>
      </c>
      <c r="I145" s="9">
        <f t="shared" si="88"/>
        <v>0</v>
      </c>
      <c r="J145" s="9">
        <f t="shared" si="88"/>
        <v>0</v>
      </c>
      <c r="K145" s="9">
        <f t="shared" si="88"/>
        <v>0</v>
      </c>
      <c r="L145" s="9">
        <f t="shared" si="88"/>
        <v>0</v>
      </c>
      <c r="M145" s="9">
        <f t="shared" si="88"/>
        <v>0</v>
      </c>
      <c r="N145" s="9">
        <f t="shared" si="88"/>
        <v>0</v>
      </c>
      <c r="O145" s="19">
        <f t="shared" si="88"/>
        <v>0</v>
      </c>
      <c r="P145" s="13">
        <f t="shared" si="88"/>
        <v>0</v>
      </c>
      <c r="Q145" s="9">
        <f t="shared" si="88"/>
        <v>0</v>
      </c>
      <c r="R145" s="9">
        <f t="shared" si="88"/>
        <v>0</v>
      </c>
      <c r="S145" s="9">
        <f t="shared" si="88"/>
        <v>0</v>
      </c>
      <c r="T145" s="9">
        <f t="shared" si="88"/>
        <v>0</v>
      </c>
      <c r="U145" s="9">
        <f t="shared" si="88"/>
        <v>0</v>
      </c>
      <c r="V145" s="9">
        <f t="shared" si="88"/>
        <v>0</v>
      </c>
      <c r="W145" s="9">
        <f t="shared" si="88"/>
        <v>0</v>
      </c>
      <c r="X145" s="9">
        <f t="shared" si="88"/>
        <v>0</v>
      </c>
      <c r="Y145" s="9">
        <f t="shared" si="88"/>
        <v>0</v>
      </c>
      <c r="Z145" s="9">
        <f t="shared" si="88"/>
        <v>0</v>
      </c>
      <c r="AA145" s="19">
        <f t="shared" si="88"/>
        <v>0</v>
      </c>
      <c r="AB145" s="2"/>
    </row>
    <row r="146" spans="1:28" ht="13.5" thickBot="1" x14ac:dyDescent="0.25">
      <c r="A146" s="12" t="s">
        <v>13</v>
      </c>
      <c r="D146" s="6">
        <f>SUM(D135:D145)</f>
        <v>-160125.4963</v>
      </c>
      <c r="E146" s="6">
        <f>SUM(E135:E145)</f>
        <v>-320250.9926</v>
      </c>
      <c r="F146" s="6">
        <f t="shared" ref="F146:AA146" si="89">SUM(F135:F145)</f>
        <v>-480376.4889</v>
      </c>
      <c r="G146" s="6">
        <f t="shared" si="89"/>
        <v>-640501.9852</v>
      </c>
      <c r="H146" s="6">
        <f t="shared" si="89"/>
        <v>-800627.48149999999</v>
      </c>
      <c r="I146" s="6">
        <f t="shared" si="89"/>
        <v>-960752.97779999999</v>
      </c>
      <c r="J146" s="6">
        <f t="shared" si="89"/>
        <v>-1120878.4741</v>
      </c>
      <c r="K146" s="6">
        <f t="shared" si="89"/>
        <v>-1281003.9704</v>
      </c>
      <c r="L146" s="6">
        <f t="shared" si="89"/>
        <v>-1441129.4667</v>
      </c>
      <c r="M146" s="6">
        <f t="shared" si="89"/>
        <v>-1601254.963</v>
      </c>
      <c r="N146" s="6">
        <f t="shared" si="89"/>
        <v>-1761380.4593</v>
      </c>
      <c r="O146" s="21">
        <f t="shared" si="89"/>
        <v>-1921505.9556</v>
      </c>
      <c r="P146" s="6">
        <f t="shared" si="89"/>
        <v>-2036597.0574064534</v>
      </c>
      <c r="Q146" s="6">
        <f t="shared" si="89"/>
        <v>-2151688.1592129068</v>
      </c>
      <c r="R146" s="6">
        <f t="shared" si="89"/>
        <v>-2266779.2610193603</v>
      </c>
      <c r="S146" s="6">
        <f t="shared" si="89"/>
        <v>-2381870.3628258137</v>
      </c>
      <c r="T146" s="6">
        <f t="shared" si="89"/>
        <v>-2496961.4646322671</v>
      </c>
      <c r="U146" s="6">
        <f t="shared" si="89"/>
        <v>-2612052.5664387206</v>
      </c>
      <c r="V146" s="6">
        <f t="shared" si="89"/>
        <v>-2727143.668245174</v>
      </c>
      <c r="W146" s="6">
        <f t="shared" si="89"/>
        <v>-2842234.7700516274</v>
      </c>
      <c r="X146" s="6">
        <f t="shared" si="89"/>
        <v>-2957325.8718580808</v>
      </c>
      <c r="Y146" s="6">
        <f t="shared" si="89"/>
        <v>-3072416.9736645343</v>
      </c>
      <c r="Z146" s="6">
        <f t="shared" si="89"/>
        <v>-3187508.0754709877</v>
      </c>
      <c r="AA146" s="21">
        <f t="shared" si="89"/>
        <v>-3302599.1772774411</v>
      </c>
      <c r="AB146" s="2"/>
    </row>
    <row r="147" spans="1:28" x14ac:dyDescent="0.2">
      <c r="O147" s="24"/>
      <c r="P147" s="41"/>
      <c r="Q147" s="20"/>
      <c r="AA147" s="24"/>
      <c r="AB147" s="2"/>
    </row>
    <row r="148" spans="1:28" x14ac:dyDescent="0.2"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3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3"/>
      <c r="AB148" s="2"/>
    </row>
    <row r="149" spans="1:28" x14ac:dyDescent="0.2">
      <c r="A149" s="11" t="s">
        <v>12</v>
      </c>
      <c r="B149" s="3" t="s">
        <v>14</v>
      </c>
      <c r="D149" s="9">
        <f t="shared" ref="D149:AA149" si="90">D135-D43</f>
        <v>0</v>
      </c>
      <c r="E149" s="9">
        <f t="shared" si="90"/>
        <v>0</v>
      </c>
      <c r="F149" s="9">
        <f t="shared" si="90"/>
        <v>0</v>
      </c>
      <c r="G149" s="9">
        <f t="shared" si="90"/>
        <v>0</v>
      </c>
      <c r="H149" s="9">
        <f t="shared" si="90"/>
        <v>0</v>
      </c>
      <c r="I149" s="9">
        <f t="shared" si="90"/>
        <v>0</v>
      </c>
      <c r="J149" s="9">
        <f t="shared" si="90"/>
        <v>0</v>
      </c>
      <c r="K149" s="9">
        <f t="shared" si="90"/>
        <v>0</v>
      </c>
      <c r="L149" s="9">
        <f t="shared" si="90"/>
        <v>0</v>
      </c>
      <c r="M149" s="9">
        <f t="shared" si="90"/>
        <v>0</v>
      </c>
      <c r="N149" s="9">
        <f t="shared" si="90"/>
        <v>0</v>
      </c>
      <c r="O149" s="19">
        <f t="shared" si="90"/>
        <v>0</v>
      </c>
      <c r="P149" s="13">
        <f t="shared" si="90"/>
        <v>0</v>
      </c>
      <c r="Q149" s="9">
        <f t="shared" si="90"/>
        <v>0</v>
      </c>
      <c r="R149" s="9">
        <f t="shared" si="90"/>
        <v>0</v>
      </c>
      <c r="S149" s="9">
        <f t="shared" si="90"/>
        <v>0</v>
      </c>
      <c r="T149" s="9">
        <f t="shared" si="90"/>
        <v>0</v>
      </c>
      <c r="U149" s="9">
        <f t="shared" si="90"/>
        <v>0</v>
      </c>
      <c r="V149" s="9">
        <f t="shared" si="90"/>
        <v>0</v>
      </c>
      <c r="W149" s="9">
        <f t="shared" si="90"/>
        <v>0</v>
      </c>
      <c r="X149" s="9">
        <f t="shared" si="90"/>
        <v>0</v>
      </c>
      <c r="Y149" s="9">
        <f t="shared" si="90"/>
        <v>0</v>
      </c>
      <c r="Z149" s="9">
        <f t="shared" si="90"/>
        <v>0</v>
      </c>
      <c r="AA149" s="19">
        <f t="shared" si="90"/>
        <v>0</v>
      </c>
      <c r="AB149" s="2"/>
    </row>
    <row r="150" spans="1:28" x14ac:dyDescent="0.2">
      <c r="B150" s="3" t="s">
        <v>15</v>
      </c>
      <c r="D150" s="9">
        <f t="shared" ref="D150:AA150" si="91">D136-D44</f>
        <v>0</v>
      </c>
      <c r="E150" s="9">
        <f t="shared" si="91"/>
        <v>0</v>
      </c>
      <c r="F150" s="9">
        <f t="shared" si="91"/>
        <v>0</v>
      </c>
      <c r="G150" s="9">
        <f t="shared" si="91"/>
        <v>0</v>
      </c>
      <c r="H150" s="9">
        <f t="shared" si="91"/>
        <v>0</v>
      </c>
      <c r="I150" s="9">
        <f t="shared" si="91"/>
        <v>0</v>
      </c>
      <c r="J150" s="9">
        <f t="shared" si="91"/>
        <v>0</v>
      </c>
      <c r="K150" s="9">
        <f t="shared" si="91"/>
        <v>0</v>
      </c>
      <c r="L150" s="9">
        <f t="shared" si="91"/>
        <v>0</v>
      </c>
      <c r="M150" s="9">
        <f t="shared" si="91"/>
        <v>0</v>
      </c>
      <c r="N150" s="9">
        <f t="shared" si="91"/>
        <v>0</v>
      </c>
      <c r="O150" s="19">
        <f t="shared" si="91"/>
        <v>0</v>
      </c>
      <c r="P150" s="13">
        <f t="shared" si="91"/>
        <v>0</v>
      </c>
      <c r="Q150" s="9">
        <f t="shared" si="91"/>
        <v>0</v>
      </c>
      <c r="R150" s="9">
        <f t="shared" si="91"/>
        <v>0</v>
      </c>
      <c r="S150" s="9">
        <f t="shared" si="91"/>
        <v>0</v>
      </c>
      <c r="T150" s="9">
        <f t="shared" si="91"/>
        <v>0</v>
      </c>
      <c r="U150" s="9">
        <f t="shared" si="91"/>
        <v>0</v>
      </c>
      <c r="V150" s="9">
        <f t="shared" si="91"/>
        <v>0</v>
      </c>
      <c r="W150" s="9">
        <f t="shared" si="91"/>
        <v>0</v>
      </c>
      <c r="X150" s="9">
        <f t="shared" si="91"/>
        <v>0</v>
      </c>
      <c r="Y150" s="9">
        <f t="shared" si="91"/>
        <v>0</v>
      </c>
      <c r="Z150" s="9">
        <f t="shared" si="91"/>
        <v>0</v>
      </c>
      <c r="AA150" s="19">
        <f t="shared" si="91"/>
        <v>0</v>
      </c>
      <c r="AB150" s="2"/>
    </row>
    <row r="151" spans="1:28" x14ac:dyDescent="0.2">
      <c r="B151" s="3" t="s">
        <v>16</v>
      </c>
      <c r="D151" s="9">
        <f t="shared" ref="D151:AA151" si="92">D137-D45</f>
        <v>0</v>
      </c>
      <c r="E151" s="9">
        <f t="shared" si="92"/>
        <v>0</v>
      </c>
      <c r="F151" s="9">
        <f t="shared" si="92"/>
        <v>0</v>
      </c>
      <c r="G151" s="9">
        <f t="shared" si="92"/>
        <v>0</v>
      </c>
      <c r="H151" s="9">
        <f t="shared" si="92"/>
        <v>0</v>
      </c>
      <c r="I151" s="9">
        <f t="shared" si="92"/>
        <v>0</v>
      </c>
      <c r="J151" s="9">
        <f t="shared" si="92"/>
        <v>0</v>
      </c>
      <c r="K151" s="9">
        <f t="shared" si="92"/>
        <v>0</v>
      </c>
      <c r="L151" s="9">
        <f t="shared" si="92"/>
        <v>0</v>
      </c>
      <c r="M151" s="9">
        <f t="shared" si="92"/>
        <v>0</v>
      </c>
      <c r="N151" s="9">
        <f t="shared" si="92"/>
        <v>0</v>
      </c>
      <c r="O151" s="19">
        <f t="shared" si="92"/>
        <v>0</v>
      </c>
      <c r="P151" s="13">
        <f t="shared" si="92"/>
        <v>0</v>
      </c>
      <c r="Q151" s="9">
        <f t="shared" si="92"/>
        <v>0</v>
      </c>
      <c r="R151" s="9">
        <f t="shared" si="92"/>
        <v>0</v>
      </c>
      <c r="S151" s="9">
        <f t="shared" si="92"/>
        <v>0</v>
      </c>
      <c r="T151" s="9">
        <f t="shared" si="92"/>
        <v>0</v>
      </c>
      <c r="U151" s="9">
        <f t="shared" si="92"/>
        <v>0</v>
      </c>
      <c r="V151" s="9">
        <f t="shared" si="92"/>
        <v>0</v>
      </c>
      <c r="W151" s="9">
        <f t="shared" si="92"/>
        <v>0</v>
      </c>
      <c r="X151" s="9">
        <f t="shared" si="92"/>
        <v>0</v>
      </c>
      <c r="Y151" s="9">
        <f t="shared" si="92"/>
        <v>0</v>
      </c>
      <c r="Z151" s="9">
        <f t="shared" si="92"/>
        <v>0</v>
      </c>
      <c r="AA151" s="19">
        <f t="shared" si="92"/>
        <v>0</v>
      </c>
      <c r="AB151" s="2"/>
    </row>
    <row r="152" spans="1:28" x14ac:dyDescent="0.2">
      <c r="B152" s="3" t="s">
        <v>6</v>
      </c>
      <c r="D152" s="9">
        <f t="shared" ref="D152:AA152" si="93">D138-D46</f>
        <v>0</v>
      </c>
      <c r="E152" s="9">
        <f t="shared" si="93"/>
        <v>0</v>
      </c>
      <c r="F152" s="9">
        <f t="shared" si="93"/>
        <v>0</v>
      </c>
      <c r="G152" s="9">
        <f t="shared" si="93"/>
        <v>0</v>
      </c>
      <c r="H152" s="9">
        <f t="shared" si="93"/>
        <v>0</v>
      </c>
      <c r="I152" s="9">
        <f t="shared" si="93"/>
        <v>0</v>
      </c>
      <c r="J152" s="9">
        <f t="shared" si="93"/>
        <v>0</v>
      </c>
      <c r="K152" s="9">
        <f t="shared" si="93"/>
        <v>0</v>
      </c>
      <c r="L152" s="9">
        <f t="shared" si="93"/>
        <v>0</v>
      </c>
      <c r="M152" s="9">
        <f t="shared" si="93"/>
        <v>0</v>
      </c>
      <c r="N152" s="9">
        <f t="shared" si="93"/>
        <v>0</v>
      </c>
      <c r="O152" s="19">
        <f t="shared" si="93"/>
        <v>0</v>
      </c>
      <c r="P152" s="13">
        <f t="shared" si="93"/>
        <v>0</v>
      </c>
      <c r="Q152" s="9">
        <f t="shared" si="93"/>
        <v>0</v>
      </c>
      <c r="R152" s="9">
        <f t="shared" si="93"/>
        <v>0</v>
      </c>
      <c r="S152" s="9">
        <f t="shared" si="93"/>
        <v>0</v>
      </c>
      <c r="T152" s="9">
        <f t="shared" si="93"/>
        <v>0</v>
      </c>
      <c r="U152" s="9">
        <f t="shared" si="93"/>
        <v>0</v>
      </c>
      <c r="V152" s="9">
        <f t="shared" si="93"/>
        <v>0</v>
      </c>
      <c r="W152" s="9">
        <f t="shared" si="93"/>
        <v>0</v>
      </c>
      <c r="X152" s="9">
        <f t="shared" si="93"/>
        <v>0</v>
      </c>
      <c r="Y152" s="9">
        <f t="shared" si="93"/>
        <v>0</v>
      </c>
      <c r="Z152" s="9">
        <f t="shared" si="93"/>
        <v>0</v>
      </c>
      <c r="AA152" s="19">
        <f t="shared" si="93"/>
        <v>0</v>
      </c>
      <c r="AB152" s="2"/>
    </row>
    <row r="153" spans="1:28" x14ac:dyDescent="0.2">
      <c r="B153" s="3" t="s">
        <v>17</v>
      </c>
      <c r="D153" s="9">
        <f t="shared" ref="D153:AA153" si="94">D139-D47</f>
        <v>-159756.85205021227</v>
      </c>
      <c r="E153" s="9">
        <f t="shared" si="94"/>
        <v>-318473.23834377335</v>
      </c>
      <c r="F153" s="9">
        <f t="shared" si="94"/>
        <v>-475634.14279486443</v>
      </c>
      <c r="G153" s="9">
        <f t="shared" si="94"/>
        <v>-631388.4317134564</v>
      </c>
      <c r="H153" s="9">
        <f t="shared" si="94"/>
        <v>-785441.57351495686</v>
      </c>
      <c r="I153" s="9">
        <f t="shared" si="94"/>
        <v>-937518.55150479754</v>
      </c>
      <c r="J153" s="9">
        <f t="shared" si="94"/>
        <v>-1087488.7387550443</v>
      </c>
      <c r="K153" s="9">
        <f t="shared" si="94"/>
        <v>-1235505.3683369579</v>
      </c>
      <c r="L153" s="9">
        <f t="shared" si="94"/>
        <v>-1382041.9190984925</v>
      </c>
      <c r="M153" s="9">
        <f t="shared" si="94"/>
        <v>-1526983.6873392009</v>
      </c>
      <c r="N153" s="9">
        <f t="shared" si="94"/>
        <v>-1670965.4336370153</v>
      </c>
      <c r="O153" s="19">
        <f t="shared" si="94"/>
        <v>-1814404.4666295194</v>
      </c>
      <c r="P153" s="13">
        <f t="shared" si="94"/>
        <v>-1912058.0228999872</v>
      </c>
      <c r="Q153" s="9">
        <f t="shared" si="94"/>
        <v>-2008528.8016688474</v>
      </c>
      <c r="R153" s="9">
        <f t="shared" si="94"/>
        <v>-2103671.7194798272</v>
      </c>
      <c r="S153" s="9">
        <f t="shared" si="94"/>
        <v>-2198025.9642607383</v>
      </c>
      <c r="T153" s="9">
        <f t="shared" si="94"/>
        <v>-2291701.0966086313</v>
      </c>
      <c r="U153" s="9">
        <f t="shared" si="94"/>
        <v>-2384588.6659970158</v>
      </c>
      <c r="V153" s="9">
        <f t="shared" si="94"/>
        <v>-2476887.4760226402</v>
      </c>
      <c r="W153" s="9">
        <f t="shared" si="94"/>
        <v>-2568485.318916372</v>
      </c>
      <c r="X153" s="9">
        <f t="shared" si="94"/>
        <v>-2659322.7143434607</v>
      </c>
      <c r="Y153" s="9">
        <f t="shared" si="94"/>
        <v>-2749801.8734743372</v>
      </c>
      <c r="Z153" s="9">
        <f t="shared" si="94"/>
        <v>-2840074.5212427741</v>
      </c>
      <c r="AA153" s="19">
        <f t="shared" si="94"/>
        <v>-2930183.5892470386</v>
      </c>
      <c r="AB153" s="2"/>
    </row>
    <row r="154" spans="1:28" x14ac:dyDescent="0.2">
      <c r="B154" s="3" t="s">
        <v>18</v>
      </c>
      <c r="D154" s="9">
        <f t="shared" ref="D154:AA154" si="95">D140-D48</f>
        <v>0</v>
      </c>
      <c r="E154" s="9">
        <f t="shared" si="95"/>
        <v>0</v>
      </c>
      <c r="F154" s="9">
        <f t="shared" si="95"/>
        <v>0</v>
      </c>
      <c r="G154" s="9">
        <f t="shared" si="95"/>
        <v>0</v>
      </c>
      <c r="H154" s="9">
        <f t="shared" si="95"/>
        <v>0</v>
      </c>
      <c r="I154" s="9">
        <f t="shared" si="95"/>
        <v>0</v>
      </c>
      <c r="J154" s="9">
        <f t="shared" si="95"/>
        <v>0</v>
      </c>
      <c r="K154" s="9">
        <f t="shared" si="95"/>
        <v>0</v>
      </c>
      <c r="L154" s="9">
        <f t="shared" si="95"/>
        <v>0</v>
      </c>
      <c r="M154" s="9">
        <f t="shared" si="95"/>
        <v>0</v>
      </c>
      <c r="N154" s="9">
        <f t="shared" si="95"/>
        <v>0</v>
      </c>
      <c r="O154" s="19">
        <f t="shared" si="95"/>
        <v>0</v>
      </c>
      <c r="P154" s="13">
        <f t="shared" si="95"/>
        <v>0</v>
      </c>
      <c r="Q154" s="9">
        <f t="shared" si="95"/>
        <v>0</v>
      </c>
      <c r="R154" s="9">
        <f t="shared" si="95"/>
        <v>0</v>
      </c>
      <c r="S154" s="9">
        <f t="shared" si="95"/>
        <v>0</v>
      </c>
      <c r="T154" s="9">
        <f t="shared" si="95"/>
        <v>0</v>
      </c>
      <c r="U154" s="9">
        <f t="shared" si="95"/>
        <v>0</v>
      </c>
      <c r="V154" s="9">
        <f t="shared" si="95"/>
        <v>0</v>
      </c>
      <c r="W154" s="9">
        <f t="shared" si="95"/>
        <v>0</v>
      </c>
      <c r="X154" s="9">
        <f t="shared" si="95"/>
        <v>0</v>
      </c>
      <c r="Y154" s="9">
        <f t="shared" si="95"/>
        <v>0</v>
      </c>
      <c r="Z154" s="9">
        <f t="shared" si="95"/>
        <v>0</v>
      </c>
      <c r="AA154" s="19">
        <f t="shared" si="95"/>
        <v>0</v>
      </c>
      <c r="AB154" s="2"/>
    </row>
    <row r="155" spans="1:28" x14ac:dyDescent="0.2">
      <c r="B155" s="3" t="s">
        <v>19</v>
      </c>
      <c r="D155" s="9">
        <f t="shared" ref="D155:AA155" si="96">D141-D49</f>
        <v>0</v>
      </c>
      <c r="E155" s="9">
        <f t="shared" si="96"/>
        <v>0</v>
      </c>
      <c r="F155" s="9">
        <f t="shared" si="96"/>
        <v>0</v>
      </c>
      <c r="G155" s="9">
        <f t="shared" si="96"/>
        <v>0</v>
      </c>
      <c r="H155" s="9">
        <f t="shared" si="96"/>
        <v>0</v>
      </c>
      <c r="I155" s="9">
        <f t="shared" si="96"/>
        <v>0</v>
      </c>
      <c r="J155" s="9">
        <f t="shared" si="96"/>
        <v>0</v>
      </c>
      <c r="K155" s="9">
        <f t="shared" si="96"/>
        <v>0</v>
      </c>
      <c r="L155" s="9">
        <f t="shared" si="96"/>
        <v>0</v>
      </c>
      <c r="M155" s="9">
        <f t="shared" si="96"/>
        <v>0</v>
      </c>
      <c r="N155" s="9">
        <f t="shared" si="96"/>
        <v>0</v>
      </c>
      <c r="O155" s="19">
        <f t="shared" si="96"/>
        <v>0</v>
      </c>
      <c r="P155" s="13">
        <f t="shared" si="96"/>
        <v>0</v>
      </c>
      <c r="Q155" s="9">
        <f t="shared" si="96"/>
        <v>0</v>
      </c>
      <c r="R155" s="9">
        <f t="shared" si="96"/>
        <v>0</v>
      </c>
      <c r="S155" s="9">
        <f t="shared" si="96"/>
        <v>0</v>
      </c>
      <c r="T155" s="9">
        <f t="shared" si="96"/>
        <v>0</v>
      </c>
      <c r="U155" s="9">
        <f t="shared" si="96"/>
        <v>0</v>
      </c>
      <c r="V155" s="9">
        <f t="shared" si="96"/>
        <v>0</v>
      </c>
      <c r="W155" s="9">
        <f t="shared" si="96"/>
        <v>0</v>
      </c>
      <c r="X155" s="9">
        <f t="shared" si="96"/>
        <v>0</v>
      </c>
      <c r="Y155" s="9">
        <f t="shared" si="96"/>
        <v>0</v>
      </c>
      <c r="Z155" s="9">
        <f t="shared" si="96"/>
        <v>0</v>
      </c>
      <c r="AA155" s="19">
        <f t="shared" si="96"/>
        <v>0</v>
      </c>
      <c r="AB155" s="2"/>
    </row>
    <row r="156" spans="1:28" x14ac:dyDescent="0.2">
      <c r="B156" s="3" t="s">
        <v>20</v>
      </c>
      <c r="D156" s="9">
        <f t="shared" ref="D156:AA156" si="97">D142-D50</f>
        <v>0</v>
      </c>
      <c r="E156" s="9">
        <f t="shared" si="97"/>
        <v>0</v>
      </c>
      <c r="F156" s="9">
        <f t="shared" si="97"/>
        <v>0</v>
      </c>
      <c r="G156" s="9">
        <f t="shared" si="97"/>
        <v>0</v>
      </c>
      <c r="H156" s="9">
        <f t="shared" si="97"/>
        <v>0</v>
      </c>
      <c r="I156" s="9">
        <f t="shared" si="97"/>
        <v>0</v>
      </c>
      <c r="J156" s="9">
        <f t="shared" si="97"/>
        <v>0</v>
      </c>
      <c r="K156" s="9">
        <f t="shared" si="97"/>
        <v>0</v>
      </c>
      <c r="L156" s="9">
        <f t="shared" si="97"/>
        <v>0</v>
      </c>
      <c r="M156" s="9">
        <f t="shared" si="97"/>
        <v>0</v>
      </c>
      <c r="N156" s="9">
        <f t="shared" si="97"/>
        <v>0</v>
      </c>
      <c r="O156" s="19">
        <f t="shared" si="97"/>
        <v>0</v>
      </c>
      <c r="P156" s="13">
        <f t="shared" si="97"/>
        <v>0</v>
      </c>
      <c r="Q156" s="9">
        <f t="shared" si="97"/>
        <v>0</v>
      </c>
      <c r="R156" s="9">
        <f t="shared" si="97"/>
        <v>0</v>
      </c>
      <c r="S156" s="9">
        <f t="shared" si="97"/>
        <v>0</v>
      </c>
      <c r="T156" s="9">
        <f t="shared" si="97"/>
        <v>0</v>
      </c>
      <c r="U156" s="9">
        <f t="shared" si="97"/>
        <v>0</v>
      </c>
      <c r="V156" s="9">
        <f t="shared" si="97"/>
        <v>0</v>
      </c>
      <c r="W156" s="9">
        <f t="shared" si="97"/>
        <v>0</v>
      </c>
      <c r="X156" s="9">
        <f t="shared" si="97"/>
        <v>0</v>
      </c>
      <c r="Y156" s="9">
        <f t="shared" si="97"/>
        <v>0</v>
      </c>
      <c r="Z156" s="9">
        <f t="shared" si="97"/>
        <v>0</v>
      </c>
      <c r="AA156" s="19">
        <f t="shared" si="97"/>
        <v>0</v>
      </c>
      <c r="AB156" s="2"/>
    </row>
    <row r="157" spans="1:28" x14ac:dyDescent="0.2">
      <c r="B157" s="3" t="s">
        <v>21</v>
      </c>
      <c r="D157" s="9">
        <f t="shared" ref="D157:AA157" si="98">D143-D51</f>
        <v>0</v>
      </c>
      <c r="E157" s="9">
        <f t="shared" si="98"/>
        <v>0</v>
      </c>
      <c r="F157" s="9">
        <f t="shared" si="98"/>
        <v>0</v>
      </c>
      <c r="G157" s="9">
        <f t="shared" si="98"/>
        <v>0</v>
      </c>
      <c r="H157" s="9">
        <f t="shared" si="98"/>
        <v>0</v>
      </c>
      <c r="I157" s="9">
        <f t="shared" si="98"/>
        <v>0</v>
      </c>
      <c r="J157" s="9">
        <f t="shared" si="98"/>
        <v>0</v>
      </c>
      <c r="K157" s="9">
        <f t="shared" si="98"/>
        <v>0</v>
      </c>
      <c r="L157" s="9">
        <f t="shared" si="98"/>
        <v>0</v>
      </c>
      <c r="M157" s="9">
        <f t="shared" si="98"/>
        <v>0</v>
      </c>
      <c r="N157" s="9">
        <f t="shared" si="98"/>
        <v>0</v>
      </c>
      <c r="O157" s="19">
        <f t="shared" si="98"/>
        <v>0</v>
      </c>
      <c r="P157" s="13">
        <f t="shared" si="98"/>
        <v>0</v>
      </c>
      <c r="Q157" s="9">
        <f t="shared" si="98"/>
        <v>0</v>
      </c>
      <c r="R157" s="9">
        <f t="shared" si="98"/>
        <v>0</v>
      </c>
      <c r="S157" s="9">
        <f t="shared" si="98"/>
        <v>0</v>
      </c>
      <c r="T157" s="9">
        <f t="shared" si="98"/>
        <v>0</v>
      </c>
      <c r="U157" s="9">
        <f t="shared" si="98"/>
        <v>0</v>
      </c>
      <c r="V157" s="9">
        <f t="shared" si="98"/>
        <v>0</v>
      </c>
      <c r="W157" s="9">
        <f t="shared" si="98"/>
        <v>0</v>
      </c>
      <c r="X157" s="9">
        <f t="shared" si="98"/>
        <v>0</v>
      </c>
      <c r="Y157" s="9">
        <f t="shared" si="98"/>
        <v>0</v>
      </c>
      <c r="Z157" s="9">
        <f t="shared" si="98"/>
        <v>0</v>
      </c>
      <c r="AA157" s="19">
        <f t="shared" si="98"/>
        <v>0</v>
      </c>
      <c r="AB157" s="2"/>
    </row>
    <row r="158" spans="1:28" x14ac:dyDescent="0.2">
      <c r="B158" s="3" t="s">
        <v>22</v>
      </c>
      <c r="D158" s="9">
        <f t="shared" ref="D158:AA158" si="99">D144-D52</f>
        <v>0</v>
      </c>
      <c r="E158" s="9">
        <f t="shared" si="99"/>
        <v>0</v>
      </c>
      <c r="F158" s="9">
        <f t="shared" si="99"/>
        <v>0</v>
      </c>
      <c r="G158" s="9">
        <f t="shared" si="99"/>
        <v>0</v>
      </c>
      <c r="H158" s="9">
        <f t="shared" si="99"/>
        <v>0</v>
      </c>
      <c r="I158" s="9">
        <f t="shared" si="99"/>
        <v>0</v>
      </c>
      <c r="J158" s="9">
        <f t="shared" si="99"/>
        <v>0</v>
      </c>
      <c r="K158" s="9">
        <f t="shared" si="99"/>
        <v>0</v>
      </c>
      <c r="L158" s="9">
        <f t="shared" si="99"/>
        <v>0</v>
      </c>
      <c r="M158" s="9">
        <f t="shared" si="99"/>
        <v>0</v>
      </c>
      <c r="N158" s="9">
        <f t="shared" si="99"/>
        <v>0</v>
      </c>
      <c r="O158" s="19">
        <f t="shared" si="99"/>
        <v>0</v>
      </c>
      <c r="P158" s="13">
        <f t="shared" si="99"/>
        <v>0</v>
      </c>
      <c r="Q158" s="9">
        <f t="shared" si="99"/>
        <v>0</v>
      </c>
      <c r="R158" s="9">
        <f t="shared" si="99"/>
        <v>0</v>
      </c>
      <c r="S158" s="9">
        <f t="shared" si="99"/>
        <v>0</v>
      </c>
      <c r="T158" s="9">
        <f t="shared" si="99"/>
        <v>0</v>
      </c>
      <c r="U158" s="9">
        <f t="shared" si="99"/>
        <v>0</v>
      </c>
      <c r="V158" s="9">
        <f t="shared" si="99"/>
        <v>0</v>
      </c>
      <c r="W158" s="9">
        <f t="shared" si="99"/>
        <v>0</v>
      </c>
      <c r="X158" s="9">
        <f t="shared" si="99"/>
        <v>0</v>
      </c>
      <c r="Y158" s="9">
        <f t="shared" si="99"/>
        <v>0</v>
      </c>
      <c r="Z158" s="9">
        <f t="shared" si="99"/>
        <v>0</v>
      </c>
      <c r="AA158" s="19">
        <f t="shared" si="99"/>
        <v>0</v>
      </c>
      <c r="AB158" s="2"/>
    </row>
    <row r="159" spans="1:28" x14ac:dyDescent="0.2">
      <c r="B159" s="3" t="s">
        <v>23</v>
      </c>
      <c r="D159" s="9">
        <f t="shared" ref="D159:AA159" si="100">D145-D53</f>
        <v>0</v>
      </c>
      <c r="E159" s="9">
        <f t="shared" si="100"/>
        <v>0</v>
      </c>
      <c r="F159" s="9">
        <f t="shared" si="100"/>
        <v>0</v>
      </c>
      <c r="G159" s="9">
        <f t="shared" si="100"/>
        <v>0</v>
      </c>
      <c r="H159" s="9">
        <f t="shared" si="100"/>
        <v>0</v>
      </c>
      <c r="I159" s="9">
        <f t="shared" si="100"/>
        <v>0</v>
      </c>
      <c r="J159" s="9">
        <f t="shared" si="100"/>
        <v>0</v>
      </c>
      <c r="K159" s="9">
        <f t="shared" si="100"/>
        <v>0</v>
      </c>
      <c r="L159" s="9">
        <f t="shared" si="100"/>
        <v>0</v>
      </c>
      <c r="M159" s="9">
        <f t="shared" si="100"/>
        <v>0</v>
      </c>
      <c r="N159" s="9">
        <f t="shared" si="100"/>
        <v>0</v>
      </c>
      <c r="O159" s="19">
        <f t="shared" si="100"/>
        <v>0</v>
      </c>
      <c r="P159" s="13">
        <f t="shared" si="100"/>
        <v>0</v>
      </c>
      <c r="Q159" s="9">
        <f t="shared" si="100"/>
        <v>0</v>
      </c>
      <c r="R159" s="9">
        <f t="shared" si="100"/>
        <v>0</v>
      </c>
      <c r="S159" s="9">
        <f t="shared" si="100"/>
        <v>0</v>
      </c>
      <c r="T159" s="9">
        <f t="shared" si="100"/>
        <v>0</v>
      </c>
      <c r="U159" s="9">
        <f t="shared" si="100"/>
        <v>0</v>
      </c>
      <c r="V159" s="9">
        <f t="shared" si="100"/>
        <v>0</v>
      </c>
      <c r="W159" s="9">
        <f t="shared" si="100"/>
        <v>0</v>
      </c>
      <c r="X159" s="9">
        <f t="shared" si="100"/>
        <v>0</v>
      </c>
      <c r="Y159" s="9">
        <f t="shared" si="100"/>
        <v>0</v>
      </c>
      <c r="Z159" s="9">
        <f t="shared" si="100"/>
        <v>0</v>
      </c>
      <c r="AA159" s="19">
        <f t="shared" si="100"/>
        <v>0</v>
      </c>
      <c r="AB159" s="2"/>
    </row>
    <row r="160" spans="1:28" ht="13.5" thickBot="1" x14ac:dyDescent="0.25">
      <c r="A160" s="12" t="s">
        <v>13</v>
      </c>
      <c r="D160" s="6">
        <f>SUM(D149:D159)</f>
        <v>-159756.85205021227</v>
      </c>
      <c r="E160" s="6">
        <f t="shared" ref="E160:AA160" si="101">SUM(E149:E159)</f>
        <v>-318473.23834377335</v>
      </c>
      <c r="F160" s="6">
        <f t="shared" si="101"/>
        <v>-475634.14279486443</v>
      </c>
      <c r="G160" s="6">
        <f t="shared" si="101"/>
        <v>-631388.4317134564</v>
      </c>
      <c r="H160" s="6">
        <f t="shared" si="101"/>
        <v>-785441.57351495686</v>
      </c>
      <c r="I160" s="6">
        <f t="shared" si="101"/>
        <v>-937518.55150479754</v>
      </c>
      <c r="J160" s="6">
        <f t="shared" si="101"/>
        <v>-1087488.7387550443</v>
      </c>
      <c r="K160" s="6">
        <f t="shared" si="101"/>
        <v>-1235505.3683369579</v>
      </c>
      <c r="L160" s="6">
        <f t="shared" si="101"/>
        <v>-1382041.9190984925</v>
      </c>
      <c r="M160" s="6">
        <f t="shared" si="101"/>
        <v>-1526983.6873392009</v>
      </c>
      <c r="N160" s="6">
        <f t="shared" si="101"/>
        <v>-1670965.4336370153</v>
      </c>
      <c r="O160" s="21">
        <f t="shared" si="101"/>
        <v>-1814404.4666295194</v>
      </c>
      <c r="P160" s="6">
        <f t="shared" si="101"/>
        <v>-1912058.0228999872</v>
      </c>
      <c r="Q160" s="6">
        <f t="shared" si="101"/>
        <v>-2008528.8016688474</v>
      </c>
      <c r="R160" s="6">
        <f t="shared" si="101"/>
        <v>-2103671.7194798272</v>
      </c>
      <c r="S160" s="6">
        <f t="shared" si="101"/>
        <v>-2198025.9642607383</v>
      </c>
      <c r="T160" s="6">
        <f t="shared" si="101"/>
        <v>-2291701.0966086313</v>
      </c>
      <c r="U160" s="6">
        <f t="shared" si="101"/>
        <v>-2384588.6659970158</v>
      </c>
      <c r="V160" s="6">
        <f t="shared" si="101"/>
        <v>-2476887.4760226402</v>
      </c>
      <c r="W160" s="6">
        <f t="shared" si="101"/>
        <v>-2568485.318916372</v>
      </c>
      <c r="X160" s="6">
        <f t="shared" si="101"/>
        <v>-2659322.7143434607</v>
      </c>
      <c r="Y160" s="6">
        <f t="shared" si="101"/>
        <v>-2749801.8734743372</v>
      </c>
      <c r="Z160" s="6">
        <f t="shared" si="101"/>
        <v>-2840074.5212427741</v>
      </c>
      <c r="AA160" s="21">
        <f t="shared" si="101"/>
        <v>-2930183.5892470386</v>
      </c>
      <c r="AB160" s="2"/>
    </row>
    <row r="161" spans="1:28" x14ac:dyDescent="0.2">
      <c r="A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9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9"/>
      <c r="AB161" s="2"/>
    </row>
    <row r="162" spans="1:28" x14ac:dyDescent="0.2">
      <c r="O162" s="24"/>
      <c r="P162" s="41"/>
      <c r="Q162" s="20"/>
      <c r="AA162" s="24"/>
      <c r="AB162" s="2"/>
    </row>
    <row r="163" spans="1:28" x14ac:dyDescent="0.2">
      <c r="A163" s="11" t="s">
        <v>4</v>
      </c>
      <c r="B163" s="3" t="s">
        <v>14</v>
      </c>
      <c r="C163" s="4">
        <v>0.21</v>
      </c>
      <c r="D163" s="9">
        <f t="shared" ref="D163:AA163" si="102">D149*$C$163</f>
        <v>0</v>
      </c>
      <c r="E163" s="9">
        <f t="shared" si="102"/>
        <v>0</v>
      </c>
      <c r="F163" s="9">
        <f t="shared" si="102"/>
        <v>0</v>
      </c>
      <c r="G163" s="9">
        <f t="shared" si="102"/>
        <v>0</v>
      </c>
      <c r="H163" s="9">
        <f t="shared" si="102"/>
        <v>0</v>
      </c>
      <c r="I163" s="9">
        <f t="shared" si="102"/>
        <v>0</v>
      </c>
      <c r="J163" s="9">
        <f t="shared" si="102"/>
        <v>0</v>
      </c>
      <c r="K163" s="9">
        <f t="shared" si="102"/>
        <v>0</v>
      </c>
      <c r="L163" s="9">
        <f t="shared" si="102"/>
        <v>0</v>
      </c>
      <c r="M163" s="9">
        <f t="shared" si="102"/>
        <v>0</v>
      </c>
      <c r="N163" s="9">
        <f t="shared" si="102"/>
        <v>0</v>
      </c>
      <c r="O163" s="19">
        <f t="shared" si="102"/>
        <v>0</v>
      </c>
      <c r="P163" s="13">
        <f t="shared" si="102"/>
        <v>0</v>
      </c>
      <c r="Q163" s="9">
        <f t="shared" si="102"/>
        <v>0</v>
      </c>
      <c r="R163" s="9">
        <f t="shared" si="102"/>
        <v>0</v>
      </c>
      <c r="S163" s="9">
        <f t="shared" si="102"/>
        <v>0</v>
      </c>
      <c r="T163" s="9">
        <f t="shared" si="102"/>
        <v>0</v>
      </c>
      <c r="U163" s="9">
        <f t="shared" si="102"/>
        <v>0</v>
      </c>
      <c r="V163" s="9">
        <f t="shared" si="102"/>
        <v>0</v>
      </c>
      <c r="W163" s="9">
        <f t="shared" si="102"/>
        <v>0</v>
      </c>
      <c r="X163" s="9">
        <f t="shared" si="102"/>
        <v>0</v>
      </c>
      <c r="Y163" s="9">
        <f t="shared" si="102"/>
        <v>0</v>
      </c>
      <c r="Z163" s="9">
        <f t="shared" si="102"/>
        <v>0</v>
      </c>
      <c r="AA163" s="19">
        <f t="shared" si="102"/>
        <v>0</v>
      </c>
      <c r="AB163" s="2"/>
    </row>
    <row r="164" spans="1:28" x14ac:dyDescent="0.2">
      <c r="B164" s="3" t="s">
        <v>15</v>
      </c>
      <c r="D164" s="9">
        <f t="shared" ref="D164:AA164" si="103">D150*$C$163</f>
        <v>0</v>
      </c>
      <c r="E164" s="9">
        <f t="shared" si="103"/>
        <v>0</v>
      </c>
      <c r="F164" s="9">
        <f t="shared" si="103"/>
        <v>0</v>
      </c>
      <c r="G164" s="9">
        <f t="shared" si="103"/>
        <v>0</v>
      </c>
      <c r="H164" s="9">
        <f t="shared" si="103"/>
        <v>0</v>
      </c>
      <c r="I164" s="9">
        <f t="shared" si="103"/>
        <v>0</v>
      </c>
      <c r="J164" s="9">
        <f t="shared" si="103"/>
        <v>0</v>
      </c>
      <c r="K164" s="9">
        <f t="shared" si="103"/>
        <v>0</v>
      </c>
      <c r="L164" s="9">
        <f t="shared" si="103"/>
        <v>0</v>
      </c>
      <c r="M164" s="9">
        <f t="shared" si="103"/>
        <v>0</v>
      </c>
      <c r="N164" s="9">
        <f t="shared" si="103"/>
        <v>0</v>
      </c>
      <c r="O164" s="19">
        <f t="shared" si="103"/>
        <v>0</v>
      </c>
      <c r="P164" s="13">
        <f t="shared" si="103"/>
        <v>0</v>
      </c>
      <c r="Q164" s="9">
        <f t="shared" si="103"/>
        <v>0</v>
      </c>
      <c r="R164" s="9">
        <f t="shared" si="103"/>
        <v>0</v>
      </c>
      <c r="S164" s="9">
        <f t="shared" si="103"/>
        <v>0</v>
      </c>
      <c r="T164" s="9">
        <f t="shared" si="103"/>
        <v>0</v>
      </c>
      <c r="U164" s="9">
        <f t="shared" si="103"/>
        <v>0</v>
      </c>
      <c r="V164" s="9">
        <f t="shared" si="103"/>
        <v>0</v>
      </c>
      <c r="W164" s="9">
        <f t="shared" si="103"/>
        <v>0</v>
      </c>
      <c r="X164" s="9">
        <f t="shared" si="103"/>
        <v>0</v>
      </c>
      <c r="Y164" s="9">
        <f t="shared" si="103"/>
        <v>0</v>
      </c>
      <c r="Z164" s="9">
        <f t="shared" si="103"/>
        <v>0</v>
      </c>
      <c r="AA164" s="19">
        <f t="shared" si="103"/>
        <v>0</v>
      </c>
      <c r="AB164" s="2"/>
    </row>
    <row r="165" spans="1:28" x14ac:dyDescent="0.2">
      <c r="B165" s="3" t="s">
        <v>16</v>
      </c>
      <c r="D165" s="9">
        <f t="shared" ref="D165:AA165" si="104">D151*$C$163</f>
        <v>0</v>
      </c>
      <c r="E165" s="9">
        <f t="shared" si="104"/>
        <v>0</v>
      </c>
      <c r="F165" s="9">
        <f t="shared" si="104"/>
        <v>0</v>
      </c>
      <c r="G165" s="9">
        <f t="shared" si="104"/>
        <v>0</v>
      </c>
      <c r="H165" s="9">
        <f t="shared" si="104"/>
        <v>0</v>
      </c>
      <c r="I165" s="9">
        <f t="shared" si="104"/>
        <v>0</v>
      </c>
      <c r="J165" s="9">
        <f t="shared" si="104"/>
        <v>0</v>
      </c>
      <c r="K165" s="9">
        <f t="shared" si="104"/>
        <v>0</v>
      </c>
      <c r="L165" s="9">
        <f t="shared" si="104"/>
        <v>0</v>
      </c>
      <c r="M165" s="9">
        <f t="shared" si="104"/>
        <v>0</v>
      </c>
      <c r="N165" s="9">
        <f t="shared" si="104"/>
        <v>0</v>
      </c>
      <c r="O165" s="19">
        <f t="shared" si="104"/>
        <v>0</v>
      </c>
      <c r="P165" s="13">
        <f t="shared" si="104"/>
        <v>0</v>
      </c>
      <c r="Q165" s="9">
        <f t="shared" si="104"/>
        <v>0</v>
      </c>
      <c r="R165" s="9">
        <f t="shared" si="104"/>
        <v>0</v>
      </c>
      <c r="S165" s="9">
        <f t="shared" si="104"/>
        <v>0</v>
      </c>
      <c r="T165" s="9">
        <f t="shared" si="104"/>
        <v>0</v>
      </c>
      <c r="U165" s="9">
        <f t="shared" si="104"/>
        <v>0</v>
      </c>
      <c r="V165" s="9">
        <f t="shared" si="104"/>
        <v>0</v>
      </c>
      <c r="W165" s="9">
        <f t="shared" si="104"/>
        <v>0</v>
      </c>
      <c r="X165" s="9">
        <f t="shared" si="104"/>
        <v>0</v>
      </c>
      <c r="Y165" s="9">
        <f t="shared" si="104"/>
        <v>0</v>
      </c>
      <c r="Z165" s="9">
        <f t="shared" si="104"/>
        <v>0</v>
      </c>
      <c r="AA165" s="19">
        <f t="shared" si="104"/>
        <v>0</v>
      </c>
      <c r="AB165" s="2"/>
    </row>
    <row r="166" spans="1:28" x14ac:dyDescent="0.2">
      <c r="B166" s="3" t="s">
        <v>6</v>
      </c>
      <c r="D166" s="9">
        <f t="shared" ref="D166:AA166" si="105">D152*$C$163</f>
        <v>0</v>
      </c>
      <c r="E166" s="9">
        <f t="shared" si="105"/>
        <v>0</v>
      </c>
      <c r="F166" s="9">
        <f t="shared" si="105"/>
        <v>0</v>
      </c>
      <c r="G166" s="9">
        <f t="shared" si="105"/>
        <v>0</v>
      </c>
      <c r="H166" s="9">
        <f t="shared" si="105"/>
        <v>0</v>
      </c>
      <c r="I166" s="9">
        <f t="shared" si="105"/>
        <v>0</v>
      </c>
      <c r="J166" s="9">
        <f t="shared" si="105"/>
        <v>0</v>
      </c>
      <c r="K166" s="9">
        <f t="shared" si="105"/>
        <v>0</v>
      </c>
      <c r="L166" s="9">
        <f t="shared" si="105"/>
        <v>0</v>
      </c>
      <c r="M166" s="9">
        <f t="shared" si="105"/>
        <v>0</v>
      </c>
      <c r="N166" s="9">
        <f t="shared" si="105"/>
        <v>0</v>
      </c>
      <c r="O166" s="19">
        <f t="shared" si="105"/>
        <v>0</v>
      </c>
      <c r="P166" s="13">
        <f t="shared" si="105"/>
        <v>0</v>
      </c>
      <c r="Q166" s="9">
        <f t="shared" si="105"/>
        <v>0</v>
      </c>
      <c r="R166" s="9">
        <f t="shared" si="105"/>
        <v>0</v>
      </c>
      <c r="S166" s="9">
        <f t="shared" si="105"/>
        <v>0</v>
      </c>
      <c r="T166" s="9">
        <f t="shared" si="105"/>
        <v>0</v>
      </c>
      <c r="U166" s="9">
        <f t="shared" si="105"/>
        <v>0</v>
      </c>
      <c r="V166" s="9">
        <f t="shared" si="105"/>
        <v>0</v>
      </c>
      <c r="W166" s="9">
        <f t="shared" si="105"/>
        <v>0</v>
      </c>
      <c r="X166" s="9">
        <f t="shared" si="105"/>
        <v>0</v>
      </c>
      <c r="Y166" s="9">
        <f t="shared" si="105"/>
        <v>0</v>
      </c>
      <c r="Z166" s="9">
        <f t="shared" si="105"/>
        <v>0</v>
      </c>
      <c r="AA166" s="19">
        <f t="shared" si="105"/>
        <v>0</v>
      </c>
      <c r="AB166" s="2"/>
    </row>
    <row r="167" spans="1:28" x14ac:dyDescent="0.2">
      <c r="B167" s="3" t="s">
        <v>17</v>
      </c>
      <c r="D167" s="9">
        <f t="shared" ref="D167:AA167" si="106">D153*$C$163</f>
        <v>-33548.938930544573</v>
      </c>
      <c r="E167" s="9">
        <f t="shared" si="106"/>
        <v>-66879.380052192399</v>
      </c>
      <c r="F167" s="9">
        <f t="shared" si="106"/>
        <v>-99883.169986921523</v>
      </c>
      <c r="G167" s="9">
        <f t="shared" si="106"/>
        <v>-132591.57065982584</v>
      </c>
      <c r="H167" s="9">
        <f t="shared" si="106"/>
        <v>-164942.73043814095</v>
      </c>
      <c r="I167" s="9">
        <f t="shared" si="106"/>
        <v>-196878.89581600748</v>
      </c>
      <c r="J167" s="9">
        <f t="shared" si="106"/>
        <v>-228372.6351385593</v>
      </c>
      <c r="K167" s="9">
        <f t="shared" si="106"/>
        <v>-259456.12735076115</v>
      </c>
      <c r="L167" s="9">
        <f t="shared" si="106"/>
        <v>-290228.80301068339</v>
      </c>
      <c r="M167" s="9">
        <f t="shared" si="106"/>
        <v>-320666.57434123219</v>
      </c>
      <c r="N167" s="9">
        <f t="shared" si="106"/>
        <v>-350902.74106377322</v>
      </c>
      <c r="O167" s="19">
        <f t="shared" si="106"/>
        <v>-381024.93799219903</v>
      </c>
      <c r="P167" s="13">
        <f t="shared" si="106"/>
        <v>-401532.18480899732</v>
      </c>
      <c r="Q167" s="9">
        <f t="shared" si="106"/>
        <v>-421791.04835045798</v>
      </c>
      <c r="R167" s="9">
        <f t="shared" si="106"/>
        <v>-441771.06109076372</v>
      </c>
      <c r="S167" s="9">
        <f t="shared" si="106"/>
        <v>-461585.45249475504</v>
      </c>
      <c r="T167" s="9">
        <f t="shared" si="106"/>
        <v>-481257.23028781253</v>
      </c>
      <c r="U167" s="9">
        <f t="shared" si="106"/>
        <v>-500763.61985937331</v>
      </c>
      <c r="V167" s="9">
        <f t="shared" si="106"/>
        <v>-520146.36996475444</v>
      </c>
      <c r="W167" s="9">
        <f t="shared" si="106"/>
        <v>-539381.91697243811</v>
      </c>
      <c r="X167" s="9">
        <f t="shared" si="106"/>
        <v>-558457.77001212677</v>
      </c>
      <c r="Y167" s="9">
        <f t="shared" si="106"/>
        <v>-577458.39342961076</v>
      </c>
      <c r="Z167" s="9">
        <f t="shared" si="106"/>
        <v>-596415.64946098253</v>
      </c>
      <c r="AA167" s="19">
        <f t="shared" si="106"/>
        <v>-615338.55374187813</v>
      </c>
      <c r="AB167" s="2"/>
    </row>
    <row r="168" spans="1:28" x14ac:dyDescent="0.2">
      <c r="B168" s="3" t="s">
        <v>18</v>
      </c>
      <c r="D168" s="9">
        <f t="shared" ref="D168:AA168" si="107">D154*$C$163</f>
        <v>0</v>
      </c>
      <c r="E168" s="9">
        <f t="shared" si="107"/>
        <v>0</v>
      </c>
      <c r="F168" s="9">
        <f t="shared" si="107"/>
        <v>0</v>
      </c>
      <c r="G168" s="9">
        <f t="shared" si="107"/>
        <v>0</v>
      </c>
      <c r="H168" s="9">
        <f t="shared" si="107"/>
        <v>0</v>
      </c>
      <c r="I168" s="9">
        <f t="shared" si="107"/>
        <v>0</v>
      </c>
      <c r="J168" s="9">
        <f t="shared" si="107"/>
        <v>0</v>
      </c>
      <c r="K168" s="9">
        <f t="shared" si="107"/>
        <v>0</v>
      </c>
      <c r="L168" s="9">
        <f t="shared" si="107"/>
        <v>0</v>
      </c>
      <c r="M168" s="9">
        <f t="shared" si="107"/>
        <v>0</v>
      </c>
      <c r="N168" s="9">
        <f t="shared" si="107"/>
        <v>0</v>
      </c>
      <c r="O168" s="19">
        <f t="shared" si="107"/>
        <v>0</v>
      </c>
      <c r="P168" s="13">
        <f t="shared" si="107"/>
        <v>0</v>
      </c>
      <c r="Q168" s="9">
        <f t="shared" si="107"/>
        <v>0</v>
      </c>
      <c r="R168" s="9">
        <f t="shared" si="107"/>
        <v>0</v>
      </c>
      <c r="S168" s="9">
        <f t="shared" si="107"/>
        <v>0</v>
      </c>
      <c r="T168" s="9">
        <f t="shared" si="107"/>
        <v>0</v>
      </c>
      <c r="U168" s="9">
        <f t="shared" si="107"/>
        <v>0</v>
      </c>
      <c r="V168" s="9">
        <f t="shared" si="107"/>
        <v>0</v>
      </c>
      <c r="W168" s="9">
        <f t="shared" si="107"/>
        <v>0</v>
      </c>
      <c r="X168" s="9">
        <f t="shared" si="107"/>
        <v>0</v>
      </c>
      <c r="Y168" s="9">
        <f t="shared" si="107"/>
        <v>0</v>
      </c>
      <c r="Z168" s="9">
        <f t="shared" si="107"/>
        <v>0</v>
      </c>
      <c r="AA168" s="19">
        <f t="shared" si="107"/>
        <v>0</v>
      </c>
      <c r="AB168" s="2"/>
    </row>
    <row r="169" spans="1:28" x14ac:dyDescent="0.2">
      <c r="B169" s="3" t="s">
        <v>19</v>
      </c>
      <c r="D169" s="9">
        <f t="shared" ref="D169:AA169" si="108">D155*$C$163</f>
        <v>0</v>
      </c>
      <c r="E169" s="9">
        <f t="shared" si="108"/>
        <v>0</v>
      </c>
      <c r="F169" s="9">
        <f t="shared" si="108"/>
        <v>0</v>
      </c>
      <c r="G169" s="9">
        <f t="shared" si="108"/>
        <v>0</v>
      </c>
      <c r="H169" s="9">
        <f t="shared" si="108"/>
        <v>0</v>
      </c>
      <c r="I169" s="9">
        <f t="shared" si="108"/>
        <v>0</v>
      </c>
      <c r="J169" s="9">
        <f t="shared" si="108"/>
        <v>0</v>
      </c>
      <c r="K169" s="9">
        <f t="shared" si="108"/>
        <v>0</v>
      </c>
      <c r="L169" s="9">
        <f t="shared" si="108"/>
        <v>0</v>
      </c>
      <c r="M169" s="9">
        <f t="shared" si="108"/>
        <v>0</v>
      </c>
      <c r="N169" s="9">
        <f t="shared" si="108"/>
        <v>0</v>
      </c>
      <c r="O169" s="19">
        <f t="shared" si="108"/>
        <v>0</v>
      </c>
      <c r="P169" s="13">
        <f t="shared" si="108"/>
        <v>0</v>
      </c>
      <c r="Q169" s="9">
        <f t="shared" si="108"/>
        <v>0</v>
      </c>
      <c r="R169" s="9">
        <f t="shared" si="108"/>
        <v>0</v>
      </c>
      <c r="S169" s="9">
        <f t="shared" si="108"/>
        <v>0</v>
      </c>
      <c r="T169" s="9">
        <f t="shared" si="108"/>
        <v>0</v>
      </c>
      <c r="U169" s="9">
        <f t="shared" si="108"/>
        <v>0</v>
      </c>
      <c r="V169" s="9">
        <f t="shared" si="108"/>
        <v>0</v>
      </c>
      <c r="W169" s="9">
        <f t="shared" si="108"/>
        <v>0</v>
      </c>
      <c r="X169" s="9">
        <f t="shared" si="108"/>
        <v>0</v>
      </c>
      <c r="Y169" s="9">
        <f t="shared" si="108"/>
        <v>0</v>
      </c>
      <c r="Z169" s="9">
        <f t="shared" si="108"/>
        <v>0</v>
      </c>
      <c r="AA169" s="19">
        <f t="shared" si="108"/>
        <v>0</v>
      </c>
      <c r="AB169" s="2"/>
    </row>
    <row r="170" spans="1:28" x14ac:dyDescent="0.2">
      <c r="B170" s="3" t="s">
        <v>20</v>
      </c>
      <c r="D170" s="9">
        <f t="shared" ref="D170:AA170" si="109">D156*$C$163</f>
        <v>0</v>
      </c>
      <c r="E170" s="9">
        <f t="shared" si="109"/>
        <v>0</v>
      </c>
      <c r="F170" s="9">
        <f t="shared" si="109"/>
        <v>0</v>
      </c>
      <c r="G170" s="9">
        <f t="shared" si="109"/>
        <v>0</v>
      </c>
      <c r="H170" s="9">
        <f t="shared" si="109"/>
        <v>0</v>
      </c>
      <c r="I170" s="9">
        <f t="shared" si="109"/>
        <v>0</v>
      </c>
      <c r="J170" s="9">
        <f t="shared" si="109"/>
        <v>0</v>
      </c>
      <c r="K170" s="9">
        <f t="shared" si="109"/>
        <v>0</v>
      </c>
      <c r="L170" s="9">
        <f t="shared" si="109"/>
        <v>0</v>
      </c>
      <c r="M170" s="9">
        <f t="shared" si="109"/>
        <v>0</v>
      </c>
      <c r="N170" s="9">
        <f t="shared" si="109"/>
        <v>0</v>
      </c>
      <c r="O170" s="19">
        <f t="shared" si="109"/>
        <v>0</v>
      </c>
      <c r="P170" s="13">
        <f t="shared" si="109"/>
        <v>0</v>
      </c>
      <c r="Q170" s="9">
        <f t="shared" si="109"/>
        <v>0</v>
      </c>
      <c r="R170" s="9">
        <f t="shared" si="109"/>
        <v>0</v>
      </c>
      <c r="S170" s="9">
        <f t="shared" si="109"/>
        <v>0</v>
      </c>
      <c r="T170" s="9">
        <f t="shared" si="109"/>
        <v>0</v>
      </c>
      <c r="U170" s="9">
        <f t="shared" si="109"/>
        <v>0</v>
      </c>
      <c r="V170" s="9">
        <f t="shared" si="109"/>
        <v>0</v>
      </c>
      <c r="W170" s="9">
        <f t="shared" si="109"/>
        <v>0</v>
      </c>
      <c r="X170" s="9">
        <f t="shared" si="109"/>
        <v>0</v>
      </c>
      <c r="Y170" s="9">
        <f t="shared" si="109"/>
        <v>0</v>
      </c>
      <c r="Z170" s="9">
        <f t="shared" si="109"/>
        <v>0</v>
      </c>
      <c r="AA170" s="19">
        <f t="shared" si="109"/>
        <v>0</v>
      </c>
      <c r="AB170" s="2"/>
    </row>
    <row r="171" spans="1:28" x14ac:dyDescent="0.2">
      <c r="B171" s="3" t="s">
        <v>21</v>
      </c>
      <c r="D171" s="9">
        <f t="shared" ref="D171:AA171" si="110">D157*$C$163</f>
        <v>0</v>
      </c>
      <c r="E171" s="9">
        <f t="shared" si="110"/>
        <v>0</v>
      </c>
      <c r="F171" s="9">
        <f t="shared" si="110"/>
        <v>0</v>
      </c>
      <c r="G171" s="9">
        <f t="shared" si="110"/>
        <v>0</v>
      </c>
      <c r="H171" s="9">
        <f t="shared" si="110"/>
        <v>0</v>
      </c>
      <c r="I171" s="9">
        <f t="shared" si="110"/>
        <v>0</v>
      </c>
      <c r="J171" s="9">
        <f t="shared" si="110"/>
        <v>0</v>
      </c>
      <c r="K171" s="9">
        <f t="shared" si="110"/>
        <v>0</v>
      </c>
      <c r="L171" s="9">
        <f t="shared" si="110"/>
        <v>0</v>
      </c>
      <c r="M171" s="9">
        <f t="shared" si="110"/>
        <v>0</v>
      </c>
      <c r="N171" s="9">
        <f t="shared" si="110"/>
        <v>0</v>
      </c>
      <c r="O171" s="19">
        <f t="shared" si="110"/>
        <v>0</v>
      </c>
      <c r="P171" s="13">
        <f t="shared" si="110"/>
        <v>0</v>
      </c>
      <c r="Q171" s="9">
        <f t="shared" si="110"/>
        <v>0</v>
      </c>
      <c r="R171" s="9">
        <f t="shared" si="110"/>
        <v>0</v>
      </c>
      <c r="S171" s="9">
        <f t="shared" si="110"/>
        <v>0</v>
      </c>
      <c r="T171" s="9">
        <f t="shared" si="110"/>
        <v>0</v>
      </c>
      <c r="U171" s="9">
        <f t="shared" si="110"/>
        <v>0</v>
      </c>
      <c r="V171" s="9">
        <f t="shared" si="110"/>
        <v>0</v>
      </c>
      <c r="W171" s="9">
        <f t="shared" si="110"/>
        <v>0</v>
      </c>
      <c r="X171" s="9">
        <f t="shared" si="110"/>
        <v>0</v>
      </c>
      <c r="Y171" s="9">
        <f t="shared" si="110"/>
        <v>0</v>
      </c>
      <c r="Z171" s="9">
        <f t="shared" si="110"/>
        <v>0</v>
      </c>
      <c r="AA171" s="19">
        <f t="shared" si="110"/>
        <v>0</v>
      </c>
      <c r="AB171" s="2"/>
    </row>
    <row r="172" spans="1:28" x14ac:dyDescent="0.2">
      <c r="B172" s="3" t="s">
        <v>22</v>
      </c>
      <c r="D172" s="9">
        <f t="shared" ref="D172:AA172" si="111">D158*$C$163</f>
        <v>0</v>
      </c>
      <c r="E172" s="9">
        <f t="shared" si="111"/>
        <v>0</v>
      </c>
      <c r="F172" s="9">
        <f t="shared" si="111"/>
        <v>0</v>
      </c>
      <c r="G172" s="9">
        <f t="shared" si="111"/>
        <v>0</v>
      </c>
      <c r="H172" s="9">
        <f t="shared" si="111"/>
        <v>0</v>
      </c>
      <c r="I172" s="9">
        <f t="shared" si="111"/>
        <v>0</v>
      </c>
      <c r="J172" s="9">
        <f t="shared" si="111"/>
        <v>0</v>
      </c>
      <c r="K172" s="9">
        <f t="shared" si="111"/>
        <v>0</v>
      </c>
      <c r="L172" s="9">
        <f t="shared" si="111"/>
        <v>0</v>
      </c>
      <c r="M172" s="9">
        <f t="shared" si="111"/>
        <v>0</v>
      </c>
      <c r="N172" s="9">
        <f t="shared" si="111"/>
        <v>0</v>
      </c>
      <c r="O172" s="19">
        <f t="shared" si="111"/>
        <v>0</v>
      </c>
      <c r="P172" s="13">
        <f t="shared" si="111"/>
        <v>0</v>
      </c>
      <c r="Q172" s="9">
        <f t="shared" si="111"/>
        <v>0</v>
      </c>
      <c r="R172" s="9">
        <f t="shared" si="111"/>
        <v>0</v>
      </c>
      <c r="S172" s="9">
        <f t="shared" si="111"/>
        <v>0</v>
      </c>
      <c r="T172" s="9">
        <f t="shared" si="111"/>
        <v>0</v>
      </c>
      <c r="U172" s="9">
        <f t="shared" si="111"/>
        <v>0</v>
      </c>
      <c r="V172" s="9">
        <f t="shared" si="111"/>
        <v>0</v>
      </c>
      <c r="W172" s="9">
        <f t="shared" si="111"/>
        <v>0</v>
      </c>
      <c r="X172" s="9">
        <f t="shared" si="111"/>
        <v>0</v>
      </c>
      <c r="Y172" s="9">
        <f t="shared" si="111"/>
        <v>0</v>
      </c>
      <c r="Z172" s="9">
        <f t="shared" si="111"/>
        <v>0</v>
      </c>
      <c r="AA172" s="19">
        <f t="shared" si="111"/>
        <v>0</v>
      </c>
      <c r="AB172" s="2"/>
    </row>
    <row r="173" spans="1:28" x14ac:dyDescent="0.2">
      <c r="B173" s="3" t="s">
        <v>23</v>
      </c>
      <c r="D173" s="9">
        <f t="shared" ref="D173:AA173" si="112">D159*$C$163</f>
        <v>0</v>
      </c>
      <c r="E173" s="9">
        <f t="shared" si="112"/>
        <v>0</v>
      </c>
      <c r="F173" s="9">
        <f t="shared" si="112"/>
        <v>0</v>
      </c>
      <c r="G173" s="9">
        <f t="shared" si="112"/>
        <v>0</v>
      </c>
      <c r="H173" s="9">
        <f t="shared" si="112"/>
        <v>0</v>
      </c>
      <c r="I173" s="9">
        <f t="shared" si="112"/>
        <v>0</v>
      </c>
      <c r="J173" s="9">
        <f t="shared" si="112"/>
        <v>0</v>
      </c>
      <c r="K173" s="9">
        <f t="shared" si="112"/>
        <v>0</v>
      </c>
      <c r="L173" s="9">
        <f t="shared" si="112"/>
        <v>0</v>
      </c>
      <c r="M173" s="9">
        <f t="shared" si="112"/>
        <v>0</v>
      </c>
      <c r="N173" s="9">
        <f t="shared" si="112"/>
        <v>0</v>
      </c>
      <c r="O173" s="19">
        <f t="shared" si="112"/>
        <v>0</v>
      </c>
      <c r="P173" s="13">
        <f t="shared" si="112"/>
        <v>0</v>
      </c>
      <c r="Q173" s="9">
        <f t="shared" si="112"/>
        <v>0</v>
      </c>
      <c r="R173" s="9">
        <f t="shared" si="112"/>
        <v>0</v>
      </c>
      <c r="S173" s="9">
        <f t="shared" si="112"/>
        <v>0</v>
      </c>
      <c r="T173" s="9">
        <f t="shared" si="112"/>
        <v>0</v>
      </c>
      <c r="U173" s="9">
        <f t="shared" si="112"/>
        <v>0</v>
      </c>
      <c r="V173" s="9">
        <f t="shared" si="112"/>
        <v>0</v>
      </c>
      <c r="W173" s="9">
        <f t="shared" si="112"/>
        <v>0</v>
      </c>
      <c r="X173" s="9">
        <f t="shared" si="112"/>
        <v>0</v>
      </c>
      <c r="Y173" s="9">
        <f t="shared" si="112"/>
        <v>0</v>
      </c>
      <c r="Z173" s="9">
        <f t="shared" si="112"/>
        <v>0</v>
      </c>
      <c r="AA173" s="19">
        <f t="shared" si="112"/>
        <v>0</v>
      </c>
      <c r="AB173" s="2"/>
    </row>
    <row r="174" spans="1:28" ht="13.5" thickBot="1" x14ac:dyDescent="0.25">
      <c r="A174" s="12" t="s">
        <v>13</v>
      </c>
      <c r="D174" s="6">
        <f>SUM(D163:D173)</f>
        <v>-33548.938930544573</v>
      </c>
      <c r="E174" s="6">
        <f t="shared" ref="E174:AA174" si="113">SUM(E163:E173)</f>
        <v>-66879.380052192399</v>
      </c>
      <c r="F174" s="6">
        <f t="shared" si="113"/>
        <v>-99883.169986921523</v>
      </c>
      <c r="G174" s="6">
        <f t="shared" si="113"/>
        <v>-132591.57065982584</v>
      </c>
      <c r="H174" s="6">
        <f t="shared" si="113"/>
        <v>-164942.73043814095</v>
      </c>
      <c r="I174" s="6">
        <f t="shared" si="113"/>
        <v>-196878.89581600748</v>
      </c>
      <c r="J174" s="6">
        <f t="shared" si="113"/>
        <v>-228372.6351385593</v>
      </c>
      <c r="K174" s="6">
        <f t="shared" si="113"/>
        <v>-259456.12735076115</v>
      </c>
      <c r="L174" s="6">
        <f t="shared" si="113"/>
        <v>-290228.80301068339</v>
      </c>
      <c r="M174" s="6">
        <f t="shared" si="113"/>
        <v>-320666.57434123219</v>
      </c>
      <c r="N174" s="6">
        <f t="shared" si="113"/>
        <v>-350902.74106377322</v>
      </c>
      <c r="O174" s="21">
        <f t="shared" si="113"/>
        <v>-381024.93799219903</v>
      </c>
      <c r="P174" s="6">
        <f t="shared" si="113"/>
        <v>-401532.18480899732</v>
      </c>
      <c r="Q174" s="6">
        <f t="shared" si="113"/>
        <v>-421791.04835045798</v>
      </c>
      <c r="R174" s="6">
        <f t="shared" si="113"/>
        <v>-441771.06109076372</v>
      </c>
      <c r="S174" s="6">
        <f t="shared" si="113"/>
        <v>-461585.45249475504</v>
      </c>
      <c r="T174" s="6">
        <f t="shared" si="113"/>
        <v>-481257.23028781253</v>
      </c>
      <c r="U174" s="6">
        <f t="shared" si="113"/>
        <v>-500763.61985937331</v>
      </c>
      <c r="V174" s="6">
        <f t="shared" si="113"/>
        <v>-520146.36996475444</v>
      </c>
      <c r="W174" s="6">
        <f t="shared" si="113"/>
        <v>-539381.91697243811</v>
      </c>
      <c r="X174" s="6">
        <f t="shared" si="113"/>
        <v>-558457.77001212677</v>
      </c>
      <c r="Y174" s="6">
        <f t="shared" si="113"/>
        <v>-577458.39342961076</v>
      </c>
      <c r="Z174" s="6">
        <f t="shared" si="113"/>
        <v>-596415.64946098253</v>
      </c>
      <c r="AA174" s="21">
        <f t="shared" si="113"/>
        <v>-615338.55374187813</v>
      </c>
      <c r="AB174" s="2"/>
    </row>
    <row r="175" spans="1:28" x14ac:dyDescent="0.2">
      <c r="AB175" s="2"/>
    </row>
    <row r="176" spans="1:28" x14ac:dyDescent="0.2">
      <c r="A176" s="28" t="s">
        <v>29</v>
      </c>
      <c r="Z176" s="34" t="s">
        <v>88</v>
      </c>
      <c r="AA176" s="22">
        <f>SUM(AA28,AA54,AA174)</f>
        <v>11273625.79822772</v>
      </c>
      <c r="AB176" s="2"/>
    </row>
    <row r="177" spans="1:28" x14ac:dyDescent="0.2">
      <c r="A177" s="28" t="s">
        <v>26</v>
      </c>
      <c r="AB177" s="2"/>
    </row>
    <row r="178" spans="1:28" x14ac:dyDescent="0.2">
      <c r="AB178" s="2"/>
    </row>
    <row r="179" spans="1:28" x14ac:dyDescent="0.2">
      <c r="AB179" s="2"/>
    </row>
    <row r="180" spans="1:28" x14ac:dyDescent="0.2">
      <c r="AB180" s="2"/>
    </row>
    <row r="181" spans="1:28" x14ac:dyDescent="0.2">
      <c r="AB181" s="2"/>
    </row>
    <row r="182" spans="1:28" x14ac:dyDescent="0.2">
      <c r="AB182" s="2"/>
    </row>
    <row r="183" spans="1:28" x14ac:dyDescent="0.2">
      <c r="AB183" s="2"/>
    </row>
    <row r="184" spans="1:28" x14ac:dyDescent="0.2">
      <c r="AB184" s="2"/>
    </row>
    <row r="185" spans="1:28" x14ac:dyDescent="0.2">
      <c r="AB185" s="2"/>
    </row>
    <row r="186" spans="1:28" x14ac:dyDescent="0.2">
      <c r="AB186" s="2"/>
    </row>
    <row r="187" spans="1:28" x14ac:dyDescent="0.2">
      <c r="AB187" s="2"/>
    </row>
    <row r="188" spans="1:28" x14ac:dyDescent="0.2">
      <c r="AB188" s="2"/>
    </row>
    <row r="189" spans="1:28" x14ac:dyDescent="0.2">
      <c r="AB189" s="2"/>
    </row>
    <row r="190" spans="1:28" x14ac:dyDescent="0.2">
      <c r="AB190" s="2"/>
    </row>
    <row r="191" spans="1:28" x14ac:dyDescent="0.2">
      <c r="AB191" s="2"/>
    </row>
    <row r="192" spans="1:28" x14ac:dyDescent="0.2">
      <c r="AB192" s="2"/>
    </row>
    <row r="193" spans="28:28" x14ac:dyDescent="0.2">
      <c r="AB193" s="2"/>
    </row>
    <row r="194" spans="28:28" x14ac:dyDescent="0.2">
      <c r="AB194" s="2"/>
    </row>
    <row r="195" spans="28:28" x14ac:dyDescent="0.2">
      <c r="AB195" s="2"/>
    </row>
    <row r="196" spans="28:28" x14ac:dyDescent="0.2">
      <c r="AB196" s="2"/>
    </row>
    <row r="197" spans="28:28" x14ac:dyDescent="0.2">
      <c r="AB197" s="2"/>
    </row>
    <row r="198" spans="28:28" x14ac:dyDescent="0.2">
      <c r="AB198" s="2"/>
    </row>
    <row r="199" spans="28:28" x14ac:dyDescent="0.2">
      <c r="AB199" s="2"/>
    </row>
    <row r="200" spans="28:28" x14ac:dyDescent="0.2">
      <c r="AB200" s="2"/>
    </row>
    <row r="201" spans="28:28" x14ac:dyDescent="0.2">
      <c r="AB201" s="2"/>
    </row>
    <row r="202" spans="28:28" x14ac:dyDescent="0.2">
      <c r="AB202" s="2"/>
    </row>
    <row r="203" spans="28:28" x14ac:dyDescent="0.2">
      <c r="AB203" s="2"/>
    </row>
    <row r="204" spans="28:28" x14ac:dyDescent="0.2">
      <c r="AB204" s="2"/>
    </row>
    <row r="205" spans="28:28" x14ac:dyDescent="0.2">
      <c r="AB205" s="2"/>
    </row>
    <row r="206" spans="28:28" x14ac:dyDescent="0.2">
      <c r="AB206" s="2"/>
    </row>
    <row r="207" spans="28:28" x14ac:dyDescent="0.2">
      <c r="AB207" s="2"/>
    </row>
    <row r="208" spans="28:28" x14ac:dyDescent="0.2">
      <c r="AB208" s="2"/>
    </row>
    <row r="209" spans="28:28" x14ac:dyDescent="0.2">
      <c r="AB209" s="2"/>
    </row>
    <row r="210" spans="28:28" x14ac:dyDescent="0.2">
      <c r="AB210" s="2"/>
    </row>
    <row r="211" spans="28:28" x14ac:dyDescent="0.2">
      <c r="AB211" s="2"/>
    </row>
    <row r="212" spans="28:28" x14ac:dyDescent="0.2">
      <c r="AB212" s="2"/>
    </row>
    <row r="213" spans="28:28" x14ac:dyDescent="0.2">
      <c r="AB213" s="2"/>
    </row>
    <row r="214" spans="28:28" x14ac:dyDescent="0.2">
      <c r="AB214" s="2"/>
    </row>
    <row r="215" spans="28:28" x14ac:dyDescent="0.2">
      <c r="AB215" s="2"/>
    </row>
    <row r="216" spans="28:28" x14ac:dyDescent="0.2">
      <c r="AB216" s="2"/>
    </row>
    <row r="217" spans="28:28" x14ac:dyDescent="0.2">
      <c r="AB217" s="2"/>
    </row>
    <row r="218" spans="28:28" x14ac:dyDescent="0.2">
      <c r="AB218" s="2"/>
    </row>
    <row r="219" spans="28:28" x14ac:dyDescent="0.2">
      <c r="AB219" s="2"/>
    </row>
    <row r="220" spans="28:28" x14ac:dyDescent="0.2">
      <c r="AB220" s="2"/>
    </row>
    <row r="221" spans="28:28" x14ac:dyDescent="0.2">
      <c r="AB221" s="2"/>
    </row>
    <row r="222" spans="28:28" x14ac:dyDescent="0.2">
      <c r="AB222" s="2"/>
    </row>
    <row r="223" spans="28:28" x14ac:dyDescent="0.2">
      <c r="AB223" s="2"/>
    </row>
    <row r="224" spans="28:28" x14ac:dyDescent="0.2">
      <c r="AB224" s="2"/>
    </row>
    <row r="225" spans="28:28" x14ac:dyDescent="0.2">
      <c r="AB225" s="2"/>
    </row>
    <row r="226" spans="28:28" x14ac:dyDescent="0.2">
      <c r="AB226" s="2"/>
    </row>
    <row r="227" spans="28:28" x14ac:dyDescent="0.2">
      <c r="AB227" s="2"/>
    </row>
    <row r="228" spans="28:28" x14ac:dyDescent="0.2">
      <c r="AB228" s="2"/>
    </row>
    <row r="229" spans="28:28" x14ac:dyDescent="0.2">
      <c r="AB229" s="2"/>
    </row>
    <row r="230" spans="28:28" x14ac:dyDescent="0.2">
      <c r="AB230" s="2"/>
    </row>
    <row r="231" spans="28:28" x14ac:dyDescent="0.2">
      <c r="AB231" s="2"/>
    </row>
    <row r="232" spans="28:28" x14ac:dyDescent="0.2">
      <c r="AB232" s="2"/>
    </row>
    <row r="233" spans="28:28" x14ac:dyDescent="0.2">
      <c r="AB233" s="2"/>
    </row>
    <row r="234" spans="28:28" x14ac:dyDescent="0.2">
      <c r="AB234" s="2"/>
    </row>
    <row r="235" spans="28:28" x14ac:dyDescent="0.2">
      <c r="AB235" s="2"/>
    </row>
    <row r="236" spans="28:28" x14ac:dyDescent="0.2">
      <c r="AB236" s="2"/>
    </row>
    <row r="237" spans="28:28" x14ac:dyDescent="0.2">
      <c r="AB237" s="2"/>
    </row>
    <row r="238" spans="28:28" x14ac:dyDescent="0.2">
      <c r="AB238" s="2"/>
    </row>
    <row r="239" spans="28:28" x14ac:dyDescent="0.2">
      <c r="AB239" s="2"/>
    </row>
    <row r="240" spans="28:28" x14ac:dyDescent="0.2">
      <c r="AB240" s="2"/>
    </row>
    <row r="241" spans="28:28" x14ac:dyDescent="0.2">
      <c r="AB241" s="2"/>
    </row>
    <row r="242" spans="28:28" x14ac:dyDescent="0.2">
      <c r="AB242" s="2"/>
    </row>
    <row r="243" spans="28:28" x14ac:dyDescent="0.2">
      <c r="AB243" s="2"/>
    </row>
    <row r="244" spans="28:28" x14ac:dyDescent="0.2">
      <c r="AB244" s="2"/>
    </row>
    <row r="245" spans="28:28" x14ac:dyDescent="0.2">
      <c r="AB245" s="2"/>
    </row>
    <row r="246" spans="28:28" x14ac:dyDescent="0.2">
      <c r="AB246" s="2"/>
    </row>
    <row r="247" spans="28:28" x14ac:dyDescent="0.2">
      <c r="AB247" s="2"/>
    </row>
    <row r="248" spans="28:28" x14ac:dyDescent="0.2">
      <c r="AB248" s="2"/>
    </row>
    <row r="249" spans="28:28" x14ac:dyDescent="0.2">
      <c r="AB249" s="2"/>
    </row>
    <row r="250" spans="28:28" x14ac:dyDescent="0.2">
      <c r="AB250" s="2"/>
    </row>
    <row r="251" spans="28:28" x14ac:dyDescent="0.2">
      <c r="AB251" s="2"/>
    </row>
    <row r="252" spans="28:28" x14ac:dyDescent="0.2">
      <c r="AB252" s="2"/>
    </row>
    <row r="253" spans="28:28" x14ac:dyDescent="0.2">
      <c r="AB253" s="2"/>
    </row>
    <row r="254" spans="28:28" x14ac:dyDescent="0.2">
      <c r="AB254" s="2"/>
    </row>
    <row r="255" spans="28:28" x14ac:dyDescent="0.2">
      <c r="AB255" s="2"/>
    </row>
    <row r="256" spans="28:28" x14ac:dyDescent="0.2">
      <c r="AB256" s="2"/>
    </row>
    <row r="257" spans="28:28" x14ac:dyDescent="0.2">
      <c r="AB257" s="2"/>
    </row>
    <row r="258" spans="28:28" x14ac:dyDescent="0.2">
      <c r="AB258" s="2"/>
    </row>
    <row r="259" spans="28:28" x14ac:dyDescent="0.2">
      <c r="AB259" s="2"/>
    </row>
    <row r="260" spans="28:28" x14ac:dyDescent="0.2">
      <c r="AB260" s="2"/>
    </row>
    <row r="261" spans="28:28" x14ac:dyDescent="0.2">
      <c r="AB261" s="2"/>
    </row>
    <row r="262" spans="28:28" x14ac:dyDescent="0.2">
      <c r="AB262" s="2"/>
    </row>
    <row r="263" spans="28:28" x14ac:dyDescent="0.2">
      <c r="AB263" s="2"/>
    </row>
    <row r="264" spans="28:28" x14ac:dyDescent="0.2">
      <c r="AB264" s="2"/>
    </row>
    <row r="265" spans="28:28" x14ac:dyDescent="0.2">
      <c r="AB265" s="2"/>
    </row>
    <row r="266" spans="28:28" x14ac:dyDescent="0.2">
      <c r="AB266" s="2"/>
    </row>
    <row r="267" spans="28:28" x14ac:dyDescent="0.2">
      <c r="AB267" s="2"/>
    </row>
    <row r="268" spans="28:28" x14ac:dyDescent="0.2">
      <c r="AB268" s="2"/>
    </row>
    <row r="269" spans="28:28" x14ac:dyDescent="0.2">
      <c r="AB269" s="2"/>
    </row>
    <row r="270" spans="28:28" x14ac:dyDescent="0.2">
      <c r="AB270" s="2"/>
    </row>
    <row r="271" spans="28:28" x14ac:dyDescent="0.2">
      <c r="AB271" s="2"/>
    </row>
    <row r="272" spans="28:28" x14ac:dyDescent="0.2">
      <c r="AB272" s="2"/>
    </row>
    <row r="273" spans="28:28" x14ac:dyDescent="0.2">
      <c r="AB273" s="2"/>
    </row>
    <row r="274" spans="28:28" x14ac:dyDescent="0.2">
      <c r="AB274" s="2"/>
    </row>
    <row r="275" spans="28:28" x14ac:dyDescent="0.2">
      <c r="AB275" s="2"/>
    </row>
    <row r="276" spans="28:28" x14ac:dyDescent="0.2">
      <c r="AB276" s="2"/>
    </row>
    <row r="277" spans="28:28" x14ac:dyDescent="0.2">
      <c r="AB277" s="2"/>
    </row>
    <row r="278" spans="28:28" x14ac:dyDescent="0.2">
      <c r="AB278" s="2"/>
    </row>
    <row r="279" spans="28:28" x14ac:dyDescent="0.2">
      <c r="AB279" s="2"/>
    </row>
    <row r="280" spans="28:28" x14ac:dyDescent="0.2">
      <c r="AB280" s="2"/>
    </row>
    <row r="281" spans="28:28" x14ac:dyDescent="0.2">
      <c r="AB281" s="2"/>
    </row>
    <row r="282" spans="28:28" x14ac:dyDescent="0.2">
      <c r="AB282" s="2"/>
    </row>
    <row r="283" spans="28:28" x14ac:dyDescent="0.2">
      <c r="AB283" s="2"/>
    </row>
    <row r="284" spans="28:28" x14ac:dyDescent="0.2">
      <c r="AB284" s="2"/>
    </row>
    <row r="285" spans="28:28" x14ac:dyDescent="0.2">
      <c r="AB285" s="2"/>
    </row>
    <row r="286" spans="28:28" x14ac:dyDescent="0.2">
      <c r="AB286" s="2"/>
    </row>
    <row r="287" spans="28:28" x14ac:dyDescent="0.2">
      <c r="AB287" s="2"/>
    </row>
    <row r="288" spans="28:28" x14ac:dyDescent="0.2">
      <c r="AB288" s="2"/>
    </row>
    <row r="289" spans="28:28" x14ac:dyDescent="0.2">
      <c r="AB289" s="2"/>
    </row>
  </sheetData>
  <pageMargins left="0.2" right="0.2" top="0.5" bottom="0.5" header="0.3" footer="0.3"/>
  <pageSetup scale="40" fitToWidth="5" fitToHeight="2" orientation="landscape" r:id="rId1"/>
  <headerFooter>
    <oddFooter>&amp;LAvista 
&amp;F
&amp;A&amp;RPage &amp;P of &amp;N</oddFooter>
  </headerFooter>
  <rowBreaks count="1" manualBreakCount="1">
    <brk id="80" max="26" man="1"/>
  </rowBreaks>
  <colBreaks count="1" manualBreakCount="1">
    <brk id="24" max="1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C14"/>
  <sheetViews>
    <sheetView zoomScaleNormal="100" workbookViewId="0"/>
  </sheetViews>
  <sheetFormatPr defaultColWidth="8.7109375" defaultRowHeight="12.75" x14ac:dyDescent="0.2"/>
  <cols>
    <col min="1" max="1" width="7.28515625" style="35" customWidth="1"/>
    <col min="2" max="2" width="6.5703125" customWidth="1"/>
    <col min="3" max="3" width="8" bestFit="1" customWidth="1"/>
    <col min="4" max="4" width="47.140625" bestFit="1" customWidth="1"/>
    <col min="5" max="5" width="7.7109375" bestFit="1" customWidth="1"/>
    <col min="6" max="6" width="23.42578125" customWidth="1"/>
    <col min="7" max="7" width="10.85546875" customWidth="1"/>
    <col min="8" max="9" width="11.28515625" customWidth="1"/>
    <col min="10" max="10" width="13.28515625" customWidth="1"/>
    <col min="11" max="11" width="11.28515625" customWidth="1"/>
    <col min="12" max="12" width="13" customWidth="1"/>
    <col min="13" max="13" width="11.28515625" customWidth="1"/>
    <col min="14" max="14" width="11.85546875" bestFit="1" customWidth="1"/>
    <col min="15" max="55" width="11.28515625" customWidth="1"/>
  </cols>
  <sheetData>
    <row r="2" spans="1:55" x14ac:dyDescent="0.2">
      <c r="B2" t="s">
        <v>24</v>
      </c>
    </row>
    <row r="3" spans="1:55" ht="25.5" x14ac:dyDescent="0.2">
      <c r="A3" s="36"/>
      <c r="B3" s="29" t="s">
        <v>30</v>
      </c>
      <c r="C3" s="29" t="s">
        <v>31</v>
      </c>
      <c r="D3" s="29" t="s">
        <v>32</v>
      </c>
      <c r="E3" s="29" t="s">
        <v>33</v>
      </c>
      <c r="F3" s="44" t="s">
        <v>34</v>
      </c>
      <c r="G3" s="38" t="s">
        <v>35</v>
      </c>
      <c r="H3" s="38" t="s">
        <v>64</v>
      </c>
      <c r="I3" s="38" t="s">
        <v>65</v>
      </c>
      <c r="J3" s="38" t="s">
        <v>66</v>
      </c>
      <c r="K3" s="38" t="s">
        <v>67</v>
      </c>
      <c r="L3" s="38" t="s">
        <v>68</v>
      </c>
      <c r="M3" s="38" t="s">
        <v>69</v>
      </c>
      <c r="N3" s="38" t="s">
        <v>70</v>
      </c>
      <c r="O3" s="38" t="s">
        <v>71</v>
      </c>
      <c r="P3" s="38" t="s">
        <v>72</v>
      </c>
      <c r="Q3" s="38" t="s">
        <v>73</v>
      </c>
      <c r="R3" s="38" t="s">
        <v>74</v>
      </c>
      <c r="S3" s="38" t="s">
        <v>75</v>
      </c>
      <c r="T3" s="38" t="s">
        <v>76</v>
      </c>
      <c r="U3" s="38" t="s">
        <v>77</v>
      </c>
      <c r="V3" s="38" t="s">
        <v>78</v>
      </c>
      <c r="W3" s="38" t="s">
        <v>79</v>
      </c>
      <c r="X3" s="38" t="s">
        <v>80</v>
      </c>
      <c r="Y3" s="38" t="s">
        <v>81</v>
      </c>
      <c r="Z3" s="38" t="s">
        <v>82</v>
      </c>
      <c r="AA3" s="38" t="s">
        <v>83</v>
      </c>
      <c r="AB3" s="38" t="s">
        <v>84</v>
      </c>
      <c r="AC3" s="38" t="s">
        <v>85</v>
      </c>
      <c r="AD3" s="38" t="s">
        <v>86</v>
      </c>
      <c r="AE3" s="38" t="s">
        <v>87</v>
      </c>
      <c r="AF3" s="38" t="s">
        <v>40</v>
      </c>
      <c r="AG3" s="38" t="s">
        <v>41</v>
      </c>
      <c r="AH3" s="38" t="s">
        <v>42</v>
      </c>
      <c r="AI3" s="38" t="s">
        <v>43</v>
      </c>
      <c r="AJ3" s="38" t="s">
        <v>44</v>
      </c>
      <c r="AK3" s="38" t="s">
        <v>45</v>
      </c>
      <c r="AL3" s="38" t="s">
        <v>46</v>
      </c>
      <c r="AM3" s="38" t="s">
        <v>47</v>
      </c>
      <c r="AN3" s="38" t="s">
        <v>48</v>
      </c>
      <c r="AO3" s="38" t="s">
        <v>49</v>
      </c>
      <c r="AP3" s="38" t="s">
        <v>50</v>
      </c>
      <c r="AQ3" s="38" t="s">
        <v>51</v>
      </c>
      <c r="AR3" s="38" t="s">
        <v>52</v>
      </c>
      <c r="AS3" s="38" t="s">
        <v>53</v>
      </c>
      <c r="AT3" s="38" t="s">
        <v>54</v>
      </c>
      <c r="AU3" s="38" t="s">
        <v>55</v>
      </c>
      <c r="AV3" s="38" t="s">
        <v>56</v>
      </c>
      <c r="AW3" s="38" t="s">
        <v>57</v>
      </c>
      <c r="AX3" s="38" t="s">
        <v>58</v>
      </c>
      <c r="AY3" s="38" t="s">
        <v>59</v>
      </c>
      <c r="AZ3" s="38" t="s">
        <v>60</v>
      </c>
      <c r="BA3" s="38" t="s">
        <v>61</v>
      </c>
      <c r="BB3" s="38" t="s">
        <v>62</v>
      </c>
      <c r="BC3" s="38" t="s">
        <v>63</v>
      </c>
    </row>
    <row r="4" spans="1:55" x14ac:dyDescent="0.2">
      <c r="B4" s="3" t="s">
        <v>89</v>
      </c>
      <c r="C4" s="3" t="s">
        <v>90</v>
      </c>
      <c r="D4" s="3" t="s">
        <v>91</v>
      </c>
      <c r="E4" s="3" t="s">
        <v>38</v>
      </c>
      <c r="F4" s="3" t="s">
        <v>37</v>
      </c>
      <c r="G4" s="32">
        <v>0</v>
      </c>
      <c r="H4" s="27">
        <v>225907.94000000003</v>
      </c>
      <c r="I4" s="27">
        <v>89843.48000000001</v>
      </c>
      <c r="J4" s="27">
        <v>282090.03999999998</v>
      </c>
      <c r="K4" s="27">
        <v>40594.210000000006</v>
      </c>
      <c r="L4" s="27">
        <v>147730.94999999998</v>
      </c>
      <c r="M4" s="27">
        <v>65523.79</v>
      </c>
      <c r="N4" s="27">
        <v>50779.92</v>
      </c>
      <c r="O4" s="27">
        <v>52933.440000000002</v>
      </c>
      <c r="P4" s="27">
        <v>44098.85</v>
      </c>
      <c r="Q4" s="27">
        <v>8911.9</v>
      </c>
      <c r="R4" s="27">
        <v>15859.539999999999</v>
      </c>
      <c r="S4" s="27">
        <v>33166.410000000003</v>
      </c>
      <c r="T4" s="27">
        <v>31656.77</v>
      </c>
      <c r="U4" s="27">
        <v>49853.15</v>
      </c>
      <c r="V4" s="27">
        <v>22709.94</v>
      </c>
      <c r="W4" s="27">
        <v>26053.96</v>
      </c>
      <c r="X4" s="27">
        <v>197703.25</v>
      </c>
      <c r="Y4" s="27">
        <v>523062.77000000008</v>
      </c>
      <c r="Z4" s="27">
        <v>128174.42000000001</v>
      </c>
      <c r="AA4" s="27">
        <v>22228.880000000001</v>
      </c>
      <c r="AB4" s="27">
        <v>41976.82</v>
      </c>
      <c r="AC4" s="27">
        <v>9999.11</v>
      </c>
      <c r="AD4" s="27">
        <v>47509.95</v>
      </c>
      <c r="AE4" s="27">
        <v>38552.04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7">
        <v>0</v>
      </c>
      <c r="AS4" s="27">
        <v>0</v>
      </c>
      <c r="AT4" s="27">
        <v>0</v>
      </c>
      <c r="AU4" s="27">
        <v>0</v>
      </c>
      <c r="AV4" s="27">
        <v>0</v>
      </c>
      <c r="AW4" s="27">
        <v>0</v>
      </c>
      <c r="AX4" s="27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</row>
    <row r="5" spans="1:55" x14ac:dyDescent="0.2">
      <c r="B5" s="3" t="s">
        <v>89</v>
      </c>
      <c r="C5" s="3" t="s">
        <v>92</v>
      </c>
      <c r="D5" s="3" t="s">
        <v>93</v>
      </c>
      <c r="E5" s="3" t="s">
        <v>36</v>
      </c>
      <c r="F5" s="3" t="s">
        <v>37</v>
      </c>
      <c r="G5" s="32">
        <v>1</v>
      </c>
      <c r="H5" s="27">
        <v>76940.399999999994</v>
      </c>
      <c r="I5" s="27">
        <v>237437.57999999996</v>
      </c>
      <c r="J5" s="27">
        <v>220244.21</v>
      </c>
      <c r="K5" s="27">
        <v>70445.290000000008</v>
      </c>
      <c r="L5" s="27">
        <v>580385.07999999996</v>
      </c>
      <c r="M5" s="27">
        <v>379443.47</v>
      </c>
      <c r="N5" s="27">
        <v>479921.51</v>
      </c>
      <c r="O5" s="27">
        <v>162563.73000000001</v>
      </c>
      <c r="P5" s="27">
        <v>24844.480000000003</v>
      </c>
      <c r="Q5" s="27">
        <v>162461.74000000002</v>
      </c>
      <c r="R5" s="27">
        <v>47337.64</v>
      </c>
      <c r="S5" s="27">
        <v>9301.43</v>
      </c>
      <c r="T5" s="27">
        <v>245675.86</v>
      </c>
      <c r="U5" s="27">
        <v>219589.84</v>
      </c>
      <c r="V5" s="27">
        <v>256732.36</v>
      </c>
      <c r="W5" s="27">
        <v>135377.54999999999</v>
      </c>
      <c r="X5" s="27">
        <v>423048.9</v>
      </c>
      <c r="Y5" s="27">
        <v>279256.02</v>
      </c>
      <c r="Z5" s="27">
        <v>225196.71</v>
      </c>
      <c r="AA5" s="27">
        <v>137366.15</v>
      </c>
      <c r="AB5" s="27">
        <v>238531.76999999996</v>
      </c>
      <c r="AC5" s="27">
        <v>20361.8</v>
      </c>
      <c r="AD5" s="27">
        <v>94298.73</v>
      </c>
      <c r="AE5" s="27">
        <v>-4886.03</v>
      </c>
      <c r="AF5" s="27">
        <v>76940.399999999994</v>
      </c>
      <c r="AG5" s="27">
        <v>237437.57999999996</v>
      </c>
      <c r="AH5" s="27">
        <v>220244.21</v>
      </c>
      <c r="AI5" s="27">
        <v>70445.290000000008</v>
      </c>
      <c r="AJ5" s="27">
        <v>580385.07999999996</v>
      </c>
      <c r="AK5" s="27">
        <v>379443.47</v>
      </c>
      <c r="AL5" s="27">
        <v>479921.51</v>
      </c>
      <c r="AM5" s="27">
        <v>162563.73000000001</v>
      </c>
      <c r="AN5" s="27">
        <v>24844.480000000003</v>
      </c>
      <c r="AO5" s="27">
        <v>162461.74000000002</v>
      </c>
      <c r="AP5" s="27">
        <v>47337.64</v>
      </c>
      <c r="AQ5" s="27">
        <v>9301.43</v>
      </c>
      <c r="AR5" s="27">
        <v>245675.86</v>
      </c>
      <c r="AS5" s="27">
        <v>219589.84</v>
      </c>
      <c r="AT5" s="27">
        <v>256732.36</v>
      </c>
      <c r="AU5" s="27">
        <v>135377.54999999999</v>
      </c>
      <c r="AV5" s="27">
        <v>423048.9</v>
      </c>
      <c r="AW5" s="27">
        <v>279256.02</v>
      </c>
      <c r="AX5" s="27">
        <v>225196.71</v>
      </c>
      <c r="AY5" s="27">
        <v>137366.15</v>
      </c>
      <c r="AZ5" s="27">
        <v>238531.76999999996</v>
      </c>
      <c r="BA5" s="27">
        <v>20361.8</v>
      </c>
      <c r="BB5" s="27">
        <v>94298.73</v>
      </c>
      <c r="BC5" s="27">
        <v>-4886.03</v>
      </c>
    </row>
    <row r="6" spans="1:55" x14ac:dyDescent="0.2">
      <c r="B6" s="3" t="s">
        <v>89</v>
      </c>
      <c r="C6" s="3" t="s">
        <v>94</v>
      </c>
      <c r="D6" s="3" t="s">
        <v>95</v>
      </c>
      <c r="E6" s="3" t="s">
        <v>38</v>
      </c>
      <c r="F6" s="3" t="s">
        <v>37</v>
      </c>
      <c r="G6" s="32">
        <v>0</v>
      </c>
      <c r="H6" s="27">
        <v>-3529.9600000000005</v>
      </c>
      <c r="I6" s="27">
        <v>-21100.01</v>
      </c>
      <c r="J6" s="27">
        <v>6904.79</v>
      </c>
      <c r="K6" s="27">
        <v>2164.88</v>
      </c>
      <c r="L6" s="27">
        <v>18976.64</v>
      </c>
      <c r="M6" s="27">
        <v>5100.79</v>
      </c>
      <c r="N6" s="27">
        <v>24173.890000000003</v>
      </c>
      <c r="O6" s="27">
        <v>57983.25</v>
      </c>
      <c r="P6" s="27">
        <v>33244.1</v>
      </c>
      <c r="Q6" s="27">
        <v>35111.689999999995</v>
      </c>
      <c r="R6" s="27">
        <v>43418.770000000004</v>
      </c>
      <c r="S6" s="27">
        <v>5143.2699999999995</v>
      </c>
      <c r="T6" s="27">
        <v>25234.080000000002</v>
      </c>
      <c r="U6" s="27">
        <v>18690.55</v>
      </c>
      <c r="V6" s="27">
        <v>5595.59</v>
      </c>
      <c r="W6" s="27">
        <v>13213.09</v>
      </c>
      <c r="X6" s="27">
        <v>11087.02</v>
      </c>
      <c r="Y6" s="27">
        <v>171855.38</v>
      </c>
      <c r="Z6" s="27">
        <v>276721.65999999997</v>
      </c>
      <c r="AA6" s="27">
        <v>47798.25</v>
      </c>
      <c r="AB6" s="27">
        <v>116178.26000000001</v>
      </c>
      <c r="AC6" s="27">
        <v>192326.79</v>
      </c>
      <c r="AD6" s="27">
        <v>2918.9700000000003</v>
      </c>
      <c r="AE6" s="27">
        <v>20186.009999999998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</row>
    <row r="7" spans="1:55" x14ac:dyDescent="0.2">
      <c r="B7" s="3" t="s">
        <v>89</v>
      </c>
      <c r="C7" s="3" t="s">
        <v>96</v>
      </c>
      <c r="D7" s="3" t="s">
        <v>97</v>
      </c>
      <c r="E7" s="3" t="s">
        <v>38</v>
      </c>
      <c r="F7" s="3" t="s">
        <v>37</v>
      </c>
      <c r="G7" s="32">
        <v>0</v>
      </c>
      <c r="H7" s="27">
        <v>40.130000000000003</v>
      </c>
      <c r="I7" s="27">
        <v>0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>
        <v>0</v>
      </c>
      <c r="AG7" s="27">
        <v>0</v>
      </c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</row>
    <row r="8" spans="1:55" x14ac:dyDescent="0.2">
      <c r="B8" s="3" t="s">
        <v>89</v>
      </c>
      <c r="C8" s="3" t="s">
        <v>98</v>
      </c>
      <c r="D8" s="3" t="s">
        <v>99</v>
      </c>
      <c r="E8" s="3" t="s">
        <v>36</v>
      </c>
      <c r="F8" s="3" t="s">
        <v>37</v>
      </c>
      <c r="G8" s="32">
        <v>1</v>
      </c>
      <c r="H8" s="27">
        <v>28114.52</v>
      </c>
      <c r="I8" s="27">
        <v>237.81</v>
      </c>
      <c r="J8" s="27">
        <v>100.61</v>
      </c>
      <c r="K8" s="27">
        <v>-782.3900000000001</v>
      </c>
      <c r="L8" s="27">
        <v>18417.47</v>
      </c>
      <c r="M8" s="27"/>
      <c r="N8" s="27">
        <v>17874.09</v>
      </c>
      <c r="O8" s="27">
        <v>1356.26</v>
      </c>
      <c r="P8" s="27">
        <v>14751.36</v>
      </c>
      <c r="Q8" s="27"/>
      <c r="R8" s="27"/>
      <c r="S8" s="27">
        <v>3655.68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>
        <v>28114.52</v>
      </c>
      <c r="AG8" s="27">
        <v>237.81</v>
      </c>
      <c r="AH8" s="27">
        <v>100.61</v>
      </c>
      <c r="AI8" s="27">
        <v>-782.3900000000001</v>
      </c>
      <c r="AJ8" s="27">
        <v>18417.47</v>
      </c>
      <c r="AK8" s="27"/>
      <c r="AL8" s="27">
        <v>17874.09</v>
      </c>
      <c r="AM8" s="27">
        <v>1356.26</v>
      </c>
      <c r="AN8" s="27">
        <v>14751.36</v>
      </c>
      <c r="AO8" s="27"/>
      <c r="AP8" s="27"/>
      <c r="AQ8" s="27">
        <v>3655.68</v>
      </c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</row>
    <row r="9" spans="1:55" x14ac:dyDescent="0.2">
      <c r="B9" s="3" t="s">
        <v>89</v>
      </c>
      <c r="C9" s="3" t="s">
        <v>100</v>
      </c>
      <c r="D9" s="3" t="s">
        <v>101</v>
      </c>
      <c r="E9" s="3" t="s">
        <v>38</v>
      </c>
      <c r="F9" s="3" t="s">
        <v>37</v>
      </c>
      <c r="G9" s="32">
        <v>0</v>
      </c>
      <c r="H9" s="27">
        <v>11973.5</v>
      </c>
      <c r="I9" s="27">
        <v>-33105.21</v>
      </c>
      <c r="J9" s="27">
        <v>27002.230000000003</v>
      </c>
      <c r="K9" s="27">
        <v>784.56</v>
      </c>
      <c r="L9" s="27">
        <v>418.04999999999995</v>
      </c>
      <c r="M9" s="27">
        <v>1094.6000000000001</v>
      </c>
      <c r="N9" s="27">
        <v>671.46</v>
      </c>
      <c r="O9" s="27">
        <v>7655.1900000000005</v>
      </c>
      <c r="P9" s="27"/>
      <c r="Q9" s="27"/>
      <c r="R9" s="27"/>
      <c r="S9" s="27">
        <v>8360.82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/>
      <c r="AO9" s="27"/>
      <c r="AP9" s="27"/>
      <c r="AQ9" s="27">
        <v>0</v>
      </c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</row>
    <row r="10" spans="1:55" x14ac:dyDescent="0.2">
      <c r="B10" s="3" t="s">
        <v>89</v>
      </c>
      <c r="C10" s="3" t="s">
        <v>102</v>
      </c>
      <c r="D10" s="3" t="s">
        <v>103</v>
      </c>
      <c r="E10" s="3" t="s">
        <v>36</v>
      </c>
      <c r="F10" s="3" t="s">
        <v>37</v>
      </c>
      <c r="G10" s="32">
        <v>1</v>
      </c>
      <c r="H10" s="27">
        <v>181354.23999999999</v>
      </c>
      <c r="I10" s="27">
        <v>233379.58</v>
      </c>
      <c r="J10" s="27">
        <v>306678.22000000003</v>
      </c>
      <c r="K10" s="27">
        <v>274457.46000000002</v>
      </c>
      <c r="L10" s="27">
        <v>444984.20999999996</v>
      </c>
      <c r="M10" s="27">
        <v>380622.72</v>
      </c>
      <c r="N10" s="27">
        <v>707938.56</v>
      </c>
      <c r="O10" s="27">
        <v>191874.52</v>
      </c>
      <c r="P10" s="27">
        <v>605239.06000000006</v>
      </c>
      <c r="Q10" s="27">
        <v>577083.15</v>
      </c>
      <c r="R10" s="27">
        <v>101374.72</v>
      </c>
      <c r="S10" s="27">
        <v>272250.77</v>
      </c>
      <c r="T10" s="27">
        <v>115681.53</v>
      </c>
      <c r="U10" s="27">
        <v>194176.11000000002</v>
      </c>
      <c r="V10" s="27">
        <v>-107938.42</v>
      </c>
      <c r="W10" s="27">
        <v>26321.39</v>
      </c>
      <c r="X10" s="27">
        <v>-20526.330000000002</v>
      </c>
      <c r="Y10" s="27">
        <v>-13191.259999999998</v>
      </c>
      <c r="Z10" s="27">
        <v>1657.92</v>
      </c>
      <c r="AA10" s="27">
        <v>17833.72</v>
      </c>
      <c r="AB10" s="27">
        <v>16365.800000000001</v>
      </c>
      <c r="AC10" s="27">
        <v>27917.359999999997</v>
      </c>
      <c r="AD10" s="27">
        <v>55625.479999999996</v>
      </c>
      <c r="AE10" s="27">
        <v>3317.95</v>
      </c>
      <c r="AF10" s="27">
        <v>181354.23999999999</v>
      </c>
      <c r="AG10" s="27">
        <v>233379.58</v>
      </c>
      <c r="AH10" s="27">
        <v>306678.22000000003</v>
      </c>
      <c r="AI10" s="27">
        <v>274457.46000000002</v>
      </c>
      <c r="AJ10" s="27">
        <v>444984.20999999996</v>
      </c>
      <c r="AK10" s="27">
        <v>380622.72</v>
      </c>
      <c r="AL10" s="27">
        <v>707938.56</v>
      </c>
      <c r="AM10" s="27">
        <v>191874.52</v>
      </c>
      <c r="AN10" s="27">
        <v>605239.06000000006</v>
      </c>
      <c r="AO10" s="27">
        <v>577083.15</v>
      </c>
      <c r="AP10" s="27">
        <v>101374.72</v>
      </c>
      <c r="AQ10" s="27">
        <v>272250.77</v>
      </c>
      <c r="AR10" s="27">
        <v>115681.53</v>
      </c>
      <c r="AS10" s="27">
        <v>194176.11000000002</v>
      </c>
      <c r="AT10" s="27">
        <v>-107938.42</v>
      </c>
      <c r="AU10" s="27">
        <v>26321.39</v>
      </c>
      <c r="AV10" s="27">
        <v>-20526.330000000002</v>
      </c>
      <c r="AW10" s="27">
        <v>-13191.259999999998</v>
      </c>
      <c r="AX10" s="27">
        <v>1657.92</v>
      </c>
      <c r="AY10" s="27">
        <v>17833.72</v>
      </c>
      <c r="AZ10" s="27">
        <v>16365.800000000001</v>
      </c>
      <c r="BA10" s="27">
        <v>27917.359999999997</v>
      </c>
      <c r="BB10" s="27">
        <v>55625.479999999996</v>
      </c>
      <c r="BC10" s="27">
        <v>3317.95</v>
      </c>
    </row>
    <row r="11" spans="1:55" x14ac:dyDescent="0.2">
      <c r="B11" s="3" t="s">
        <v>89</v>
      </c>
      <c r="C11" s="3" t="s">
        <v>104</v>
      </c>
      <c r="D11" s="3" t="s">
        <v>105</v>
      </c>
      <c r="E11" s="3" t="s">
        <v>38</v>
      </c>
      <c r="F11" s="3" t="s">
        <v>37</v>
      </c>
      <c r="G11" s="32">
        <v>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>
        <v>594290.71</v>
      </c>
      <c r="W11" s="27">
        <v>16726.080000000002</v>
      </c>
      <c r="X11" s="27">
        <v>55655.63</v>
      </c>
      <c r="Y11" s="27">
        <v>130631.35</v>
      </c>
      <c r="Z11" s="27">
        <v>37838.050000000003</v>
      </c>
      <c r="AA11" s="27">
        <v>7784.369999999999</v>
      </c>
      <c r="AB11" s="27">
        <v>51213.5</v>
      </c>
      <c r="AC11" s="27">
        <v>51543.679999999993</v>
      </c>
      <c r="AD11" s="27">
        <v>104907.45000000001</v>
      </c>
      <c r="AE11" s="27">
        <v>249736.21000000002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</row>
    <row r="12" spans="1:55" x14ac:dyDescent="0.2">
      <c r="B12" s="3" t="s">
        <v>89</v>
      </c>
      <c r="C12" s="3" t="s">
        <v>106</v>
      </c>
      <c r="D12" s="3" t="s">
        <v>107</v>
      </c>
      <c r="E12" s="3" t="s">
        <v>36</v>
      </c>
      <c r="F12" s="3" t="s">
        <v>37</v>
      </c>
      <c r="G12" s="32">
        <v>1</v>
      </c>
      <c r="H12" s="27">
        <v>93577.24000000002</v>
      </c>
      <c r="I12" s="27">
        <v>188147.65</v>
      </c>
      <c r="J12" s="27">
        <v>340039.42</v>
      </c>
      <c r="K12" s="27">
        <v>169012.12</v>
      </c>
      <c r="L12" s="27">
        <v>112275.06999999999</v>
      </c>
      <c r="M12" s="27">
        <v>22917.32</v>
      </c>
      <c r="N12" s="27">
        <v>78501.02</v>
      </c>
      <c r="O12" s="27">
        <v>276834.12</v>
      </c>
      <c r="P12" s="27">
        <v>174814.83</v>
      </c>
      <c r="Q12" s="27">
        <v>5632.95</v>
      </c>
      <c r="R12" s="27">
        <v>48099.56</v>
      </c>
      <c r="S12" s="27">
        <v>50499.67</v>
      </c>
      <c r="T12" s="27">
        <v>39909.64</v>
      </c>
      <c r="U12" s="27">
        <v>345528.3</v>
      </c>
      <c r="V12" s="27">
        <v>394831.43</v>
      </c>
      <c r="W12" s="27">
        <v>68535</v>
      </c>
      <c r="X12" s="27">
        <v>33600.089999999997</v>
      </c>
      <c r="Y12" s="27">
        <v>70582.67</v>
      </c>
      <c r="Z12" s="27">
        <v>14198.579999999998</v>
      </c>
      <c r="AA12" s="27">
        <v>291547.71999999997</v>
      </c>
      <c r="AB12" s="27">
        <v>44518.75</v>
      </c>
      <c r="AC12" s="27">
        <v>3812.0300000000007</v>
      </c>
      <c r="AD12" s="27">
        <v>617.04000000000008</v>
      </c>
      <c r="AE12" s="27">
        <v>11534.06</v>
      </c>
      <c r="AF12" s="27">
        <v>93577.24000000002</v>
      </c>
      <c r="AG12" s="27">
        <v>188147.65</v>
      </c>
      <c r="AH12" s="27">
        <v>340039.42</v>
      </c>
      <c r="AI12" s="27">
        <v>169012.12</v>
      </c>
      <c r="AJ12" s="27">
        <v>112275.06999999999</v>
      </c>
      <c r="AK12" s="27">
        <v>22917.32</v>
      </c>
      <c r="AL12" s="27">
        <v>78501.02</v>
      </c>
      <c r="AM12" s="27">
        <v>276834.12</v>
      </c>
      <c r="AN12" s="27">
        <v>174814.83</v>
      </c>
      <c r="AO12" s="27">
        <v>5632.95</v>
      </c>
      <c r="AP12" s="27">
        <v>48099.56</v>
      </c>
      <c r="AQ12" s="27">
        <v>50499.67</v>
      </c>
      <c r="AR12" s="27">
        <v>39909.64</v>
      </c>
      <c r="AS12" s="27">
        <v>345528.3</v>
      </c>
      <c r="AT12" s="27">
        <v>394831.43</v>
      </c>
      <c r="AU12" s="27">
        <v>68535</v>
      </c>
      <c r="AV12" s="27">
        <v>33600.089999999997</v>
      </c>
      <c r="AW12" s="27">
        <v>70582.67</v>
      </c>
      <c r="AX12" s="27">
        <v>14198.579999999998</v>
      </c>
      <c r="AY12" s="27">
        <v>291547.71999999997</v>
      </c>
      <c r="AZ12" s="27">
        <v>44518.75</v>
      </c>
      <c r="BA12" s="27">
        <v>3812.0300000000007</v>
      </c>
      <c r="BB12" s="27">
        <v>617.04000000000008</v>
      </c>
      <c r="BC12" s="27">
        <v>11534.06</v>
      </c>
    </row>
    <row r="13" spans="1:55" x14ac:dyDescent="0.2">
      <c r="B13" s="3" t="s">
        <v>89</v>
      </c>
      <c r="C13" s="3" t="s">
        <v>108</v>
      </c>
      <c r="D13" s="3" t="s">
        <v>109</v>
      </c>
      <c r="E13" s="3" t="s">
        <v>36</v>
      </c>
      <c r="F13" s="3" t="s">
        <v>37</v>
      </c>
      <c r="G13" s="32">
        <v>1</v>
      </c>
      <c r="H13" s="27">
        <v>-18266.43</v>
      </c>
      <c r="I13" s="27"/>
      <c r="J13" s="27">
        <v>1.0040821507573128E-9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>
        <v>-18266.43</v>
      </c>
      <c r="AG13" s="27"/>
      <c r="AH13" s="27">
        <v>1.0040821507573128E-9</v>
      </c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</row>
    <row r="14" spans="1:55" x14ac:dyDescent="0.2">
      <c r="B14" s="30" t="s">
        <v>39</v>
      </c>
      <c r="C14" s="30"/>
      <c r="D14" s="30"/>
      <c r="E14" s="30"/>
      <c r="F14" s="30"/>
      <c r="G14" s="30"/>
      <c r="H14" s="31">
        <v>596111.57999999996</v>
      </c>
      <c r="I14" s="31">
        <v>694840.87999999989</v>
      </c>
      <c r="J14" s="31">
        <v>1183059.5200000009</v>
      </c>
      <c r="K14" s="31">
        <v>556676.13</v>
      </c>
      <c r="L14" s="31">
        <v>1323187.47</v>
      </c>
      <c r="M14" s="31">
        <v>854702.68999999983</v>
      </c>
      <c r="N14" s="31">
        <v>1359860.4500000002</v>
      </c>
      <c r="O14" s="31">
        <v>751200.51</v>
      </c>
      <c r="P14" s="31">
        <v>896992.68</v>
      </c>
      <c r="Q14" s="31">
        <v>789201.42999999993</v>
      </c>
      <c r="R14" s="31">
        <v>256090.23</v>
      </c>
      <c r="S14" s="31">
        <v>382378.05</v>
      </c>
      <c r="T14" s="31">
        <v>458157.88</v>
      </c>
      <c r="U14" s="31">
        <v>827837.95</v>
      </c>
      <c r="V14" s="31">
        <v>1166221.6099999999</v>
      </c>
      <c r="W14" s="31">
        <v>286227.07</v>
      </c>
      <c r="X14" s="31">
        <v>700568.56</v>
      </c>
      <c r="Y14" s="31">
        <v>1162196.93</v>
      </c>
      <c r="Z14" s="31">
        <v>683787.34000000008</v>
      </c>
      <c r="AA14" s="31">
        <v>524559.09</v>
      </c>
      <c r="AB14" s="31">
        <v>508784.89999999997</v>
      </c>
      <c r="AC14" s="31">
        <v>305960.77</v>
      </c>
      <c r="AD14" s="31">
        <v>305877.62</v>
      </c>
      <c r="AE14" s="31">
        <v>318440.24000000005</v>
      </c>
      <c r="AF14" s="31">
        <v>361719.97000000003</v>
      </c>
      <c r="AG14" s="31">
        <v>659202.62</v>
      </c>
      <c r="AH14" s="31">
        <v>867062.46000000101</v>
      </c>
      <c r="AI14" s="31">
        <v>513132.48000000004</v>
      </c>
      <c r="AJ14" s="31">
        <v>1156061.8299999998</v>
      </c>
      <c r="AK14" s="31">
        <v>782983.50999999989</v>
      </c>
      <c r="AL14" s="31">
        <v>1284235.1800000002</v>
      </c>
      <c r="AM14" s="31">
        <v>632628.63</v>
      </c>
      <c r="AN14" s="31">
        <v>819649.73</v>
      </c>
      <c r="AO14" s="31">
        <v>745177.84</v>
      </c>
      <c r="AP14" s="31">
        <v>196811.91999999998</v>
      </c>
      <c r="AQ14" s="31">
        <v>335707.55</v>
      </c>
      <c r="AR14" s="31">
        <v>401267.03</v>
      </c>
      <c r="AS14" s="31">
        <v>759294.25</v>
      </c>
      <c r="AT14" s="31">
        <v>543625.37</v>
      </c>
      <c r="AU14" s="31">
        <v>230233.94</v>
      </c>
      <c r="AV14" s="31">
        <v>436122.66000000003</v>
      </c>
      <c r="AW14" s="31">
        <v>336647.43</v>
      </c>
      <c r="AX14" s="31">
        <v>241053.21</v>
      </c>
      <c r="AY14" s="31">
        <v>446747.58999999997</v>
      </c>
      <c r="AZ14" s="31">
        <v>299416.31999999995</v>
      </c>
      <c r="BA14" s="31">
        <v>52091.189999999995</v>
      </c>
      <c r="BB14" s="31">
        <v>150541.25</v>
      </c>
      <c r="BC14" s="31">
        <v>9965.98</v>
      </c>
    </row>
  </sheetData>
  <phoneticPr fontId="15" type="noConversion"/>
  <pageMargins left="0.7" right="0.7" top="0.75" bottom="0.75" header="0.3" footer="0.3"/>
  <pageSetup scale="49" fitToWidth="4" orientation="landscape" r:id="rId1"/>
  <headerFooter>
    <oddFooter>&amp;LAvista
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5E5E4A-AF74-4A36-9107-857EDC3D5879}"/>
</file>

<file path=customXml/itemProps2.xml><?xml version="1.0" encoding="utf-8"?>
<ds:datastoreItem xmlns:ds="http://schemas.openxmlformats.org/officeDocument/2006/customXml" ds:itemID="{BF806B33-064F-48B1-98F5-CCF4863988E5}"/>
</file>

<file path=customXml/itemProps3.xml><?xml version="1.0" encoding="utf-8"?>
<ds:datastoreItem xmlns:ds="http://schemas.openxmlformats.org/officeDocument/2006/customXml" ds:itemID="{EC2B3B58-AAAD-4324-89D1-6C66D801B60E}"/>
</file>

<file path=customXml/itemProps4.xml><?xml version="1.0" encoding="utf-8"?>
<ds:datastoreItem xmlns:ds="http://schemas.openxmlformats.org/officeDocument/2006/customXml" ds:itemID="{38633813-6FDE-4635-AC2C-83A581524B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Summary-Cost-E</vt:lpstr>
      <vt:lpstr>TTP Detail</vt:lpstr>
      <vt:lpstr>'Summary-Cost-E'!Print_Area</vt:lpstr>
      <vt:lpstr>'TTP Detail'!Print_Area</vt:lpstr>
      <vt:lpstr>'Summary-Cost-E'!Print_Titles</vt:lpstr>
      <vt:lpstr>'TTP Detail'!Print_Titles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Burdet, Kevin (ATG)</cp:lastModifiedBy>
  <cp:lastPrinted>2021-04-21T02:56:53Z</cp:lastPrinted>
  <dcterms:created xsi:type="dcterms:W3CDTF">2020-05-28T13:46:58Z</dcterms:created>
  <dcterms:modified xsi:type="dcterms:W3CDTF">2021-04-21T02:57:01Z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