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ttps://stateofwa-my.sharepoint.com/personal/avery_booth_utc_wa_gov/Documents/Local Computer Files/Documents/"/>
    </mc:Choice>
  </mc:AlternateContent>
  <xr:revisionPtr revIDLastSave="0" documentId="11_0385E89948879CD6FB5A3A81982568DE1A4078F8" xr6:coauthVersionLast="47" xr6:coauthVersionMax="47" xr10:uidLastSave="{00000000-0000-0000-0000-000000000000}"/>
  <bookViews>
    <workbookView xWindow="1560" yWindow="1560" windowWidth="15375" windowHeight="7875" tabRatio="812" xr2:uid="{00000000-000D-0000-FFFF-FFFF00000000}"/>
  </bookViews>
  <sheets>
    <sheet name="04-2023" sheetId="34" r:id="rId1"/>
    <sheet name="Q3-2022" sheetId="33" r:id="rId2"/>
    <sheet name="Q2-2022" sheetId="32" r:id="rId3"/>
    <sheet name="Q1-2022" sheetId="31" r:id="rId4"/>
    <sheet name="Q4-2021" sheetId="30" r:id="rId5"/>
    <sheet name="Q3-2021" sheetId="29" r:id="rId6"/>
    <sheet name="Q2-2021" sheetId="28" r:id="rId7"/>
    <sheet name="Q1-2021" sheetId="27" r:id="rId8"/>
    <sheet name="Q4-2020" sheetId="26" r:id="rId9"/>
    <sheet name="Q3-2020" sheetId="25" r:id="rId10"/>
    <sheet name="Q2-2020" sheetId="24" r:id="rId11"/>
    <sheet name="Q1-2020" sheetId="22" r:id="rId12"/>
    <sheet name="Q4_2019" sheetId="23" r:id="rId13"/>
    <sheet name="Q3_2019" sheetId="21" r:id="rId14"/>
    <sheet name="Q2_2019" sheetId="20" r:id="rId15"/>
    <sheet name="Q1_2019" sheetId="19" r:id="rId16"/>
  </sheets>
  <externalReferences>
    <externalReference r:id="rId17"/>
  </externalReferences>
  <definedNames>
    <definedName name="Beginning_Balance" localSheetId="0">-FV('04-2023'!Interest_Rate/12,'04-2023'!Payment_Number-1,-'04-2023'!Monthly_Payment,'04-2023'!Loan_Amount)</definedName>
    <definedName name="Beginning_Balance" localSheetId="15">-FV(Q1_2019!Interest_Rate/12,Q1_2019!Payment_Number-1,-Q1_2019!Monthly_Payment,Q1_2019!Loan_Amount)</definedName>
    <definedName name="Beginning_Balance" localSheetId="11">-FV('Q1-2020'!Interest_Rate/12,'Q1-2020'!Payment_Number-1,-'Q1-2020'!Monthly_Payment,'Q1-2020'!Loan_Amount)</definedName>
    <definedName name="Beginning_Balance" localSheetId="7">-FV('Q1-2021'!Interest_Rate/12,'Q1-2021'!Payment_Number-1,-'Q1-2021'!Monthly_Payment,'Q1-2021'!Loan_Amount)</definedName>
    <definedName name="Beginning_Balance" localSheetId="3">-FV('Q1-2022'!Interest_Rate/12,'Q1-2022'!Payment_Number-1,-'Q1-2022'!Monthly_Payment,'Q1-2022'!Loan_Amount)</definedName>
    <definedName name="Beginning_Balance" localSheetId="14">-FV(Q2_2019!Interest_Rate/12,Q2_2019!Payment_Number-1,-Q2_2019!Monthly_Payment,Q2_2019!Loan_Amount)</definedName>
    <definedName name="Beginning_Balance" localSheetId="10">-FV('Q2-2020'!Interest_Rate/12,'Q2-2020'!Payment_Number-1,-'Q2-2020'!Monthly_Payment,'Q2-2020'!Loan_Amount)</definedName>
    <definedName name="Beginning_Balance" localSheetId="6">-FV('Q2-2021'!Interest_Rate/12,'Q2-2021'!Payment_Number-1,-'Q2-2021'!Monthly_Payment,'Q2-2021'!Loan_Amount)</definedName>
    <definedName name="Beginning_Balance" localSheetId="2">-FV('Q2-2022'!Interest_Rate/12,'Q2-2022'!Payment_Number-1,-'Q2-2022'!Monthly_Payment,'Q2-2022'!Loan_Amount)</definedName>
    <definedName name="Beginning_Balance" localSheetId="13">-FV(Q3_2019!Interest_Rate/12,Q3_2019!Payment_Number-1,-Q3_2019!Monthly_Payment,Q3_2019!Loan_Amount)</definedName>
    <definedName name="Beginning_Balance" localSheetId="9">-FV('Q3-2020'!Interest_Rate/12,'Q3-2020'!Payment_Number-1,-'Q3-2020'!Monthly_Payment,'Q3-2020'!Loan_Amount)</definedName>
    <definedName name="Beginning_Balance" localSheetId="5">-FV('Q3-2021'!Interest_Rate/12,'Q3-2021'!Payment_Number-1,-'Q3-2021'!Monthly_Payment,'Q3-2021'!Loan_Amount)</definedName>
    <definedName name="Beginning_Balance" localSheetId="1">-FV('Q3-2022'!Interest_Rate/12,'Q3-2022'!Payment_Number-1,-'Q3-2022'!Monthly_Payment,'Q3-2022'!Loan_Amount)</definedName>
    <definedName name="Beginning_Balance" localSheetId="12">-FV(Q4_2019!Interest_Rate/12,Q4_2019!Payment_Number-1,-Q4_2019!Monthly_Payment,Q4_2019!Loan_Amount)</definedName>
    <definedName name="Beginning_Balance" localSheetId="8">-FV('Q4-2020'!Interest_Rate/12,'Q4-2020'!Payment_Number-1,-'Q4-2020'!Monthly_Payment,'Q4-2020'!Loan_Amount)</definedName>
    <definedName name="Beginning_Balance" localSheetId="4">-FV('Q4-2021'!Interest_Rate/12,'Q4-2021'!Payment_Number-1,-'Q4-2021'!Monthly_Payment,'Q4-2021'!Loan_Amount)</definedName>
    <definedName name="Beginning_Balance">-FV(Interest_Rate/12,Payment_Number-1,-Monthly_Payment,Loan_Amount)</definedName>
    <definedName name="Ending_Balance" localSheetId="0">-FV('04-2023'!Interest_Rate/12,'04-2023'!Payment_Number,-'04-2023'!Monthly_Payment,'04-2023'!Loan_Amount)</definedName>
    <definedName name="Ending_Balance" localSheetId="15">-FV(Q1_2019!Interest_Rate/12,Q1_2019!Payment_Number,-Q1_2019!Monthly_Payment,Q1_2019!Loan_Amount)</definedName>
    <definedName name="Ending_Balance" localSheetId="11">-FV('Q1-2020'!Interest_Rate/12,'Q1-2020'!Payment_Number,-'Q1-2020'!Monthly_Payment,'Q1-2020'!Loan_Amount)</definedName>
    <definedName name="Ending_Balance" localSheetId="7">-FV('Q1-2021'!Interest_Rate/12,'Q1-2021'!Payment_Number,-'Q1-2021'!Monthly_Payment,'Q1-2021'!Loan_Amount)</definedName>
    <definedName name="Ending_Balance" localSheetId="3">-FV('Q1-2022'!Interest_Rate/12,'Q1-2022'!Payment_Number,-'Q1-2022'!Monthly_Payment,'Q1-2022'!Loan_Amount)</definedName>
    <definedName name="Ending_Balance" localSheetId="14">-FV(Q2_2019!Interest_Rate/12,Q2_2019!Payment_Number,-Q2_2019!Monthly_Payment,Q2_2019!Loan_Amount)</definedName>
    <definedName name="Ending_Balance" localSheetId="10">-FV('Q2-2020'!Interest_Rate/12,'Q2-2020'!Payment_Number,-'Q2-2020'!Monthly_Payment,'Q2-2020'!Loan_Amount)</definedName>
    <definedName name="Ending_Balance" localSheetId="6">-FV('Q2-2021'!Interest_Rate/12,'Q2-2021'!Payment_Number,-'Q2-2021'!Monthly_Payment,'Q2-2021'!Loan_Amount)</definedName>
    <definedName name="Ending_Balance" localSheetId="2">-FV('Q2-2022'!Interest_Rate/12,'Q2-2022'!Payment_Number,-'Q2-2022'!Monthly_Payment,'Q2-2022'!Loan_Amount)</definedName>
    <definedName name="Ending_Balance" localSheetId="13">-FV(Q3_2019!Interest_Rate/12,Q3_2019!Payment_Number,-Q3_2019!Monthly_Payment,Q3_2019!Loan_Amount)</definedName>
    <definedName name="Ending_Balance" localSheetId="9">-FV('Q3-2020'!Interest_Rate/12,'Q3-2020'!Payment_Number,-'Q3-2020'!Monthly_Payment,'Q3-2020'!Loan_Amount)</definedName>
    <definedName name="Ending_Balance" localSheetId="5">-FV('Q3-2021'!Interest_Rate/12,'Q3-2021'!Payment_Number,-'Q3-2021'!Monthly_Payment,'Q3-2021'!Loan_Amount)</definedName>
    <definedName name="Ending_Balance" localSheetId="1">-FV('Q3-2022'!Interest_Rate/12,'Q3-2022'!Payment_Number,-'Q3-2022'!Monthly_Payment,'Q3-2022'!Loan_Amount)</definedName>
    <definedName name="Ending_Balance" localSheetId="12">-FV(Q4_2019!Interest_Rate/12,Q4_2019!Payment_Number,-Q4_2019!Monthly_Payment,Q4_2019!Loan_Amount)</definedName>
    <definedName name="Ending_Balance" localSheetId="8">-FV('Q4-2020'!Interest_Rate/12,'Q4-2020'!Payment_Number,-'Q4-2020'!Monthly_Payment,'Q4-2020'!Loan_Amount)</definedName>
    <definedName name="Ending_Balance" localSheetId="4">-FV('Q4-2021'!Interest_Rate/12,'Q4-2021'!Payment_Number,-'Q4-2021'!Monthly_Payment,'Q4-2021'!Loan_Amount)</definedName>
    <definedName name="Ending_Balance">-FV(Interest_Rate/12,Payment_Number,-Monthly_Payment,Loan_Amount)</definedName>
    <definedName name="Full_Print" localSheetId="0">#REF!</definedName>
    <definedName name="Full_Print" localSheetId="7">#REF!</definedName>
    <definedName name="Full_Print" localSheetId="3">#REF!</definedName>
    <definedName name="Full_Print" localSheetId="10">#REF!</definedName>
    <definedName name="Full_Print" localSheetId="6">#REF!</definedName>
    <definedName name="Full_Print" localSheetId="2">#REF!</definedName>
    <definedName name="Full_Print" localSheetId="9">#REF!</definedName>
    <definedName name="Full_Print" localSheetId="5">#REF!</definedName>
    <definedName name="Full_Print" localSheetId="1">#REF!</definedName>
    <definedName name="Full_Print" localSheetId="8">#REF!</definedName>
    <definedName name="Full_Print" localSheetId="4">#REF!</definedName>
    <definedName name="Full_Print">#REF!</definedName>
    <definedName name="Header_Row" localSheetId="0">ROW('[1]Amortization Table'!$A$22:$IV$22)</definedName>
    <definedName name="Header_Row" localSheetId="15">ROW('[1]Amortization Table'!$A$22:$IV$22)</definedName>
    <definedName name="Header_Row" localSheetId="11">ROW('[1]Amortization Table'!$A$22:$IV$22)</definedName>
    <definedName name="Header_Row" localSheetId="7">ROW('[1]Amortization Table'!$A$22:$IV$22)</definedName>
    <definedName name="Header_Row" localSheetId="3">ROW('[1]Amortization Table'!$A$22:$IV$22)</definedName>
    <definedName name="Header_Row" localSheetId="14">ROW('[1]Amortization Table'!$A$22:$IV$22)</definedName>
    <definedName name="Header_Row" localSheetId="10">ROW('[1]Amortization Table'!$A$22:$IV$22)</definedName>
    <definedName name="Header_Row" localSheetId="6">ROW('[1]Amortization Table'!$A$22:$IV$22)</definedName>
    <definedName name="Header_Row" localSheetId="2">ROW('[1]Amortization Table'!$A$22:$IV$22)</definedName>
    <definedName name="Header_Row" localSheetId="13">ROW('[1]Amortization Table'!$A$22:$IV$22)</definedName>
    <definedName name="Header_Row" localSheetId="9">ROW('[1]Amortization Table'!$A$22:$IV$22)</definedName>
    <definedName name="Header_Row" localSheetId="5">ROW('[1]Amortization Table'!$A$22:$IV$22)</definedName>
    <definedName name="Header_Row" localSheetId="1">ROW('[1]Amortization Table'!$A$22:$IV$22)</definedName>
    <definedName name="Header_Row" localSheetId="12">ROW('[1]Amortization Table'!$A$22:$IV$22)</definedName>
    <definedName name="Header_Row" localSheetId="8">ROW('[1]Amortization Table'!$A$22:$IV$22)</definedName>
    <definedName name="Header_Row" localSheetId="4">ROW('[1]Amortization Table'!$A$22:$IV$22)</definedName>
    <definedName name="Header_Row">ROW(#REF!)</definedName>
    <definedName name="Header_Row_Back" localSheetId="0">ROW('[1]Amortization Table'!$A$22:$IV$22)</definedName>
    <definedName name="Header_Row_Back" localSheetId="15">ROW('[1]Amortization Table'!$A$22:$IV$22)</definedName>
    <definedName name="Header_Row_Back" localSheetId="11">ROW('[1]Amortization Table'!$A$22:$IV$22)</definedName>
    <definedName name="Header_Row_Back" localSheetId="7">ROW('[1]Amortization Table'!$A$22:$IV$22)</definedName>
    <definedName name="Header_Row_Back" localSheetId="3">ROW('[1]Amortization Table'!$A$22:$IV$22)</definedName>
    <definedName name="Header_Row_Back" localSheetId="14">ROW('[1]Amortization Table'!$A$22:$IV$22)</definedName>
    <definedName name="Header_Row_Back" localSheetId="10">ROW('[1]Amortization Table'!$A$22:$IV$22)</definedName>
    <definedName name="Header_Row_Back" localSheetId="6">ROW('[1]Amortization Table'!$A$22:$IV$22)</definedName>
    <definedName name="Header_Row_Back" localSheetId="2">ROW('[1]Amortization Table'!$A$22:$IV$22)</definedName>
    <definedName name="Header_Row_Back" localSheetId="13">ROW('[1]Amortization Table'!$A$22:$IV$22)</definedName>
    <definedName name="Header_Row_Back" localSheetId="9">ROW('[1]Amortization Table'!$A$22:$IV$22)</definedName>
    <definedName name="Header_Row_Back" localSheetId="5">ROW('[1]Amortization Table'!$A$22:$IV$22)</definedName>
    <definedName name="Header_Row_Back" localSheetId="1">ROW('[1]Amortization Table'!$A$22:$IV$22)</definedName>
    <definedName name="Header_Row_Back" localSheetId="12">ROW('[1]Amortization Table'!$A$22:$IV$22)</definedName>
    <definedName name="Header_Row_Back" localSheetId="8">ROW('[1]Amortization Table'!$A$22:$IV$22)</definedName>
    <definedName name="Header_Row_Back" localSheetId="4">ROW('[1]Amortization Table'!$A$22:$IV$22)</definedName>
    <definedName name="Header_Row_Back">ROW(#REF!)</definedName>
    <definedName name="Interest" localSheetId="0">-IPMT('04-2023'!Interest_Rate/12,'04-2023'!Payment_Number,'04-2023'!Number_of_Payments,'04-2023'!Loan_Amount)</definedName>
    <definedName name="Interest" localSheetId="15">-IPMT(Q1_2019!Interest_Rate/12,Q1_2019!Payment_Number,Q1_2019!Number_of_Payments,Q1_2019!Loan_Amount)</definedName>
    <definedName name="Interest" localSheetId="11">-IPMT('Q1-2020'!Interest_Rate/12,'Q1-2020'!Payment_Number,'Q1-2020'!Number_of_Payments,'Q1-2020'!Loan_Amount)</definedName>
    <definedName name="Interest" localSheetId="7">-IPMT('Q1-2021'!Interest_Rate/12,'Q1-2021'!Payment_Number,'Q1-2021'!Number_of_Payments,'Q1-2021'!Loan_Amount)</definedName>
    <definedName name="Interest" localSheetId="3">-IPMT('Q1-2022'!Interest_Rate/12,'Q1-2022'!Payment_Number,'Q1-2022'!Number_of_Payments,'Q1-2022'!Loan_Amount)</definedName>
    <definedName name="Interest" localSheetId="14">-IPMT(Q2_2019!Interest_Rate/12,Q2_2019!Payment_Number,Q2_2019!Number_of_Payments,Q2_2019!Loan_Amount)</definedName>
    <definedName name="Interest" localSheetId="10">-IPMT('Q2-2020'!Interest_Rate/12,'Q2-2020'!Payment_Number,'Q2-2020'!Number_of_Payments,'Q2-2020'!Loan_Amount)</definedName>
    <definedName name="Interest" localSheetId="6">-IPMT('Q2-2021'!Interest_Rate/12,'Q2-2021'!Payment_Number,'Q2-2021'!Number_of_Payments,'Q2-2021'!Loan_Amount)</definedName>
    <definedName name="Interest" localSheetId="2">-IPMT('Q2-2022'!Interest_Rate/12,'Q2-2022'!Payment_Number,'Q2-2022'!Number_of_Payments,'Q2-2022'!Loan_Amount)</definedName>
    <definedName name="Interest" localSheetId="13">-IPMT(Q3_2019!Interest_Rate/12,Q3_2019!Payment_Number,Q3_2019!Number_of_Payments,Q3_2019!Loan_Amount)</definedName>
    <definedName name="Interest" localSheetId="9">-IPMT('Q3-2020'!Interest_Rate/12,'Q3-2020'!Payment_Number,'Q3-2020'!Number_of_Payments,'Q3-2020'!Loan_Amount)</definedName>
    <definedName name="Interest" localSheetId="5">-IPMT('Q3-2021'!Interest_Rate/12,'Q3-2021'!Payment_Number,'Q3-2021'!Number_of_Payments,'Q3-2021'!Loan_Amount)</definedName>
    <definedName name="Interest" localSheetId="1">-IPMT('Q3-2022'!Interest_Rate/12,'Q3-2022'!Payment_Number,'Q3-2022'!Number_of_Payments,'Q3-2022'!Loan_Amount)</definedName>
    <definedName name="Interest" localSheetId="12">-IPMT(Q4_2019!Interest_Rate/12,Q4_2019!Payment_Number,Q4_2019!Number_of_Payments,Q4_2019!Loan_Amount)</definedName>
    <definedName name="Interest" localSheetId="8">-IPMT('Q4-2020'!Interest_Rate/12,'Q4-2020'!Payment_Number,'Q4-2020'!Number_of_Payments,'Q4-2020'!Loan_Amount)</definedName>
    <definedName name="Interest" localSheetId="4">-IPMT('Q4-2021'!Interest_Rate/12,'Q4-2021'!Payment_Number,'Q4-2021'!Number_of_Payments,'Q4-2021'!Loan_Amount)</definedName>
    <definedName name="Interest">-IPMT(Interest_Rate/12,Payment_Number,Number_of_Payments,Loan_Amount)</definedName>
    <definedName name="Interest_Rate" localSheetId="0">'[1]Amortization Table'!$F$10</definedName>
    <definedName name="Interest_Rate" localSheetId="15">'[1]Amortization Table'!$F$10</definedName>
    <definedName name="Interest_Rate" localSheetId="11">'[1]Amortization Table'!$F$10</definedName>
    <definedName name="Interest_Rate" localSheetId="7">'[1]Amortization Table'!$F$10</definedName>
    <definedName name="Interest_Rate" localSheetId="3">'[1]Amortization Table'!$F$10</definedName>
    <definedName name="Interest_Rate" localSheetId="14">'[1]Amortization Table'!$F$10</definedName>
    <definedName name="Interest_Rate" localSheetId="10">'[1]Amortization Table'!$F$10</definedName>
    <definedName name="Interest_Rate" localSheetId="6">'[1]Amortization Table'!$F$10</definedName>
    <definedName name="Interest_Rate" localSheetId="2">'[1]Amortization Table'!$F$10</definedName>
    <definedName name="Interest_Rate" localSheetId="13">'[1]Amortization Table'!$F$10</definedName>
    <definedName name="Interest_Rate" localSheetId="9">'[1]Amortization Table'!$F$10</definedName>
    <definedName name="Interest_Rate" localSheetId="5">'[1]Amortization Table'!$F$10</definedName>
    <definedName name="Interest_Rate" localSheetId="1">'[1]Amortization Table'!$F$10</definedName>
    <definedName name="Interest_Rate" localSheetId="12">'[1]Amortization Table'!$F$10</definedName>
    <definedName name="Interest_Rate" localSheetId="8">'[1]Amortization Table'!$F$10</definedName>
    <definedName name="Interest_Rate" localSheetId="4">'[1]Amortization Table'!$F$10</definedName>
    <definedName name="Interest_Rate">#REF!</definedName>
    <definedName name="Last_Row" localSheetId="0">IF('04-2023'!Values_Entered,'04-2023'!Header_Row+'04-2023'!Number_of_Payments,'04-2023'!Header_Row)</definedName>
    <definedName name="Last_Row" localSheetId="15">IF(Q1_2019!Values_Entered,Q1_2019!Header_Row+Q1_2019!Number_of_Payments,Q1_2019!Header_Row)</definedName>
    <definedName name="Last_Row" localSheetId="11">IF('Q1-2020'!Values_Entered,'Q1-2020'!Header_Row+'Q1-2020'!Number_of_Payments,'Q1-2020'!Header_Row)</definedName>
    <definedName name="Last_Row" localSheetId="7">IF('Q1-2021'!Values_Entered,'Q1-2021'!Header_Row+'Q1-2021'!Number_of_Payments,'Q1-2021'!Header_Row)</definedName>
    <definedName name="Last_Row" localSheetId="3">IF('Q1-2022'!Values_Entered,'Q1-2022'!Header_Row+'Q1-2022'!Number_of_Payments,'Q1-2022'!Header_Row)</definedName>
    <definedName name="Last_Row" localSheetId="14">IF(Q2_2019!Values_Entered,Q2_2019!Header_Row+Q2_2019!Number_of_Payments,Q2_2019!Header_Row)</definedName>
    <definedName name="Last_Row" localSheetId="10">IF('Q2-2020'!Values_Entered,'Q2-2020'!Header_Row+'Q2-2020'!Number_of_Payments,'Q2-2020'!Header_Row)</definedName>
    <definedName name="Last_Row" localSheetId="6">IF('Q2-2021'!Values_Entered,'Q2-2021'!Header_Row+'Q2-2021'!Number_of_Payments,'Q2-2021'!Header_Row)</definedName>
    <definedName name="Last_Row" localSheetId="2">IF('Q2-2022'!Values_Entered,'Q2-2022'!Header_Row+'Q2-2022'!Number_of_Payments,'Q2-2022'!Header_Row)</definedName>
    <definedName name="Last_Row" localSheetId="13">IF(Q3_2019!Values_Entered,Q3_2019!Header_Row+Q3_2019!Number_of_Payments,Q3_2019!Header_Row)</definedName>
    <definedName name="Last_Row" localSheetId="9">IF('Q3-2020'!Values_Entered,'Q3-2020'!Header_Row+'Q3-2020'!Number_of_Payments,'Q3-2020'!Header_Row)</definedName>
    <definedName name="Last_Row" localSheetId="5">IF('Q3-2021'!Values_Entered,'Q3-2021'!Header_Row+'Q3-2021'!Number_of_Payments,'Q3-2021'!Header_Row)</definedName>
    <definedName name="Last_Row" localSheetId="1">IF('Q3-2022'!Values_Entered,'Q3-2022'!Header_Row+'Q3-2022'!Number_of_Payments,'Q3-2022'!Header_Row)</definedName>
    <definedName name="Last_Row" localSheetId="12">IF(Q4_2019!Values_Entered,Q4_2019!Header_Row+Q4_2019!Number_of_Payments,Q4_2019!Header_Row)</definedName>
    <definedName name="Last_Row" localSheetId="8">IF('Q4-2020'!Values_Entered,'Q4-2020'!Header_Row+'Q4-2020'!Number_of_Payments,'Q4-2020'!Header_Row)</definedName>
    <definedName name="Last_Row" localSheetId="4">IF('Q4-2021'!Values_Entered,'Q4-2021'!Header_Row+'Q4-2021'!Number_of_Payments,'Q4-2021'!Header_Row)</definedName>
    <definedName name="Last_Row">IF(Values_Entered,Header_Row+Number_of_Payments,Header_Row)</definedName>
    <definedName name="Loan_Amount" localSheetId="0">'[1]Amortization Table'!$F$9</definedName>
    <definedName name="Loan_Amount" localSheetId="15">'[1]Amortization Table'!$F$9</definedName>
    <definedName name="Loan_Amount" localSheetId="11">'[1]Amortization Table'!$F$9</definedName>
    <definedName name="Loan_Amount" localSheetId="7">'[1]Amortization Table'!$F$9</definedName>
    <definedName name="Loan_Amount" localSheetId="3">'[1]Amortization Table'!$F$9</definedName>
    <definedName name="Loan_Amount" localSheetId="14">'[1]Amortization Table'!$F$9</definedName>
    <definedName name="Loan_Amount" localSheetId="10">'[1]Amortization Table'!$F$9</definedName>
    <definedName name="Loan_Amount" localSheetId="6">'[1]Amortization Table'!$F$9</definedName>
    <definedName name="Loan_Amount" localSheetId="2">'[1]Amortization Table'!$F$9</definedName>
    <definedName name="Loan_Amount" localSheetId="13">'[1]Amortization Table'!$F$9</definedName>
    <definedName name="Loan_Amount" localSheetId="9">'[1]Amortization Table'!$F$9</definedName>
    <definedName name="Loan_Amount" localSheetId="5">'[1]Amortization Table'!$F$9</definedName>
    <definedName name="Loan_Amount" localSheetId="1">'[1]Amortization Table'!$F$9</definedName>
    <definedName name="Loan_Amount" localSheetId="12">'[1]Amortization Table'!$F$9</definedName>
    <definedName name="Loan_Amount" localSheetId="8">'[1]Amortization Table'!$F$9</definedName>
    <definedName name="Loan_Amount" localSheetId="4">'[1]Amortization Table'!$F$9</definedName>
    <definedName name="Loan_Amount">#REF!</definedName>
    <definedName name="Loan_Not_Paid" localSheetId="0">IF('04-2023'!Payment_Number&lt;='04-2023'!Number_of_Payments,1,0)</definedName>
    <definedName name="Loan_Not_Paid" localSheetId="15">IF(Q1_2019!Payment_Number&lt;=Q1_2019!Number_of_Payments,1,0)</definedName>
    <definedName name="Loan_Not_Paid" localSheetId="11">IF('Q1-2020'!Payment_Number&lt;='Q1-2020'!Number_of_Payments,1,0)</definedName>
    <definedName name="Loan_Not_Paid" localSheetId="7">IF('Q1-2021'!Payment_Number&lt;='Q1-2021'!Number_of_Payments,1,0)</definedName>
    <definedName name="Loan_Not_Paid" localSheetId="3">IF('Q1-2022'!Payment_Number&lt;='Q1-2022'!Number_of_Payments,1,0)</definedName>
    <definedName name="Loan_Not_Paid" localSheetId="14">IF(Q2_2019!Payment_Number&lt;=Q2_2019!Number_of_Payments,1,0)</definedName>
    <definedName name="Loan_Not_Paid" localSheetId="10">IF('Q2-2020'!Payment_Number&lt;='Q2-2020'!Number_of_Payments,1,0)</definedName>
    <definedName name="Loan_Not_Paid" localSheetId="6">IF('Q2-2021'!Payment_Number&lt;='Q2-2021'!Number_of_Payments,1,0)</definedName>
    <definedName name="Loan_Not_Paid" localSheetId="2">IF('Q2-2022'!Payment_Number&lt;='Q2-2022'!Number_of_Payments,1,0)</definedName>
    <definedName name="Loan_Not_Paid" localSheetId="13">IF(Q3_2019!Payment_Number&lt;=Q3_2019!Number_of_Payments,1,0)</definedName>
    <definedName name="Loan_Not_Paid" localSheetId="9">IF('Q3-2020'!Payment_Number&lt;='Q3-2020'!Number_of_Payments,1,0)</definedName>
    <definedName name="Loan_Not_Paid" localSheetId="5">IF('Q3-2021'!Payment_Number&lt;='Q3-2021'!Number_of_Payments,1,0)</definedName>
    <definedName name="Loan_Not_Paid" localSheetId="1">IF('Q3-2022'!Payment_Number&lt;='Q3-2022'!Number_of_Payments,1,0)</definedName>
    <definedName name="Loan_Not_Paid" localSheetId="12">IF(Q4_2019!Payment_Number&lt;=Q4_2019!Number_of_Payments,1,0)</definedName>
    <definedName name="Loan_Not_Paid" localSheetId="8">IF('Q4-2020'!Payment_Number&lt;='Q4-2020'!Number_of_Payments,1,0)</definedName>
    <definedName name="Loan_Not_Paid" localSheetId="4">IF('Q4-2021'!Payment_Number&lt;='Q4-2021'!Number_of_Payments,1,0)</definedName>
    <definedName name="Loan_Not_Paid">IF(Payment_Number&lt;=Number_of_Payments,1,0)</definedName>
    <definedName name="Loan_Start" localSheetId="0">'[1]Amortization Table'!$F$12</definedName>
    <definedName name="Loan_Start" localSheetId="15">'[1]Amortization Table'!$F$12</definedName>
    <definedName name="Loan_Start" localSheetId="11">'[1]Amortization Table'!$F$12</definedName>
    <definedName name="Loan_Start" localSheetId="7">'[1]Amortization Table'!$F$12</definedName>
    <definedName name="Loan_Start" localSheetId="3">'[1]Amortization Table'!$F$12</definedName>
    <definedName name="Loan_Start" localSheetId="14">'[1]Amortization Table'!$F$12</definedName>
    <definedName name="Loan_Start" localSheetId="10">'[1]Amortization Table'!$F$12</definedName>
    <definedName name="Loan_Start" localSheetId="6">'[1]Amortization Table'!$F$12</definedName>
    <definedName name="Loan_Start" localSheetId="2">'[1]Amortization Table'!$F$12</definedName>
    <definedName name="Loan_Start" localSheetId="13">'[1]Amortization Table'!$F$12</definedName>
    <definedName name="Loan_Start" localSheetId="9">'[1]Amortization Table'!$F$12</definedName>
    <definedName name="Loan_Start" localSheetId="5">'[1]Amortization Table'!$F$12</definedName>
    <definedName name="Loan_Start" localSheetId="1">'[1]Amortization Table'!$F$12</definedName>
    <definedName name="Loan_Start" localSheetId="12">'[1]Amortization Table'!$F$12</definedName>
    <definedName name="Loan_Start" localSheetId="8">'[1]Amortization Table'!$F$12</definedName>
    <definedName name="Loan_Start" localSheetId="4">'[1]Amortization Table'!$F$12</definedName>
    <definedName name="Loan_Start">#REF!</definedName>
    <definedName name="Loan_Years" localSheetId="0">'[1]Amortization Table'!$F$11</definedName>
    <definedName name="Loan_Years" localSheetId="15">'[1]Amortization Table'!$F$11</definedName>
    <definedName name="Loan_Years" localSheetId="11">'[1]Amortization Table'!$F$11</definedName>
    <definedName name="Loan_Years" localSheetId="7">'[1]Amortization Table'!$F$11</definedName>
    <definedName name="Loan_Years" localSheetId="3">'[1]Amortization Table'!$F$11</definedName>
    <definedName name="Loan_Years" localSheetId="14">'[1]Amortization Table'!$F$11</definedName>
    <definedName name="Loan_Years" localSheetId="10">'[1]Amortization Table'!$F$11</definedName>
    <definedName name="Loan_Years" localSheetId="6">'[1]Amortization Table'!$F$11</definedName>
    <definedName name="Loan_Years" localSheetId="2">'[1]Amortization Table'!$F$11</definedName>
    <definedName name="Loan_Years" localSheetId="13">'[1]Amortization Table'!$F$11</definedName>
    <definedName name="Loan_Years" localSheetId="9">'[1]Amortization Table'!$F$11</definedName>
    <definedName name="Loan_Years" localSheetId="5">'[1]Amortization Table'!$F$11</definedName>
    <definedName name="Loan_Years" localSheetId="1">'[1]Amortization Table'!$F$11</definedName>
    <definedName name="Loan_Years" localSheetId="12">'[1]Amortization Table'!$F$11</definedName>
    <definedName name="Loan_Years" localSheetId="8">'[1]Amortization Table'!$F$11</definedName>
    <definedName name="Loan_Years" localSheetId="4">'[1]Amortization Table'!$F$11</definedName>
    <definedName name="Loan_Years">#REF!</definedName>
    <definedName name="Monthly_Payment" localSheetId="0">-PMT('04-2023'!Interest_Rate/12,'04-2023'!Number_of_Payments,'04-2023'!Loan_Amount)</definedName>
    <definedName name="Monthly_Payment" localSheetId="15">-PMT(Q1_2019!Interest_Rate/12,Q1_2019!Number_of_Payments,Q1_2019!Loan_Amount)</definedName>
    <definedName name="Monthly_Payment" localSheetId="11">-PMT('Q1-2020'!Interest_Rate/12,'Q1-2020'!Number_of_Payments,'Q1-2020'!Loan_Amount)</definedName>
    <definedName name="Monthly_Payment" localSheetId="7">-PMT('Q1-2021'!Interest_Rate/12,'Q1-2021'!Number_of_Payments,'Q1-2021'!Loan_Amount)</definedName>
    <definedName name="Monthly_Payment" localSheetId="3">-PMT('Q1-2022'!Interest_Rate/12,'Q1-2022'!Number_of_Payments,'Q1-2022'!Loan_Amount)</definedName>
    <definedName name="Monthly_Payment" localSheetId="14">-PMT(Q2_2019!Interest_Rate/12,Q2_2019!Number_of_Payments,Q2_2019!Loan_Amount)</definedName>
    <definedName name="Monthly_Payment" localSheetId="10">-PMT('Q2-2020'!Interest_Rate/12,'Q2-2020'!Number_of_Payments,'Q2-2020'!Loan_Amount)</definedName>
    <definedName name="Monthly_Payment" localSheetId="6">-PMT('Q2-2021'!Interest_Rate/12,'Q2-2021'!Number_of_Payments,'Q2-2021'!Loan_Amount)</definedName>
    <definedName name="Monthly_Payment" localSheetId="2">-PMT('Q2-2022'!Interest_Rate/12,'Q2-2022'!Number_of_Payments,'Q2-2022'!Loan_Amount)</definedName>
    <definedName name="Monthly_Payment" localSheetId="13">-PMT(Q3_2019!Interest_Rate/12,Q3_2019!Number_of_Payments,Q3_2019!Loan_Amount)</definedName>
    <definedName name="Monthly_Payment" localSheetId="9">-PMT('Q3-2020'!Interest_Rate/12,'Q3-2020'!Number_of_Payments,'Q3-2020'!Loan_Amount)</definedName>
    <definedName name="Monthly_Payment" localSheetId="5">-PMT('Q3-2021'!Interest_Rate/12,'Q3-2021'!Number_of_Payments,'Q3-2021'!Loan_Amount)</definedName>
    <definedName name="Monthly_Payment" localSheetId="1">-PMT('Q3-2022'!Interest_Rate/12,'Q3-2022'!Number_of_Payments,'Q3-2022'!Loan_Amount)</definedName>
    <definedName name="Monthly_Payment" localSheetId="12">-PMT(Q4_2019!Interest_Rate/12,Q4_2019!Number_of_Payments,Q4_2019!Loan_Amount)</definedName>
    <definedName name="Monthly_Payment" localSheetId="8">-PMT('Q4-2020'!Interest_Rate/12,'Q4-2020'!Number_of_Payments,'Q4-2020'!Loan_Amount)</definedName>
    <definedName name="Monthly_Payment" localSheetId="4">-PMT('Q4-2021'!Interest_Rate/12,'Q4-2021'!Number_of_Payments,'Q4-2021'!Loan_Amount)</definedName>
    <definedName name="Monthly_Payment">-PMT(Interest_Rate/12,Number_of_Payments,Loan_Amount)</definedName>
    <definedName name="Number_of_Payments" localSheetId="0">'[1]Amortization Table'!$F$17</definedName>
    <definedName name="Number_of_Payments" localSheetId="15">'[1]Amortization Table'!$F$17</definedName>
    <definedName name="Number_of_Payments" localSheetId="11">'[1]Amortization Table'!$F$17</definedName>
    <definedName name="Number_of_Payments" localSheetId="7">'[1]Amortization Table'!$F$17</definedName>
    <definedName name="Number_of_Payments" localSheetId="3">'[1]Amortization Table'!$F$17</definedName>
    <definedName name="Number_of_Payments" localSheetId="14">'[1]Amortization Table'!$F$17</definedName>
    <definedName name="Number_of_Payments" localSheetId="10">'[1]Amortization Table'!$F$17</definedName>
    <definedName name="Number_of_Payments" localSheetId="6">'[1]Amortization Table'!$F$17</definedName>
    <definedName name="Number_of_Payments" localSheetId="2">'[1]Amortization Table'!$F$17</definedName>
    <definedName name="Number_of_Payments" localSheetId="13">'[1]Amortization Table'!$F$17</definedName>
    <definedName name="Number_of_Payments" localSheetId="9">'[1]Amortization Table'!$F$17</definedName>
    <definedName name="Number_of_Payments" localSheetId="5">'[1]Amortization Table'!$F$17</definedName>
    <definedName name="Number_of_Payments" localSheetId="1">'[1]Amortization Table'!$F$17</definedName>
    <definedName name="Number_of_Payments" localSheetId="12">'[1]Amortization Table'!$F$17</definedName>
    <definedName name="Number_of_Payments" localSheetId="8">'[1]Amortization Table'!$F$17</definedName>
    <definedName name="Number_of_Payments" localSheetId="4">'[1]Amortization Table'!$F$17</definedName>
    <definedName name="Number_of_Payments">#REF!</definedName>
    <definedName name="Payment_Date" localSheetId="0">DATE(YEAR('04-2023'!Loan_Start),MONTH('04-2023'!Loan_Start)+'04-2023'!Payment_Number,DAY('04-2023'!Loan_Start))</definedName>
    <definedName name="Payment_Date" localSheetId="15">DATE(YEAR(Q1_2019!Loan_Start),MONTH(Q1_2019!Loan_Start)+Q1_2019!Payment_Number,DAY(Q1_2019!Loan_Start))</definedName>
    <definedName name="Payment_Date" localSheetId="11">DATE(YEAR('Q1-2020'!Loan_Start),MONTH('Q1-2020'!Loan_Start)+'Q1-2020'!Payment_Number,DAY('Q1-2020'!Loan_Start))</definedName>
    <definedName name="Payment_Date" localSheetId="7">DATE(YEAR('Q1-2021'!Loan_Start),MONTH('Q1-2021'!Loan_Start)+'Q1-2021'!Payment_Number,DAY('Q1-2021'!Loan_Start))</definedName>
    <definedName name="Payment_Date" localSheetId="3">DATE(YEAR('Q1-2022'!Loan_Start),MONTH('Q1-2022'!Loan_Start)+'Q1-2022'!Payment_Number,DAY('Q1-2022'!Loan_Start))</definedName>
    <definedName name="Payment_Date" localSheetId="14">DATE(YEAR(Q2_2019!Loan_Start),MONTH(Q2_2019!Loan_Start)+Q2_2019!Payment_Number,DAY(Q2_2019!Loan_Start))</definedName>
    <definedName name="Payment_Date" localSheetId="10">DATE(YEAR('Q2-2020'!Loan_Start),MONTH('Q2-2020'!Loan_Start)+'Q2-2020'!Payment_Number,DAY('Q2-2020'!Loan_Start))</definedName>
    <definedName name="Payment_Date" localSheetId="6">DATE(YEAR('Q2-2021'!Loan_Start),MONTH('Q2-2021'!Loan_Start)+'Q2-2021'!Payment_Number,DAY('Q2-2021'!Loan_Start))</definedName>
    <definedName name="Payment_Date" localSheetId="2">DATE(YEAR('Q2-2022'!Loan_Start),MONTH('Q2-2022'!Loan_Start)+'Q2-2022'!Payment_Number,DAY('Q2-2022'!Loan_Start))</definedName>
    <definedName name="Payment_Date" localSheetId="13">DATE(YEAR(Q3_2019!Loan_Start),MONTH(Q3_2019!Loan_Start)+Q3_2019!Payment_Number,DAY(Q3_2019!Loan_Start))</definedName>
    <definedName name="Payment_Date" localSheetId="9">DATE(YEAR('Q3-2020'!Loan_Start),MONTH('Q3-2020'!Loan_Start)+'Q3-2020'!Payment_Number,DAY('Q3-2020'!Loan_Start))</definedName>
    <definedName name="Payment_Date" localSheetId="5">DATE(YEAR('Q3-2021'!Loan_Start),MONTH('Q3-2021'!Loan_Start)+'Q3-2021'!Payment_Number,DAY('Q3-2021'!Loan_Start))</definedName>
    <definedName name="Payment_Date" localSheetId="1">DATE(YEAR('Q3-2022'!Loan_Start),MONTH('Q3-2022'!Loan_Start)+'Q3-2022'!Payment_Number,DAY('Q3-2022'!Loan_Start))</definedName>
    <definedName name="Payment_Date" localSheetId="12">DATE(YEAR(Q4_2019!Loan_Start),MONTH(Q4_2019!Loan_Start)+Q4_2019!Payment_Number,DAY(Q4_2019!Loan_Start))</definedName>
    <definedName name="Payment_Date" localSheetId="8">DATE(YEAR('Q4-2020'!Loan_Start),MONTH('Q4-2020'!Loan_Start)+'Q4-2020'!Payment_Number,DAY('Q4-2020'!Loan_Start))</definedName>
    <definedName name="Payment_Date" localSheetId="4">DATE(YEAR('Q4-2021'!Loan_Start),MONTH('Q4-2021'!Loan_Start)+'Q4-2021'!Payment_Number,DAY('Q4-2021'!Loan_Start))</definedName>
    <definedName name="Payment_Date">DATE(YEAR(Loan_Start),MONTH(Loan_Start)+Payment_Number,DAY(Loan_Start))</definedName>
    <definedName name="Payment_Number" localSheetId="0">ROW()-'04-2023'!Header_Row</definedName>
    <definedName name="Payment_Number" localSheetId="15">ROW()-Q1_2019!Header_Row</definedName>
    <definedName name="Payment_Number" localSheetId="11">ROW()-'Q1-2020'!Header_Row</definedName>
    <definedName name="Payment_Number" localSheetId="7">ROW()-'Q1-2021'!Header_Row</definedName>
    <definedName name="Payment_Number" localSheetId="3">ROW()-'Q1-2022'!Header_Row</definedName>
    <definedName name="Payment_Number" localSheetId="14">ROW()-Q2_2019!Header_Row</definedName>
    <definedName name="Payment_Number" localSheetId="10">ROW()-'Q2-2020'!Header_Row</definedName>
    <definedName name="Payment_Number" localSheetId="6">ROW()-'Q2-2021'!Header_Row</definedName>
    <definedName name="Payment_Number" localSheetId="2">ROW()-'Q2-2022'!Header_Row</definedName>
    <definedName name="Payment_Number" localSheetId="13">ROW()-Q3_2019!Header_Row</definedName>
    <definedName name="Payment_Number" localSheetId="9">ROW()-'Q3-2020'!Header_Row</definedName>
    <definedName name="Payment_Number" localSheetId="5">ROW()-'Q3-2021'!Header_Row</definedName>
    <definedName name="Payment_Number" localSheetId="1">ROW()-'Q3-2022'!Header_Row</definedName>
    <definedName name="Payment_Number" localSheetId="12">ROW()-Q4_2019!Header_Row</definedName>
    <definedName name="Payment_Number" localSheetId="8">ROW()-'Q4-2020'!Header_Row</definedName>
    <definedName name="Payment_Number" localSheetId="4">ROW()-'Q4-2021'!Header_Row</definedName>
    <definedName name="Payment_Number">ROW()-Header_Row</definedName>
    <definedName name="Principal" localSheetId="0">-PPMT('04-2023'!Interest_Rate/12,'04-2023'!Payment_Number,'04-2023'!Number_of_Payments,'04-2023'!Loan_Amount)</definedName>
    <definedName name="Principal" localSheetId="15">-PPMT(Q1_2019!Interest_Rate/12,Q1_2019!Payment_Number,Q1_2019!Number_of_Payments,Q1_2019!Loan_Amount)</definedName>
    <definedName name="Principal" localSheetId="11">-PPMT('Q1-2020'!Interest_Rate/12,'Q1-2020'!Payment_Number,'Q1-2020'!Number_of_Payments,'Q1-2020'!Loan_Amount)</definedName>
    <definedName name="Principal" localSheetId="7">-PPMT('Q1-2021'!Interest_Rate/12,'Q1-2021'!Payment_Number,'Q1-2021'!Number_of_Payments,'Q1-2021'!Loan_Amount)</definedName>
    <definedName name="Principal" localSheetId="3">-PPMT('Q1-2022'!Interest_Rate/12,'Q1-2022'!Payment_Number,'Q1-2022'!Number_of_Payments,'Q1-2022'!Loan_Amount)</definedName>
    <definedName name="Principal" localSheetId="14">-PPMT(Q2_2019!Interest_Rate/12,Q2_2019!Payment_Number,Q2_2019!Number_of_Payments,Q2_2019!Loan_Amount)</definedName>
    <definedName name="Principal" localSheetId="10">-PPMT('Q2-2020'!Interest_Rate/12,'Q2-2020'!Payment_Number,'Q2-2020'!Number_of_Payments,'Q2-2020'!Loan_Amount)</definedName>
    <definedName name="Principal" localSheetId="6">-PPMT('Q2-2021'!Interest_Rate/12,'Q2-2021'!Payment_Number,'Q2-2021'!Number_of_Payments,'Q2-2021'!Loan_Amount)</definedName>
    <definedName name="Principal" localSheetId="2">-PPMT('Q2-2022'!Interest_Rate/12,'Q2-2022'!Payment_Number,'Q2-2022'!Number_of_Payments,'Q2-2022'!Loan_Amount)</definedName>
    <definedName name="Principal" localSheetId="13">-PPMT(Q3_2019!Interest_Rate/12,Q3_2019!Payment_Number,Q3_2019!Number_of_Payments,Q3_2019!Loan_Amount)</definedName>
    <definedName name="Principal" localSheetId="9">-PPMT('Q3-2020'!Interest_Rate/12,'Q3-2020'!Payment_Number,'Q3-2020'!Number_of_Payments,'Q3-2020'!Loan_Amount)</definedName>
    <definedName name="Principal" localSheetId="5">-PPMT('Q3-2021'!Interest_Rate/12,'Q3-2021'!Payment_Number,'Q3-2021'!Number_of_Payments,'Q3-2021'!Loan_Amount)</definedName>
    <definedName name="Principal" localSheetId="1">-PPMT('Q3-2022'!Interest_Rate/12,'Q3-2022'!Payment_Number,'Q3-2022'!Number_of_Payments,'Q3-2022'!Loan_Amount)</definedName>
    <definedName name="Principal" localSheetId="12">-PPMT(Q4_2019!Interest_Rate/12,Q4_2019!Payment_Number,Q4_2019!Number_of_Payments,Q4_2019!Loan_Amount)</definedName>
    <definedName name="Principal" localSheetId="8">-PPMT('Q4-2020'!Interest_Rate/12,'Q4-2020'!Payment_Number,'Q4-2020'!Number_of_Payments,'Q4-2020'!Loan_Amount)</definedName>
    <definedName name="Principal" localSheetId="4">-PPMT('Q4-2021'!Interest_Rate/12,'Q4-2021'!Payment_Number,'Q4-2021'!Number_of_Payments,'Q4-2021'!Loan_Amount)</definedName>
    <definedName name="Principal">-PPMT(Interest_Rate/12,Payment_Number,Number_of_Payments,Loan_Amount)</definedName>
    <definedName name="_xlnm.Print_Area" localSheetId="0">'04-2023'!$B$3:$N$47</definedName>
    <definedName name="_xlnm.Print_Area" localSheetId="15">Q1_2019!$B$3:$N$47</definedName>
    <definedName name="_xlnm.Print_Area" localSheetId="11">'Q1-2020'!$B$3:$N$47</definedName>
    <definedName name="_xlnm.Print_Area" localSheetId="7">'Q1-2021'!$B$3:$N$47</definedName>
    <definedName name="_xlnm.Print_Area" localSheetId="3">'Q1-2022'!$B$3:$N$47</definedName>
    <definedName name="_xlnm.Print_Area" localSheetId="14">Q2_2019!$B$3:$N$47</definedName>
    <definedName name="_xlnm.Print_Area" localSheetId="10">'Q2-2020'!$B$3:$N$47</definedName>
    <definedName name="_xlnm.Print_Area" localSheetId="6">'Q2-2021'!$B$3:$N$47</definedName>
    <definedName name="_xlnm.Print_Area" localSheetId="2">'Q2-2022'!$B$3:$N$47</definedName>
    <definedName name="_xlnm.Print_Area" localSheetId="13">Q3_2019!$B$3:$N$47</definedName>
    <definedName name="_xlnm.Print_Area" localSheetId="9">'Q3-2020'!$B$3:$N$47</definedName>
    <definedName name="_xlnm.Print_Area" localSheetId="5">'Q3-2021'!$B$3:$N$47</definedName>
    <definedName name="_xlnm.Print_Area" localSheetId="1">'Q3-2022'!$B$3:$N$47</definedName>
    <definedName name="_xlnm.Print_Area" localSheetId="12">Q4_2019!$B$3:$N$47</definedName>
    <definedName name="_xlnm.Print_Area" localSheetId="8">'Q4-2020'!$B$3:$N$47</definedName>
    <definedName name="_xlnm.Print_Area" localSheetId="4">'Q4-2021'!$B$3:$N$47</definedName>
    <definedName name="ssk" localSheetId="0">-FV(Interest_Rate/12,Payment_Number,-Monthly_Payment,Loan_Amount)</definedName>
    <definedName name="ssk" localSheetId="7">-FV(Interest_Rate/12,Payment_Number,-Monthly_Payment,Loan_Amount)</definedName>
    <definedName name="ssk" localSheetId="3">-FV(Interest_Rate/12,Payment_Number,-Monthly_Payment,Loan_Amount)</definedName>
    <definedName name="ssk" localSheetId="10">-FV(Interest_Rate/12,Payment_Number,-Monthly_Payment,Loan_Amount)</definedName>
    <definedName name="ssk" localSheetId="6">-FV(Interest_Rate/12,Payment_Number,-Monthly_Payment,Loan_Amount)</definedName>
    <definedName name="ssk" localSheetId="2">-FV(Interest_Rate/12,Payment_Number,-Monthly_Payment,Loan_Amount)</definedName>
    <definedName name="ssk" localSheetId="9">-FV(Interest_Rate/12,Payment_Number,-Monthly_Payment,Loan_Amount)</definedName>
    <definedName name="ssk" localSheetId="5">-FV(Interest_Rate/12,Payment_Number,-Monthly_Payment,Loan_Amount)</definedName>
    <definedName name="ssk" localSheetId="1">-FV(Interest_Rate/12,Payment_Number,-Monthly_Payment,Loan_Amount)</definedName>
    <definedName name="ssk" localSheetId="8">-FV(Interest_Rate/12,Payment_Number,-Monthly_Payment,Loan_Amount)</definedName>
    <definedName name="ssk" localSheetId="4">-FV(Interest_Rate/12,Payment_Number,-Monthly_Payment,Loan_Amount)</definedName>
    <definedName name="ssk">-FV(Interest_Rate/12,Payment_Number,-Monthly_Payment,Loan_Amount)</definedName>
    <definedName name="Total_Cost" localSheetId="0">'[1]Amortization Table'!$F$19</definedName>
    <definedName name="Total_Cost" localSheetId="15">'[1]Amortization Table'!$F$19</definedName>
    <definedName name="Total_Cost" localSheetId="11">'[1]Amortization Table'!$F$19</definedName>
    <definedName name="Total_Cost" localSheetId="7">'[1]Amortization Table'!$F$19</definedName>
    <definedName name="Total_Cost" localSheetId="3">'[1]Amortization Table'!$F$19</definedName>
    <definedName name="Total_Cost" localSheetId="14">'[1]Amortization Table'!$F$19</definedName>
    <definedName name="Total_Cost" localSheetId="10">'[1]Amortization Table'!$F$19</definedName>
    <definedName name="Total_Cost" localSheetId="6">'[1]Amortization Table'!$F$19</definedName>
    <definedName name="Total_Cost" localSheetId="2">'[1]Amortization Table'!$F$19</definedName>
    <definedName name="Total_Cost" localSheetId="13">'[1]Amortization Table'!$F$19</definedName>
    <definedName name="Total_Cost" localSheetId="9">'[1]Amortization Table'!$F$19</definedName>
    <definedName name="Total_Cost" localSheetId="5">'[1]Amortization Table'!$F$19</definedName>
    <definedName name="Total_Cost" localSheetId="1">'[1]Amortization Table'!$F$19</definedName>
    <definedName name="Total_Cost" localSheetId="12">'[1]Amortization Table'!$F$19</definedName>
    <definedName name="Total_Cost" localSheetId="8">'[1]Amortization Table'!$F$19</definedName>
    <definedName name="Total_Cost" localSheetId="4">'[1]Amortization Table'!$F$19</definedName>
    <definedName name="Total_Cost">#REF!</definedName>
    <definedName name="Total_Interest" localSheetId="0">#REF!</definedName>
    <definedName name="Total_Interest" localSheetId="7">#REF!</definedName>
    <definedName name="Total_Interest" localSheetId="3">#REF!</definedName>
    <definedName name="Total_Interest" localSheetId="10">#REF!</definedName>
    <definedName name="Total_Interest" localSheetId="6">#REF!</definedName>
    <definedName name="Total_Interest" localSheetId="2">#REF!</definedName>
    <definedName name="Total_Interest" localSheetId="9">#REF!</definedName>
    <definedName name="Total_Interest" localSheetId="5">#REF!</definedName>
    <definedName name="Total_Interest" localSheetId="1">#REF!</definedName>
    <definedName name="Total_Interest" localSheetId="8">#REF!</definedName>
    <definedName name="Total_Interest" localSheetId="4">#REF!</definedName>
    <definedName name="Total_Interest">#REF!</definedName>
    <definedName name="Values_Entered" localSheetId="0">IF('04-2023'!Loan_Amount*'04-2023'!Interest_Rate*'04-2023'!Loan_Years*'04-2023'!Loan_Start&gt;0,1,0)</definedName>
    <definedName name="Values_Entered" localSheetId="15">IF(Q1_2019!Loan_Amount*Q1_2019!Interest_Rate*Q1_2019!Loan_Years*Q1_2019!Loan_Start&gt;0,1,0)</definedName>
    <definedName name="Values_Entered" localSheetId="11">IF('Q1-2020'!Loan_Amount*'Q1-2020'!Interest_Rate*'Q1-2020'!Loan_Years*'Q1-2020'!Loan_Start&gt;0,1,0)</definedName>
    <definedName name="Values_Entered" localSheetId="7">IF('Q1-2021'!Loan_Amount*'Q1-2021'!Interest_Rate*'Q1-2021'!Loan_Years*'Q1-2021'!Loan_Start&gt;0,1,0)</definedName>
    <definedName name="Values_Entered" localSheetId="3">IF('Q1-2022'!Loan_Amount*'Q1-2022'!Interest_Rate*'Q1-2022'!Loan_Years*'Q1-2022'!Loan_Start&gt;0,1,0)</definedName>
    <definedName name="Values_Entered" localSheetId="14">IF(Q2_2019!Loan_Amount*Q2_2019!Interest_Rate*Q2_2019!Loan_Years*Q2_2019!Loan_Start&gt;0,1,0)</definedName>
    <definedName name="Values_Entered" localSheetId="10">IF('Q2-2020'!Loan_Amount*'Q2-2020'!Interest_Rate*'Q2-2020'!Loan_Years*'Q2-2020'!Loan_Start&gt;0,1,0)</definedName>
    <definedName name="Values_Entered" localSheetId="6">IF('Q2-2021'!Loan_Amount*'Q2-2021'!Interest_Rate*'Q2-2021'!Loan_Years*'Q2-2021'!Loan_Start&gt;0,1,0)</definedName>
    <definedName name="Values_Entered" localSheetId="2">IF('Q2-2022'!Loan_Amount*'Q2-2022'!Interest_Rate*'Q2-2022'!Loan_Years*'Q2-2022'!Loan_Start&gt;0,1,0)</definedName>
    <definedName name="Values_Entered" localSheetId="13">IF(Q3_2019!Loan_Amount*Q3_2019!Interest_Rate*Q3_2019!Loan_Years*Q3_2019!Loan_Start&gt;0,1,0)</definedName>
    <definedName name="Values_Entered" localSheetId="9">IF('Q3-2020'!Loan_Amount*'Q3-2020'!Interest_Rate*'Q3-2020'!Loan_Years*'Q3-2020'!Loan_Start&gt;0,1,0)</definedName>
    <definedName name="Values_Entered" localSheetId="5">IF('Q3-2021'!Loan_Amount*'Q3-2021'!Interest_Rate*'Q3-2021'!Loan_Years*'Q3-2021'!Loan_Start&gt;0,1,0)</definedName>
    <definedName name="Values_Entered" localSheetId="1">IF('Q3-2022'!Loan_Amount*'Q3-2022'!Interest_Rate*'Q3-2022'!Loan_Years*'Q3-2022'!Loan_Start&gt;0,1,0)</definedName>
    <definedName name="Values_Entered" localSheetId="12">IF(Q4_2019!Loan_Amount*Q4_2019!Interest_Rate*Q4_2019!Loan_Years*Q4_2019!Loan_Start&gt;0,1,0)</definedName>
    <definedName name="Values_Entered" localSheetId="8">IF('Q4-2020'!Loan_Amount*'Q4-2020'!Interest_Rate*'Q4-2020'!Loan_Years*'Q4-2020'!Loan_Start&gt;0,1,0)</definedName>
    <definedName name="Values_Entered" localSheetId="4">IF('Q4-2021'!Loan_Amount*'Q4-2021'!Interest_Rate*'Q4-2021'!Loan_Years*'Q4-2021'!Loan_Start&gt;0,1,0)</definedName>
    <definedName name="Values_Entered">IF(Loan_Amount*Interest_Rate*Loan_Years*Loan_Start&gt;0,1,0)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8" i="34" l="1"/>
  <c r="K28" i="34"/>
  <c r="I14" i="34"/>
  <c r="I13" i="34"/>
  <c r="I12" i="34"/>
  <c r="K16" i="34"/>
  <c r="M30" i="34"/>
  <c r="I12" i="33"/>
  <c r="I13" i="33"/>
  <c r="K38" i="33"/>
  <c r="K28" i="33"/>
  <c r="I14" i="33"/>
  <c r="K16" i="33"/>
  <c r="M30" i="33"/>
  <c r="K38" i="32"/>
  <c r="K28" i="32"/>
  <c r="I14" i="32"/>
  <c r="I13" i="32"/>
  <c r="I12" i="32"/>
  <c r="K16" i="32"/>
  <c r="M30" i="32"/>
  <c r="K38" i="31"/>
  <c r="K28" i="31"/>
  <c r="I14" i="31"/>
  <c r="I13" i="31"/>
  <c r="I12" i="31"/>
  <c r="K16" i="31"/>
  <c r="M30" i="31"/>
  <c r="K38" i="30"/>
  <c r="K28" i="30"/>
  <c r="I12" i="30"/>
  <c r="I13" i="30"/>
  <c r="I14" i="30"/>
  <c r="K16" i="30"/>
  <c r="M30" i="30"/>
  <c r="K38" i="29"/>
  <c r="K28" i="29"/>
  <c r="I14" i="29"/>
  <c r="I13" i="29"/>
  <c r="I12" i="29"/>
  <c r="K16" i="29"/>
  <c r="M30" i="29"/>
  <c r="K38" i="28"/>
  <c r="K28" i="28"/>
  <c r="I14" i="28"/>
  <c r="I13" i="28"/>
  <c r="I12" i="28"/>
  <c r="K16" i="28"/>
  <c r="M30" i="28"/>
  <c r="K38" i="27"/>
  <c r="K28" i="27"/>
  <c r="I14" i="27"/>
  <c r="I13" i="27"/>
  <c r="I12" i="27"/>
  <c r="K16" i="27"/>
  <c r="M30" i="27"/>
  <c r="K38" i="26"/>
  <c r="K28" i="26"/>
  <c r="I14" i="26"/>
  <c r="I13" i="26"/>
  <c r="I12" i="26"/>
  <c r="K16" i="26"/>
  <c r="M30" i="26"/>
  <c r="K38" i="25"/>
  <c r="K28" i="25"/>
  <c r="I14" i="25"/>
  <c r="I13" i="25"/>
  <c r="I12" i="25"/>
  <c r="K16" i="25"/>
  <c r="M30" i="25"/>
  <c r="K38" i="24"/>
  <c r="K28" i="24"/>
  <c r="I14" i="24"/>
  <c r="I13" i="24"/>
  <c r="I12" i="24"/>
  <c r="K16" i="24"/>
  <c r="M30" i="24"/>
  <c r="K38" i="23"/>
  <c r="K28" i="23"/>
  <c r="I12" i="23"/>
  <c r="I13" i="23"/>
  <c r="I14" i="23"/>
  <c r="K16" i="23"/>
  <c r="M30" i="23"/>
  <c r="K38" i="22"/>
  <c r="K28" i="22"/>
  <c r="I14" i="22"/>
  <c r="I13" i="22"/>
  <c r="I12" i="22"/>
  <c r="K16" i="22"/>
  <c r="M30" i="22"/>
  <c r="I14" i="21"/>
  <c r="I13" i="21"/>
  <c r="G12" i="21"/>
  <c r="I12" i="21"/>
  <c r="K38" i="21"/>
  <c r="K28" i="21"/>
  <c r="K16" i="21"/>
  <c r="M30" i="21"/>
  <c r="G14" i="20"/>
  <c r="I14" i="20"/>
  <c r="K16" i="20"/>
  <c r="K28" i="20"/>
  <c r="M30" i="20"/>
  <c r="K38" i="20"/>
  <c r="K38" i="19"/>
  <c r="K28" i="19"/>
  <c r="K16" i="19"/>
  <c r="M30" i="19"/>
  <c r="K14" i="19"/>
  <c r="K13" i="19"/>
  <c r="K12" i="19"/>
</calcChain>
</file>

<file path=xl/sharedStrings.xml><?xml version="1.0" encoding="utf-8"?>
<sst xmlns="http://schemas.openxmlformats.org/spreadsheetml/2006/main" count="581" uniqueCount="35">
  <si>
    <t>Company Name</t>
  </si>
  <si>
    <t>Capital Improvements Surcharge Quarterly Report</t>
  </si>
  <si>
    <t>Docket #</t>
  </si>
  <si>
    <t>For the Quarter Ended</t>
  </si>
  <si>
    <t>Fund Balance Per Last Report</t>
  </si>
  <si>
    <t>$</t>
  </si>
  <si>
    <t>Receipts:</t>
  </si>
  <si>
    <t>Billed</t>
  </si>
  <si>
    <t>Month 1</t>
  </si>
  <si>
    <t>Month 2</t>
  </si>
  <si>
    <t>Month 3</t>
  </si>
  <si>
    <t>Total Deposits</t>
  </si>
  <si>
    <t>Expenditures:</t>
  </si>
  <si>
    <t>Total Expenses</t>
  </si>
  <si>
    <t>Fund Balance @ End of Quarter</t>
  </si>
  <si>
    <t>Number of Customers @ End of Quarter</t>
  </si>
  <si>
    <t>Loan Balance (amount owing) Per Last Report</t>
  </si>
  <si>
    <t>Principal Paid</t>
  </si>
  <si>
    <t>Interest Paid</t>
  </si>
  <si>
    <t>Loan Balance (amount owing) End of Quarter</t>
  </si>
  <si>
    <t>Notes:</t>
  </si>
  <si>
    <t>Signature</t>
  </si>
  <si>
    <t>Date</t>
  </si>
  <si>
    <t>UW-090516</t>
  </si>
  <si>
    <t>Deposit for Month</t>
  </si>
  <si>
    <t>Date of Deposit</t>
  </si>
  <si>
    <t>Customer Count</t>
  </si>
  <si>
    <t>Received</t>
  </si>
  <si>
    <t>Transfer of Funds from former Company</t>
  </si>
  <si>
    <t>G/L # 223018</t>
  </si>
  <si>
    <t>G/L # 212000 #5L2414</t>
  </si>
  <si>
    <t>Washington Water Service Company</t>
  </si>
  <si>
    <t>in invoicing by DOH which now administers the loan from Dpt of Commerce</t>
  </si>
  <si>
    <t>Payment was made in October 2018 following delay (due to transition)</t>
  </si>
  <si>
    <t>0/25/2022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</si>
</sst>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mm/dd/yy;@"/>
  </numFmts>
  <fonts count="6" x14ac:knownFonts="1">
    <font>
      <sz val="10"/>
      <name val="Arial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u/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44" fontId="5" fillId="0" borderId="0" applyFont="0" applyFill="0" applyBorder="0" applyAlignment="0" applyProtection="0"/>
    <xf numFmtId="0" fontId="5" fillId="0" borderId="0"/>
    <xf numFmtId="0" fontId="1" fillId="0" borderId="0"/>
    <xf numFmtId="44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2" xfId="2" applyFont="1" applyBorder="1"/>
    <xf numFmtId="0" fontId="2" fillId="0" borderId="0" xfId="2" applyFont="1"/>
    <xf numFmtId="0" fontId="2" fillId="0" borderId="0" xfId="2" applyFont="1" applyAlignment="1">
      <alignment horizontal="right"/>
    </xf>
    <xf numFmtId="0" fontId="3" fillId="0" borderId="1" xfId="2" applyFont="1" applyBorder="1"/>
    <xf numFmtId="0" fontId="2" fillId="0" borderId="1" xfId="2" applyFont="1" applyBorder="1"/>
    <xf numFmtId="165" fontId="3" fillId="0" borderId="2" xfId="2" applyNumberFormat="1" applyFont="1" applyBorder="1"/>
    <xf numFmtId="0" fontId="2" fillId="0" borderId="3" xfId="2" quotePrefix="1" applyFont="1" applyBorder="1" applyAlignment="1">
      <alignment horizontal="center"/>
    </xf>
    <xf numFmtId="164" fontId="2" fillId="0" borderId="3" xfId="2" applyNumberFormat="1" applyFont="1" applyBorder="1"/>
    <xf numFmtId="0" fontId="2" fillId="0" borderId="0" xfId="2" quotePrefix="1" applyFont="1" applyAlignment="1">
      <alignment horizontal="left"/>
    </xf>
    <xf numFmtId="0" fontId="4" fillId="0" borderId="0" xfId="2" applyFont="1"/>
    <xf numFmtId="0" fontId="4" fillId="0" borderId="0" xfId="2" applyFont="1" applyAlignment="1">
      <alignment horizontal="center"/>
    </xf>
    <xf numFmtId="0" fontId="4" fillId="0" borderId="0" xfId="2" applyFont="1" applyAlignment="1">
      <alignment horizontal="center" wrapText="1"/>
    </xf>
    <xf numFmtId="17" fontId="2" fillId="0" borderId="2" xfId="2" applyNumberFormat="1" applyFont="1" applyBorder="1"/>
    <xf numFmtId="44" fontId="2" fillId="0" borderId="2" xfId="1" quotePrefix="1" applyFont="1" applyBorder="1" applyAlignment="1">
      <alignment horizontal="center"/>
    </xf>
    <xf numFmtId="37" fontId="2" fillId="0" borderId="0" xfId="1" applyNumberFormat="1" applyFont="1"/>
    <xf numFmtId="44" fontId="2" fillId="0" borderId="2" xfId="1" applyFont="1" applyBorder="1"/>
    <xf numFmtId="14" fontId="2" fillId="0" borderId="0" xfId="2" applyNumberFormat="1" applyFont="1"/>
    <xf numFmtId="4" fontId="2" fillId="0" borderId="0" xfId="2" applyNumberFormat="1" applyFont="1"/>
    <xf numFmtId="0" fontId="2" fillId="0" borderId="2" xfId="2" quotePrefix="1" applyFont="1" applyBorder="1" applyAlignment="1">
      <alignment horizontal="center"/>
    </xf>
    <xf numFmtId="44" fontId="2" fillId="0" borderId="2" xfId="2" applyNumberFormat="1" applyFont="1" applyBorder="1"/>
    <xf numFmtId="4" fontId="2" fillId="0" borderId="2" xfId="2" applyNumberFormat="1" applyFont="1" applyBorder="1"/>
    <xf numFmtId="4" fontId="2" fillId="0" borderId="3" xfId="2" applyNumberFormat="1" applyFont="1" applyBorder="1"/>
    <xf numFmtId="0" fontId="2" fillId="0" borderId="4" xfId="2" applyFont="1" applyBorder="1"/>
    <xf numFmtId="0" fontId="2" fillId="0" borderId="4" xfId="2" quotePrefix="1" applyFont="1" applyBorder="1" applyAlignment="1">
      <alignment horizontal="left"/>
    </xf>
    <xf numFmtId="0" fontId="2" fillId="0" borderId="4" xfId="2" quotePrefix="1" applyFont="1" applyBorder="1" applyAlignment="1">
      <alignment horizontal="center"/>
    </xf>
    <xf numFmtId="0" fontId="2" fillId="0" borderId="0" xfId="2" quotePrefix="1" applyFont="1" applyAlignment="1">
      <alignment horizontal="center"/>
    </xf>
    <xf numFmtId="0" fontId="2" fillId="0" borderId="1" xfId="2" applyFont="1" applyBorder="1" applyAlignment="1">
      <alignment horizontal="left"/>
    </xf>
    <xf numFmtId="0" fontId="2" fillId="0" borderId="1" xfId="2" quotePrefix="1" applyFont="1" applyBorder="1" applyAlignment="1">
      <alignment horizontal="center"/>
    </xf>
    <xf numFmtId="0" fontId="2" fillId="0" borderId="3" xfId="2" applyFont="1" applyBorder="1"/>
    <xf numFmtId="165" fontId="2" fillId="0" borderId="2" xfId="2" applyNumberFormat="1" applyFont="1" applyBorder="1"/>
    <xf numFmtId="14" fontId="2" fillId="0" borderId="3" xfId="2" applyNumberFormat="1" applyFont="1" applyBorder="1"/>
    <xf numFmtId="0" fontId="2" fillId="0" borderId="0" xfId="2" applyFont="1" applyAlignment="1">
      <alignment horizontal="left"/>
    </xf>
    <xf numFmtId="0" fontId="2" fillId="0" borderId="2" xfId="3" applyFont="1" applyBorder="1"/>
    <xf numFmtId="0" fontId="2" fillId="0" borderId="0" xfId="3" applyFont="1"/>
    <xf numFmtId="0" fontId="2" fillId="0" borderId="0" xfId="3" applyFont="1" applyAlignment="1">
      <alignment horizontal="right"/>
    </xf>
    <xf numFmtId="0" fontId="3" fillId="0" borderId="1" xfId="3" applyFont="1" applyBorder="1"/>
    <xf numFmtId="0" fontId="2" fillId="0" borderId="1" xfId="3" applyFont="1" applyBorder="1"/>
    <xf numFmtId="165" fontId="3" fillId="0" borderId="2" xfId="3" applyNumberFormat="1" applyFont="1" applyBorder="1"/>
    <xf numFmtId="165" fontId="2" fillId="0" borderId="2" xfId="3" applyNumberFormat="1" applyFont="1" applyBorder="1"/>
    <xf numFmtId="164" fontId="2" fillId="0" borderId="3" xfId="3" applyNumberFormat="1" applyFont="1" applyBorder="1"/>
    <xf numFmtId="0" fontId="2" fillId="0" borderId="0" xfId="3" quotePrefix="1" applyFont="1" applyAlignment="1">
      <alignment horizontal="left"/>
    </xf>
    <xf numFmtId="0" fontId="4" fillId="0" borderId="0" xfId="3" applyFont="1"/>
    <xf numFmtId="0" fontId="4" fillId="0" borderId="0" xfId="3" applyFont="1" applyAlignment="1">
      <alignment horizontal="center"/>
    </xf>
    <xf numFmtId="0" fontId="4" fillId="0" borderId="0" xfId="3" applyFont="1" applyAlignment="1">
      <alignment horizontal="center" wrapText="1"/>
    </xf>
    <xf numFmtId="17" fontId="2" fillId="0" borderId="2" xfId="3" applyNumberFormat="1" applyFont="1" applyBorder="1"/>
    <xf numFmtId="44" fontId="2" fillId="0" borderId="2" xfId="4" quotePrefix="1" applyFont="1" applyBorder="1" applyAlignment="1">
      <alignment horizontal="center"/>
    </xf>
    <xf numFmtId="37" fontId="2" fillId="0" borderId="0" xfId="4" applyNumberFormat="1" applyFont="1"/>
    <xf numFmtId="14" fontId="2" fillId="0" borderId="0" xfId="3" applyNumberFormat="1" applyFont="1"/>
    <xf numFmtId="44" fontId="2" fillId="0" borderId="2" xfId="4" applyFont="1" applyBorder="1"/>
    <xf numFmtId="4" fontId="2" fillId="0" borderId="0" xfId="3" applyNumberFormat="1" applyFont="1"/>
    <xf numFmtId="0" fontId="2" fillId="0" borderId="2" xfId="3" quotePrefix="1" applyFont="1" applyBorder="1" applyAlignment="1">
      <alignment horizontal="center"/>
    </xf>
    <xf numFmtId="44" fontId="2" fillId="0" borderId="2" xfId="3" applyNumberFormat="1" applyFont="1" applyBorder="1"/>
    <xf numFmtId="4" fontId="2" fillId="0" borderId="2" xfId="3" applyNumberFormat="1" applyFont="1" applyBorder="1"/>
    <xf numFmtId="0" fontId="2" fillId="0" borderId="3" xfId="3" quotePrefix="1" applyFont="1" applyBorder="1" applyAlignment="1">
      <alignment horizontal="center"/>
    </xf>
    <xf numFmtId="4" fontId="2" fillId="0" borderId="3" xfId="3" applyNumberFormat="1" applyFont="1" applyBorder="1"/>
    <xf numFmtId="0" fontId="2" fillId="0" borderId="4" xfId="3" applyFont="1" applyBorder="1"/>
    <xf numFmtId="0" fontId="2" fillId="0" borderId="4" xfId="3" quotePrefix="1" applyFont="1" applyBorder="1" applyAlignment="1">
      <alignment horizontal="left"/>
    </xf>
    <xf numFmtId="0" fontId="2" fillId="0" borderId="4" xfId="3" quotePrefix="1" applyFont="1" applyBorder="1" applyAlignment="1">
      <alignment horizontal="center"/>
    </xf>
    <xf numFmtId="0" fontId="2" fillId="0" borderId="0" xfId="3" quotePrefix="1" applyFont="1" applyAlignment="1">
      <alignment horizontal="center"/>
    </xf>
    <xf numFmtId="0" fontId="2" fillId="0" borderId="1" xfId="3" applyFont="1" applyBorder="1" applyAlignment="1">
      <alignment horizontal="left"/>
    </xf>
    <xf numFmtId="0" fontId="2" fillId="0" borderId="1" xfId="3" quotePrefix="1" applyFont="1" applyBorder="1" applyAlignment="1">
      <alignment horizontal="center"/>
    </xf>
    <xf numFmtId="0" fontId="2" fillId="0" borderId="0" xfId="3" applyFont="1" applyAlignment="1">
      <alignment horizontal="left"/>
    </xf>
    <xf numFmtId="0" fontId="2" fillId="0" borderId="3" xfId="3" applyFont="1" applyBorder="1"/>
    <xf numFmtId="14" fontId="2" fillId="0" borderId="0" xfId="2" applyNumberFormat="1" applyFont="1" applyAlignment="1">
      <alignment horizontal="right"/>
    </xf>
    <xf numFmtId="14" fontId="2" fillId="0" borderId="3" xfId="2" applyNumberFormat="1" applyFont="1" applyBorder="1" applyAlignment="1">
      <alignment horizontal="center"/>
    </xf>
    <xf numFmtId="0" fontId="3" fillId="0" borderId="5" xfId="2" applyFont="1" applyBorder="1" applyAlignment="1">
      <alignment horizontal="center"/>
    </xf>
    <xf numFmtId="14" fontId="2" fillId="0" borderId="3" xfId="3" applyNumberFormat="1" applyFont="1" applyBorder="1" applyAlignment="1">
      <alignment horizontal="center"/>
    </xf>
    <xf numFmtId="0" fontId="3" fillId="0" borderId="5" xfId="3" applyFont="1" applyBorder="1" applyAlignment="1">
      <alignment horizontal="center"/>
    </xf>
  </cellXfs>
  <cellStyles count="5">
    <cellStyle name="Currency 2" xfId="1" xr:uid="{00000000-0005-0000-0000-000000000000}"/>
    <cellStyle name="Currency 2 2" xfId="4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57151</xdr:rowOff>
    </xdr:from>
    <xdr:to>
      <xdr:col>3</xdr:col>
      <xdr:colOff>438150</xdr:colOff>
      <xdr:row>43</xdr:row>
      <xdr:rowOff>150349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77276"/>
          <a:ext cx="971549" cy="49324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8390" y="8645525"/>
          <a:ext cx="1983105" cy="52959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8390" y="8645525"/>
          <a:ext cx="1983105" cy="52959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5060" y="8521700"/>
          <a:ext cx="2023110" cy="52578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9190" y="8439150"/>
          <a:ext cx="2068830" cy="52324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2840" y="8439150"/>
          <a:ext cx="2049780" cy="52324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129540</xdr:colOff>
      <xdr:row>41</xdr:row>
      <xdr:rowOff>38100</xdr:rowOff>
    </xdr:from>
    <xdr:to>
      <xdr:col>4</xdr:col>
      <xdr:colOff>312420</xdr:colOff>
      <xdr:row>43</xdr:row>
      <xdr:rowOff>167640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890" y="8451850"/>
          <a:ext cx="1954530" cy="52324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129540</xdr:colOff>
      <xdr:row>41</xdr:row>
      <xdr:rowOff>38100</xdr:rowOff>
    </xdr:from>
    <xdr:to>
      <xdr:col>4</xdr:col>
      <xdr:colOff>312420</xdr:colOff>
      <xdr:row>43</xdr:row>
      <xdr:rowOff>167640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890" y="8451850"/>
          <a:ext cx="1954530" cy="5232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57151</xdr:rowOff>
    </xdr:from>
    <xdr:to>
      <xdr:col>3</xdr:col>
      <xdr:colOff>438150</xdr:colOff>
      <xdr:row>43</xdr:row>
      <xdr:rowOff>150349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77276"/>
          <a:ext cx="971549" cy="4932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57151</xdr:rowOff>
    </xdr:from>
    <xdr:to>
      <xdr:col>3</xdr:col>
      <xdr:colOff>438150</xdr:colOff>
      <xdr:row>43</xdr:row>
      <xdr:rowOff>150349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77276"/>
          <a:ext cx="971549" cy="49324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57151</xdr:rowOff>
    </xdr:from>
    <xdr:to>
      <xdr:col>3</xdr:col>
      <xdr:colOff>438150</xdr:colOff>
      <xdr:row>43</xdr:row>
      <xdr:rowOff>150349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77276"/>
          <a:ext cx="971549" cy="49324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57151</xdr:rowOff>
    </xdr:from>
    <xdr:to>
      <xdr:col>3</xdr:col>
      <xdr:colOff>438150</xdr:colOff>
      <xdr:row>43</xdr:row>
      <xdr:rowOff>150349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77276"/>
          <a:ext cx="971549" cy="49324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57151</xdr:rowOff>
    </xdr:from>
    <xdr:to>
      <xdr:col>3</xdr:col>
      <xdr:colOff>438150</xdr:colOff>
      <xdr:row>43</xdr:row>
      <xdr:rowOff>150349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77276"/>
          <a:ext cx="971549" cy="49324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41</xdr:row>
      <xdr:rowOff>57151</xdr:rowOff>
    </xdr:from>
    <xdr:to>
      <xdr:col>3</xdr:col>
      <xdr:colOff>438150</xdr:colOff>
      <xdr:row>43</xdr:row>
      <xdr:rowOff>150349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77276"/>
          <a:ext cx="971549" cy="49324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8390" y="8645525"/>
          <a:ext cx="1983105" cy="52959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2540</xdr:colOff>
      <xdr:row>41</xdr:row>
      <xdr:rowOff>25400</xdr:rowOff>
    </xdr:from>
    <xdr:to>
      <xdr:col>5</xdr:col>
      <xdr:colOff>128270</xdr:colOff>
      <xdr:row>43</xdr:row>
      <xdr:rowOff>154940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8390" y="8645525"/>
          <a:ext cx="1983105" cy="5295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ing/Financial%20Data/Borrowings/Cristalina%20SRF/UTC%20Quarterly%20Report/Q1_2015%20Report%20UW0905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mortization Table"/>
      <sheetName val="Q1_2015"/>
    </sheetNames>
    <sheetDataSet>
      <sheetData sheetId="0">
        <row r="9">
          <cell r="F9">
            <v>119000</v>
          </cell>
        </row>
        <row r="10">
          <cell r="F10">
            <v>0.08</v>
          </cell>
        </row>
        <row r="11">
          <cell r="F11">
            <v>20</v>
          </cell>
        </row>
        <row r="12">
          <cell r="F12">
            <v>42104.626151851851</v>
          </cell>
        </row>
        <row r="17">
          <cell r="F17">
            <v>240</v>
          </cell>
        </row>
        <row r="19">
          <cell r="F19">
            <v>238887.28370453382</v>
          </cell>
        </row>
        <row r="22">
          <cell r="C22" t="str">
            <v>No.</v>
          </cell>
          <cell r="D22" t="str">
            <v>Payment Date</v>
          </cell>
          <cell r="E22" t="str">
            <v>Beginning Balance</v>
          </cell>
          <cell r="F22" t="str">
            <v>Payment</v>
          </cell>
          <cell r="G22" t="str">
            <v>Principal</v>
          </cell>
          <cell r="H22" t="str">
            <v>Interest</v>
          </cell>
          <cell r="I22" t="str">
            <v>Ending Balance</v>
          </cell>
          <cell r="J22" t="str">
            <v>Payment Catch-up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N47"/>
  <sheetViews>
    <sheetView tabSelected="1" zoomScaleNormal="100" zoomScaleSheetLayoutView="90" workbookViewId="0">
      <selection activeCell="S9" sqref="S9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44926</v>
      </c>
      <c r="F7" s="1"/>
      <c r="G7" s="1"/>
      <c r="H7" s="1"/>
    </row>
    <row r="9" spans="2:13" ht="16.5" thickBot="1" x14ac:dyDescent="0.3">
      <c r="B9" s="2" t="s">
        <v>4</v>
      </c>
      <c r="L9" s="30">
        <v>44834</v>
      </c>
      <c r="M9" s="8">
        <v>260781.41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44835</v>
      </c>
      <c r="E12" s="1"/>
      <c r="G12" s="14">
        <v>2712.28</v>
      </c>
      <c r="H12" s="15">
        <v>85</v>
      </c>
      <c r="I12" s="14">
        <f>+G12</f>
        <v>2712.28</v>
      </c>
      <c r="K12" s="17">
        <v>44860</v>
      </c>
    </row>
    <row r="13" spans="2:13" ht="16.5" thickBot="1" x14ac:dyDescent="0.3">
      <c r="C13" s="2" t="s">
        <v>9</v>
      </c>
      <c r="D13" s="13">
        <v>44866</v>
      </c>
      <c r="E13" s="13"/>
      <c r="G13" s="16">
        <v>2726.75</v>
      </c>
      <c r="H13" s="15">
        <v>85</v>
      </c>
      <c r="I13" s="14">
        <f>+G13</f>
        <v>2726.75</v>
      </c>
      <c r="K13" s="64">
        <v>44893</v>
      </c>
    </row>
    <row r="14" spans="2:13" ht="16.5" thickBot="1" x14ac:dyDescent="0.3">
      <c r="C14" s="2" t="s">
        <v>10</v>
      </c>
      <c r="D14" s="13">
        <v>44896</v>
      </c>
      <c r="E14" s="1"/>
      <c r="G14" s="16">
        <v>2718.93</v>
      </c>
      <c r="H14" s="15">
        <v>85</v>
      </c>
      <c r="I14" s="14">
        <f>+G14</f>
        <v>2718.93</v>
      </c>
      <c r="K14" s="17">
        <v>44923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8157.9600000000009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268939.37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205745.58</v>
      </c>
    </row>
    <row r="36" spans="2:12" ht="16.5" thickBot="1" x14ac:dyDescent="0.3">
      <c r="C36" s="9" t="s">
        <v>17</v>
      </c>
      <c r="I36" s="16">
        <v>0</v>
      </c>
    </row>
    <row r="37" spans="2:12" ht="16.5" thickBot="1" x14ac:dyDescent="0.3">
      <c r="C37" s="2" t="s">
        <v>18</v>
      </c>
      <c r="I37" s="16">
        <v>0</v>
      </c>
    </row>
    <row r="38" spans="2:12" ht="16.5" thickBot="1" x14ac:dyDescent="0.3">
      <c r="B38" s="9" t="s">
        <v>19</v>
      </c>
      <c r="J38" s="19" t="s">
        <v>5</v>
      </c>
      <c r="K38" s="21">
        <f>K35-I36</f>
        <v>205745.58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5">
        <v>44972</v>
      </c>
      <c r="I44" s="65"/>
    </row>
    <row r="45" spans="2:12" ht="16.5" thickTop="1" x14ac:dyDescent="0.25">
      <c r="B45" s="66" t="s">
        <v>21</v>
      </c>
      <c r="C45" s="66"/>
      <c r="D45" s="66"/>
      <c r="E45" s="66"/>
      <c r="F45" s="66"/>
      <c r="H45" s="66" t="s">
        <v>22</v>
      </c>
      <c r="I45" s="66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pageSetUpPr fitToPage="1"/>
  </sheetPr>
  <dimension ref="A3:N47"/>
  <sheetViews>
    <sheetView zoomScaleNormal="100" zoomScaleSheetLayoutView="90" workbookViewId="0">
      <selection activeCell="M38" sqref="M38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44104</v>
      </c>
      <c r="F7" s="1"/>
      <c r="G7" s="1"/>
      <c r="H7" s="1"/>
    </row>
    <row r="9" spans="2:13" ht="16.5" thickBot="1" x14ac:dyDescent="0.3">
      <c r="B9" s="2" t="s">
        <v>4</v>
      </c>
      <c r="L9" s="30">
        <v>44012</v>
      </c>
      <c r="M9" s="8">
        <v>188073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44013</v>
      </c>
      <c r="E12" s="1"/>
      <c r="G12" s="14">
        <v>2720</v>
      </c>
      <c r="H12" s="15">
        <v>85</v>
      </c>
      <c r="I12" s="14">
        <f>+G12</f>
        <v>2720</v>
      </c>
      <c r="K12" s="17">
        <v>44039</v>
      </c>
    </row>
    <row r="13" spans="2:13" ht="16.5" thickBot="1" x14ac:dyDescent="0.3">
      <c r="C13" s="2" t="s">
        <v>9</v>
      </c>
      <c r="D13" s="13">
        <v>44044</v>
      </c>
      <c r="E13" s="13"/>
      <c r="G13" s="16">
        <v>2720</v>
      </c>
      <c r="H13" s="15">
        <v>85</v>
      </c>
      <c r="I13" s="14">
        <f>+G13</f>
        <v>2720</v>
      </c>
      <c r="K13" s="17">
        <v>44069</v>
      </c>
    </row>
    <row r="14" spans="2:13" ht="16.5" thickBot="1" x14ac:dyDescent="0.3">
      <c r="C14" s="2" t="s">
        <v>10</v>
      </c>
      <c r="D14" s="13">
        <v>44075</v>
      </c>
      <c r="E14" s="1"/>
      <c r="G14" s="16">
        <v>2720</v>
      </c>
      <c r="H14" s="15">
        <v>85</v>
      </c>
      <c r="I14" s="14">
        <f>+G14</f>
        <v>2720</v>
      </c>
      <c r="K14" s="17">
        <v>44098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8160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196233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293922.24</v>
      </c>
    </row>
    <row r="36" spans="2:12" ht="16.5" thickBot="1" x14ac:dyDescent="0.3">
      <c r="C36" s="9" t="s">
        <v>17</v>
      </c>
      <c r="I36" s="16">
        <v>29392.22</v>
      </c>
    </row>
    <row r="37" spans="2:12" ht="16.5" thickBot="1" x14ac:dyDescent="0.3">
      <c r="C37" s="2" t="s">
        <v>18</v>
      </c>
      <c r="I37" s="16">
        <v>4408.83</v>
      </c>
    </row>
    <row r="38" spans="2:12" ht="16.5" thickBot="1" x14ac:dyDescent="0.3">
      <c r="B38" s="9" t="s">
        <v>19</v>
      </c>
      <c r="J38" s="19" t="s">
        <v>5</v>
      </c>
      <c r="K38" s="21">
        <f>K35-I36</f>
        <v>264530.02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5">
        <v>44158</v>
      </c>
      <c r="I44" s="65"/>
    </row>
    <row r="45" spans="2:12" ht="16.5" thickTop="1" x14ac:dyDescent="0.25">
      <c r="B45" s="66" t="s">
        <v>21</v>
      </c>
      <c r="C45" s="66"/>
      <c r="D45" s="66"/>
      <c r="E45" s="66"/>
      <c r="F45" s="66"/>
      <c r="H45" s="66" t="s">
        <v>22</v>
      </c>
      <c r="I45" s="66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>
    <pageSetUpPr fitToPage="1"/>
  </sheetPr>
  <dimension ref="A3:N47"/>
  <sheetViews>
    <sheetView topLeftCell="A13" zoomScaleNormal="100" zoomScaleSheetLayoutView="90" workbookViewId="0">
      <selection activeCell="R7" sqref="R7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44012</v>
      </c>
      <c r="F7" s="1"/>
      <c r="G7" s="1"/>
      <c r="H7" s="1"/>
    </row>
    <row r="9" spans="2:13" ht="16.5" thickBot="1" x14ac:dyDescent="0.3">
      <c r="B9" s="2" t="s">
        <v>4</v>
      </c>
      <c r="L9" s="30">
        <v>43921</v>
      </c>
      <c r="M9" s="8">
        <v>179913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43922</v>
      </c>
      <c r="E12" s="1"/>
      <c r="G12" s="14">
        <v>2720</v>
      </c>
      <c r="H12" s="15">
        <v>85</v>
      </c>
      <c r="I12" s="14">
        <f>+G12</f>
        <v>2720</v>
      </c>
      <c r="K12" s="17">
        <v>43948</v>
      </c>
    </row>
    <row r="13" spans="2:13" ht="16.5" thickBot="1" x14ac:dyDescent="0.3">
      <c r="C13" s="2" t="s">
        <v>9</v>
      </c>
      <c r="D13" s="13">
        <v>43952</v>
      </c>
      <c r="E13" s="13"/>
      <c r="G13" s="16">
        <v>2715.59</v>
      </c>
      <c r="H13" s="15">
        <v>85</v>
      </c>
      <c r="I13" s="14">
        <f>+G13</f>
        <v>2715.59</v>
      </c>
      <c r="K13" s="17">
        <v>43977</v>
      </c>
    </row>
    <row r="14" spans="2:13" ht="16.5" thickBot="1" x14ac:dyDescent="0.3">
      <c r="C14" s="2" t="s">
        <v>10</v>
      </c>
      <c r="D14" s="13">
        <v>43983</v>
      </c>
      <c r="E14" s="1"/>
      <c r="G14" s="16">
        <v>2724.41</v>
      </c>
      <c r="H14" s="15">
        <v>85</v>
      </c>
      <c r="I14" s="14">
        <f>+G14</f>
        <v>2724.41</v>
      </c>
      <c r="K14" s="17">
        <v>44006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8160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188073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293922.24</v>
      </c>
    </row>
    <row r="36" spans="2:12" ht="16.5" thickBot="1" x14ac:dyDescent="0.3">
      <c r="C36" s="9" t="s">
        <v>17</v>
      </c>
      <c r="I36" s="16">
        <v>0</v>
      </c>
    </row>
    <row r="37" spans="2:12" ht="16.5" thickBot="1" x14ac:dyDescent="0.3">
      <c r="C37" s="2" t="s">
        <v>18</v>
      </c>
      <c r="I37" s="16">
        <v>0</v>
      </c>
    </row>
    <row r="38" spans="2:12" ht="16.5" thickBot="1" x14ac:dyDescent="0.3">
      <c r="B38" s="9" t="s">
        <v>19</v>
      </c>
      <c r="J38" s="19" t="s">
        <v>5</v>
      </c>
      <c r="K38" s="21">
        <f>K35-I36</f>
        <v>293922.24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5">
        <v>44069</v>
      </c>
      <c r="I44" s="65"/>
    </row>
    <row r="45" spans="2:12" ht="16.5" thickTop="1" x14ac:dyDescent="0.25">
      <c r="B45" s="66" t="s">
        <v>21</v>
      </c>
      <c r="C45" s="66"/>
      <c r="D45" s="66"/>
      <c r="E45" s="66"/>
      <c r="F45" s="66"/>
      <c r="H45" s="66" t="s">
        <v>22</v>
      </c>
      <c r="I45" s="66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pageSetUpPr fitToPage="1"/>
  </sheetPr>
  <dimension ref="A3:N47"/>
  <sheetViews>
    <sheetView topLeftCell="A28" zoomScaleNormal="100" zoomScaleSheetLayoutView="90" workbookViewId="0">
      <selection activeCell="O21" sqref="O21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43921</v>
      </c>
      <c r="F7" s="1"/>
      <c r="G7" s="1"/>
      <c r="H7" s="1"/>
    </row>
    <row r="9" spans="2:13" ht="16.5" thickBot="1" x14ac:dyDescent="0.3">
      <c r="B9" s="2" t="s">
        <v>4</v>
      </c>
      <c r="L9" s="30">
        <v>43830</v>
      </c>
      <c r="M9" s="8">
        <v>171753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43831</v>
      </c>
      <c r="E12" s="1"/>
      <c r="G12" s="14">
        <v>2720</v>
      </c>
      <c r="H12" s="15">
        <v>85</v>
      </c>
      <c r="I12" s="14">
        <f>+G12</f>
        <v>2720</v>
      </c>
      <c r="K12" s="17">
        <v>43857</v>
      </c>
    </row>
    <row r="13" spans="2:13" ht="16.5" thickBot="1" x14ac:dyDescent="0.3">
      <c r="C13" s="2" t="s">
        <v>9</v>
      </c>
      <c r="D13" s="13">
        <v>43862</v>
      </c>
      <c r="E13" s="13"/>
      <c r="G13" s="16">
        <v>2720</v>
      </c>
      <c r="H13" s="15">
        <v>85</v>
      </c>
      <c r="I13" s="14">
        <f>+G13</f>
        <v>2720</v>
      </c>
      <c r="K13" s="17">
        <v>43887</v>
      </c>
    </row>
    <row r="14" spans="2:13" ht="16.5" thickBot="1" x14ac:dyDescent="0.3">
      <c r="C14" s="2" t="s">
        <v>10</v>
      </c>
      <c r="D14" s="13">
        <v>43891</v>
      </c>
      <c r="E14" s="1"/>
      <c r="G14" s="16">
        <v>2720</v>
      </c>
      <c r="H14" s="15">
        <v>85</v>
      </c>
      <c r="I14" s="14">
        <f>+G14</f>
        <v>2720</v>
      </c>
      <c r="K14" s="17">
        <v>43915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8160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179913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293922.24</v>
      </c>
    </row>
    <row r="36" spans="2:12" ht="16.5" thickBot="1" x14ac:dyDescent="0.3">
      <c r="C36" s="9" t="s">
        <v>17</v>
      </c>
      <c r="I36" s="16">
        <v>0</v>
      </c>
    </row>
    <row r="37" spans="2:12" ht="16.5" thickBot="1" x14ac:dyDescent="0.3">
      <c r="C37" s="2" t="s">
        <v>18</v>
      </c>
      <c r="I37" s="16">
        <v>0</v>
      </c>
    </row>
    <row r="38" spans="2:12" ht="16.5" thickBot="1" x14ac:dyDescent="0.3">
      <c r="B38" s="9" t="s">
        <v>19</v>
      </c>
      <c r="J38" s="19" t="s">
        <v>5</v>
      </c>
      <c r="K38" s="21">
        <f>K35-I36</f>
        <v>293922.24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5">
        <v>43964</v>
      </c>
      <c r="I44" s="65"/>
    </row>
    <row r="45" spans="2:12" ht="16.5" thickTop="1" x14ac:dyDescent="0.25">
      <c r="B45" s="66" t="s">
        <v>21</v>
      </c>
      <c r="C45" s="66"/>
      <c r="D45" s="66"/>
      <c r="E45" s="66"/>
      <c r="F45" s="66"/>
      <c r="H45" s="66" t="s">
        <v>22</v>
      </c>
      <c r="I45" s="66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1">
    <pageSetUpPr fitToPage="1"/>
  </sheetPr>
  <dimension ref="A3:N47"/>
  <sheetViews>
    <sheetView zoomScaleNormal="100" zoomScaleSheetLayoutView="90" workbookViewId="0">
      <selection activeCell="O37" sqref="O37"/>
    </sheetView>
  </sheetViews>
  <sheetFormatPr defaultColWidth="9.28515625" defaultRowHeight="15.75" x14ac:dyDescent="0.25"/>
  <cols>
    <col min="1" max="1" width="9.28515625" style="34"/>
    <col min="2" max="2" width="7" style="34" customWidth="1"/>
    <col min="3" max="5" width="9.28515625" style="34"/>
    <col min="6" max="6" width="3.28515625" style="34" customWidth="1"/>
    <col min="7" max="7" width="11.7109375" style="34" bestFit="1" customWidth="1"/>
    <col min="8" max="8" width="14.28515625" style="34" customWidth="1"/>
    <col min="9" max="9" width="13.5703125" style="34" bestFit="1" customWidth="1"/>
    <col min="10" max="10" width="3.42578125" style="34" customWidth="1"/>
    <col min="11" max="11" width="15.42578125" style="34" bestFit="1" customWidth="1"/>
    <col min="12" max="13" width="12.28515625" style="34" bestFit="1" customWidth="1"/>
    <col min="14" max="16384" width="9.28515625" style="34"/>
  </cols>
  <sheetData>
    <row r="3" spans="2:13" ht="16.5" thickBot="1" x14ac:dyDescent="0.3">
      <c r="B3" s="33" t="s">
        <v>31</v>
      </c>
      <c r="C3" s="33"/>
      <c r="D3" s="33"/>
      <c r="E3" s="33"/>
      <c r="F3" s="33"/>
      <c r="G3" s="33"/>
      <c r="H3" s="33"/>
      <c r="I3" s="33"/>
    </row>
    <row r="4" spans="2:13" x14ac:dyDescent="0.25">
      <c r="C4" s="34" t="s">
        <v>0</v>
      </c>
    </row>
    <row r="6" spans="2:13" x14ac:dyDescent="0.25">
      <c r="B6" s="34" t="s">
        <v>1</v>
      </c>
      <c r="K6" s="35" t="s">
        <v>2</v>
      </c>
      <c r="L6" s="36" t="s">
        <v>23</v>
      </c>
      <c r="M6" s="37"/>
    </row>
    <row r="7" spans="2:13" ht="16.5" thickBot="1" x14ac:dyDescent="0.3">
      <c r="B7" s="34" t="s">
        <v>3</v>
      </c>
      <c r="E7" s="38">
        <v>43830</v>
      </c>
      <c r="F7" s="33"/>
      <c r="G7" s="33"/>
      <c r="H7" s="33"/>
    </row>
    <row r="9" spans="2:13" ht="16.5" thickBot="1" x14ac:dyDescent="0.3">
      <c r="B9" s="34" t="s">
        <v>4</v>
      </c>
      <c r="L9" s="39">
        <v>43738</v>
      </c>
      <c r="M9" s="40">
        <v>163565.26999999999</v>
      </c>
    </row>
    <row r="10" spans="2:13" x14ac:dyDescent="0.25">
      <c r="B10" s="34" t="s">
        <v>29</v>
      </c>
    </row>
    <row r="11" spans="2:13" ht="31.5" x14ac:dyDescent="0.25">
      <c r="B11" s="41" t="s">
        <v>6</v>
      </c>
      <c r="D11" s="42" t="s">
        <v>24</v>
      </c>
      <c r="E11" s="42"/>
      <c r="F11" s="42"/>
      <c r="G11" s="43" t="s">
        <v>7</v>
      </c>
      <c r="H11" s="44" t="s">
        <v>26</v>
      </c>
      <c r="I11" s="43" t="s">
        <v>27</v>
      </c>
      <c r="J11" s="42"/>
      <c r="K11" s="42" t="s">
        <v>25</v>
      </c>
    </row>
    <row r="12" spans="2:13" ht="16.5" thickBot="1" x14ac:dyDescent="0.3">
      <c r="C12" s="34" t="s">
        <v>8</v>
      </c>
      <c r="D12" s="45">
        <v>43748</v>
      </c>
      <c r="E12" s="33"/>
      <c r="G12" s="46">
        <v>2747.73</v>
      </c>
      <c r="H12" s="47">
        <v>85</v>
      </c>
      <c r="I12" s="46">
        <f>+G12</f>
        <v>2747.73</v>
      </c>
      <c r="K12" s="48">
        <v>43762</v>
      </c>
    </row>
    <row r="13" spans="2:13" ht="16.5" thickBot="1" x14ac:dyDescent="0.3">
      <c r="C13" s="34" t="s">
        <v>9</v>
      </c>
      <c r="D13" s="45">
        <v>43770</v>
      </c>
      <c r="E13" s="45"/>
      <c r="G13" s="49">
        <v>2720</v>
      </c>
      <c r="H13" s="47">
        <v>85</v>
      </c>
      <c r="I13" s="46">
        <f>+G13</f>
        <v>2720</v>
      </c>
      <c r="K13" s="48">
        <v>43791</v>
      </c>
    </row>
    <row r="14" spans="2:13" ht="16.5" thickBot="1" x14ac:dyDescent="0.3">
      <c r="C14" s="34" t="s">
        <v>10</v>
      </c>
      <c r="D14" s="45">
        <v>43800</v>
      </c>
      <c r="E14" s="33"/>
      <c r="G14" s="49">
        <v>2720</v>
      </c>
      <c r="H14" s="47">
        <v>85</v>
      </c>
      <c r="I14" s="46">
        <f>+G14</f>
        <v>2720</v>
      </c>
      <c r="K14" s="48">
        <v>43825</v>
      </c>
    </row>
    <row r="15" spans="2:13" x14ac:dyDescent="0.25">
      <c r="C15" s="34" t="s">
        <v>28</v>
      </c>
      <c r="H15" s="48"/>
      <c r="I15" s="50"/>
    </row>
    <row r="16" spans="2:13" ht="16.5" thickBot="1" x14ac:dyDescent="0.3">
      <c r="F16" s="41" t="s">
        <v>11</v>
      </c>
      <c r="J16" s="51" t="s">
        <v>5</v>
      </c>
      <c r="K16" s="52">
        <f>SUM(I12:I14)+I15</f>
        <v>8187.73</v>
      </c>
    </row>
    <row r="18" spans="1:14" x14ac:dyDescent="0.25">
      <c r="B18" s="41" t="s">
        <v>12</v>
      </c>
    </row>
    <row r="19" spans="1:14" ht="16.5" thickBot="1" x14ac:dyDescent="0.3">
      <c r="C19" s="33"/>
      <c r="D19" s="33"/>
      <c r="E19" s="33"/>
      <c r="I19" s="49"/>
    </row>
    <row r="20" spans="1:14" ht="16.5" thickBot="1" x14ac:dyDescent="0.3">
      <c r="C20" s="33"/>
      <c r="D20" s="33"/>
      <c r="E20" s="33"/>
      <c r="I20" s="49">
        <v>0</v>
      </c>
    </row>
    <row r="21" spans="1:14" ht="16.5" thickBot="1" x14ac:dyDescent="0.3">
      <c r="C21" s="33"/>
      <c r="D21" s="33"/>
      <c r="E21" s="33"/>
      <c r="I21" s="49">
        <v>0</v>
      </c>
    </row>
    <row r="22" spans="1:14" ht="16.5" thickBot="1" x14ac:dyDescent="0.3">
      <c r="C22" s="33"/>
      <c r="D22" s="33"/>
      <c r="E22" s="33"/>
      <c r="I22" s="49">
        <v>0</v>
      </c>
    </row>
    <row r="23" spans="1:14" ht="16.5" thickBot="1" x14ac:dyDescent="0.3">
      <c r="C23" s="33"/>
      <c r="D23" s="33"/>
      <c r="E23" s="33"/>
      <c r="I23" s="49">
        <v>0</v>
      </c>
    </row>
    <row r="24" spans="1:14" ht="16.5" thickBot="1" x14ac:dyDescent="0.3">
      <c r="C24" s="33"/>
      <c r="D24" s="33"/>
      <c r="E24" s="33"/>
      <c r="I24" s="49">
        <v>0</v>
      </c>
    </row>
    <row r="25" spans="1:14" ht="16.5" thickBot="1" x14ac:dyDescent="0.3">
      <c r="C25" s="33"/>
      <c r="D25" s="33"/>
      <c r="E25" s="33"/>
      <c r="I25" s="49">
        <v>0</v>
      </c>
    </row>
    <row r="26" spans="1:14" ht="16.5" thickBot="1" x14ac:dyDescent="0.3">
      <c r="C26" s="33"/>
      <c r="D26" s="33"/>
      <c r="E26" s="33"/>
      <c r="I26" s="49">
        <v>0</v>
      </c>
    </row>
    <row r="28" spans="1:14" ht="16.5" thickBot="1" x14ac:dyDescent="0.3">
      <c r="F28" s="41" t="s">
        <v>13</v>
      </c>
      <c r="J28" s="51" t="s">
        <v>5</v>
      </c>
      <c r="K28" s="53">
        <f>SUM(I19:I26)</f>
        <v>0</v>
      </c>
    </row>
    <row r="30" spans="1:14" ht="16.5" thickBot="1" x14ac:dyDescent="0.3">
      <c r="B30" s="41" t="s">
        <v>14</v>
      </c>
      <c r="L30" s="54" t="s">
        <v>5</v>
      </c>
      <c r="M30" s="55">
        <f>+K16+M9+K28</f>
        <v>171753</v>
      </c>
    </row>
    <row r="31" spans="1:14" ht="16.5" thickTop="1" x14ac:dyDescent="0.25">
      <c r="A31" s="56"/>
      <c r="B31" s="57"/>
      <c r="C31" s="56"/>
      <c r="D31" s="56"/>
      <c r="E31" s="56"/>
      <c r="F31" s="56"/>
      <c r="G31" s="56"/>
      <c r="H31" s="56"/>
      <c r="I31" s="56"/>
      <c r="J31" s="56"/>
      <c r="K31" s="56"/>
      <c r="L31" s="58"/>
      <c r="M31" s="56"/>
      <c r="N31" s="56"/>
    </row>
    <row r="33" spans="2:12" ht="16.5" thickBot="1" x14ac:dyDescent="0.3">
      <c r="B33" s="34" t="s">
        <v>15</v>
      </c>
      <c r="J33" s="33"/>
      <c r="K33" s="33">
        <v>85</v>
      </c>
    </row>
    <row r="34" spans="2:12" x14ac:dyDescent="0.25">
      <c r="B34" s="34" t="s">
        <v>30</v>
      </c>
    </row>
    <row r="35" spans="2:12" ht="16.5" thickBot="1" x14ac:dyDescent="0.3">
      <c r="B35" s="34" t="s">
        <v>16</v>
      </c>
      <c r="J35" s="51" t="s">
        <v>5</v>
      </c>
      <c r="K35" s="53">
        <v>323314.46000000002</v>
      </c>
    </row>
    <row r="36" spans="2:12" ht="16.5" thickBot="1" x14ac:dyDescent="0.3">
      <c r="C36" s="41" t="s">
        <v>17</v>
      </c>
      <c r="I36" s="49">
        <v>0</v>
      </c>
    </row>
    <row r="37" spans="2:12" ht="16.5" thickBot="1" x14ac:dyDescent="0.3">
      <c r="C37" s="34" t="s">
        <v>18</v>
      </c>
      <c r="I37" s="49">
        <v>0</v>
      </c>
    </row>
    <row r="38" spans="2:12" ht="16.5" thickBot="1" x14ac:dyDescent="0.3">
      <c r="B38" s="41" t="s">
        <v>19</v>
      </c>
      <c r="J38" s="51" t="s">
        <v>5</v>
      </c>
      <c r="K38" s="53">
        <f>K35-I36</f>
        <v>323314.46000000002</v>
      </c>
    </row>
    <row r="39" spans="2:12" x14ac:dyDescent="0.25">
      <c r="B39" s="41"/>
      <c r="J39" s="59"/>
    </row>
    <row r="40" spans="2:12" x14ac:dyDescent="0.25">
      <c r="B40" s="60" t="s">
        <v>20</v>
      </c>
      <c r="C40" s="37"/>
      <c r="D40" s="37"/>
      <c r="E40" s="37"/>
      <c r="F40" s="37"/>
      <c r="G40" s="37"/>
      <c r="H40" s="37"/>
      <c r="I40" s="37"/>
      <c r="J40" s="61"/>
      <c r="K40" s="37"/>
      <c r="L40" s="37"/>
    </row>
    <row r="41" spans="2:12" x14ac:dyDescent="0.25">
      <c r="B41" s="60"/>
      <c r="C41" s="37"/>
      <c r="D41" s="37"/>
      <c r="E41" s="37"/>
      <c r="F41" s="37"/>
      <c r="G41" s="37"/>
      <c r="H41" s="37"/>
      <c r="I41" s="37"/>
      <c r="J41" s="61"/>
      <c r="K41" s="37"/>
      <c r="L41" s="37"/>
    </row>
    <row r="42" spans="2:12" x14ac:dyDescent="0.25">
      <c r="B42" s="62"/>
      <c r="J42" s="59"/>
    </row>
    <row r="44" spans="2:12" ht="16.5" thickBot="1" x14ac:dyDescent="0.3">
      <c r="B44" s="63"/>
      <c r="C44" s="63"/>
      <c r="D44" s="63"/>
      <c r="E44" s="63"/>
      <c r="F44" s="63"/>
      <c r="H44" s="67">
        <v>43865</v>
      </c>
      <c r="I44" s="67"/>
    </row>
    <row r="45" spans="2:12" ht="16.5" thickTop="1" x14ac:dyDescent="0.25">
      <c r="B45" s="68" t="s">
        <v>21</v>
      </c>
      <c r="C45" s="68"/>
      <c r="D45" s="68"/>
      <c r="E45" s="68"/>
      <c r="F45" s="68"/>
      <c r="H45" s="68" t="s">
        <v>22</v>
      </c>
      <c r="I45" s="68"/>
    </row>
    <row r="47" spans="2:12" x14ac:dyDescent="0.25">
      <c r="B47" s="41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2">
    <pageSetUpPr fitToPage="1"/>
  </sheetPr>
  <dimension ref="A3:N47"/>
  <sheetViews>
    <sheetView zoomScaleNormal="100" zoomScaleSheetLayoutView="90" workbookViewId="0">
      <selection activeCell="P23" sqref="P23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43738</v>
      </c>
      <c r="F7" s="1"/>
      <c r="G7" s="1"/>
      <c r="H7" s="1"/>
    </row>
    <row r="9" spans="2:13" ht="16.5" thickBot="1" x14ac:dyDescent="0.3">
      <c r="B9" s="2" t="s">
        <v>4</v>
      </c>
      <c r="L9" s="30">
        <v>43646</v>
      </c>
      <c r="M9" s="8">
        <v>155431.06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43647</v>
      </c>
      <c r="E12" s="1"/>
      <c r="G12" s="14">
        <f>14.34+25.38+2625.94+32</f>
        <v>2697.66</v>
      </c>
      <c r="H12" s="15">
        <v>85</v>
      </c>
      <c r="I12" s="14">
        <f>+G12</f>
        <v>2697.66</v>
      </c>
      <c r="K12" s="17">
        <v>43677</v>
      </c>
    </row>
    <row r="13" spans="2:13" ht="16.5" thickBot="1" x14ac:dyDescent="0.3">
      <c r="C13" s="2" t="s">
        <v>9</v>
      </c>
      <c r="D13" s="13">
        <v>43678</v>
      </c>
      <c r="E13" s="13"/>
      <c r="G13" s="16">
        <v>2712.28</v>
      </c>
      <c r="H13" s="15">
        <v>85</v>
      </c>
      <c r="I13" s="14">
        <f>+G13</f>
        <v>2712.28</v>
      </c>
      <c r="K13" s="17">
        <v>43708</v>
      </c>
    </row>
    <row r="14" spans="2:13" ht="16.5" thickBot="1" x14ac:dyDescent="0.3">
      <c r="C14" s="2" t="s">
        <v>10</v>
      </c>
      <c r="D14" s="13">
        <v>43738</v>
      </c>
      <c r="E14" s="1"/>
      <c r="G14" s="16">
        <v>2724.27</v>
      </c>
      <c r="H14" s="15">
        <v>85</v>
      </c>
      <c r="I14" s="14">
        <f>+G14</f>
        <v>2724.27</v>
      </c>
      <c r="K14" s="17">
        <v>43738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8134.2100000000009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163565.26999999999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323314.46000000002</v>
      </c>
    </row>
    <row r="36" spans="2:12" ht="16.5" thickBot="1" x14ac:dyDescent="0.3">
      <c r="C36" s="9" t="s">
        <v>17</v>
      </c>
      <c r="I36" s="16">
        <v>29392.22</v>
      </c>
    </row>
    <row r="37" spans="2:12" ht="16.5" thickBot="1" x14ac:dyDescent="0.3">
      <c r="C37" s="2" t="s">
        <v>18</v>
      </c>
      <c r="I37" s="16">
        <v>4849.72</v>
      </c>
    </row>
    <row r="38" spans="2:12" ht="16.5" thickBot="1" x14ac:dyDescent="0.3">
      <c r="B38" s="9" t="s">
        <v>19</v>
      </c>
      <c r="J38" s="19" t="s">
        <v>5</v>
      </c>
      <c r="K38" s="21">
        <f>K35-I36</f>
        <v>293922.24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5">
        <v>43746</v>
      </c>
      <c r="I44" s="65"/>
    </row>
    <row r="45" spans="2:12" ht="16.5" thickTop="1" x14ac:dyDescent="0.25">
      <c r="B45" s="66" t="s">
        <v>21</v>
      </c>
      <c r="C45" s="66"/>
      <c r="D45" s="66"/>
      <c r="E45" s="66"/>
      <c r="F45" s="66"/>
      <c r="H45" s="66" t="s">
        <v>22</v>
      </c>
      <c r="I45" s="66"/>
    </row>
    <row r="47" spans="2:12" x14ac:dyDescent="0.25">
      <c r="B47" s="9"/>
    </row>
  </sheetData>
  <mergeCells count="3">
    <mergeCell ref="H44:I44"/>
    <mergeCell ref="H45:I45"/>
    <mergeCell ref="B45:F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3">
    <pageSetUpPr fitToPage="1"/>
  </sheetPr>
  <dimension ref="A3:N47"/>
  <sheetViews>
    <sheetView topLeftCell="A13" zoomScaleNormal="100" zoomScaleSheetLayoutView="90" workbookViewId="0">
      <selection activeCell="E10" sqref="E10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43646</v>
      </c>
      <c r="F7" s="1"/>
      <c r="G7" s="1"/>
      <c r="H7" s="1"/>
    </row>
    <row r="9" spans="2:13" ht="16.5" thickBot="1" x14ac:dyDescent="0.3">
      <c r="B9" s="2" t="s">
        <v>4</v>
      </c>
      <c r="L9" s="30">
        <v>43555</v>
      </c>
      <c r="M9" s="8">
        <v>147273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43556</v>
      </c>
      <c r="E12" s="1"/>
      <c r="G12" s="14">
        <v>2720</v>
      </c>
      <c r="H12" s="15">
        <v>85</v>
      </c>
      <c r="I12" s="14">
        <v>2720</v>
      </c>
      <c r="K12" s="17">
        <v>43585</v>
      </c>
    </row>
    <row r="13" spans="2:13" ht="16.5" thickBot="1" x14ac:dyDescent="0.3">
      <c r="C13" s="2" t="s">
        <v>9</v>
      </c>
      <c r="D13" s="13">
        <v>43586</v>
      </c>
      <c r="E13" s="13"/>
      <c r="G13" s="16">
        <v>2720</v>
      </c>
      <c r="H13" s="15">
        <v>85</v>
      </c>
      <c r="I13" s="14">
        <v>2720</v>
      </c>
      <c r="K13" s="17">
        <v>43616</v>
      </c>
    </row>
    <row r="14" spans="2:13" ht="16.5" thickBot="1" x14ac:dyDescent="0.3">
      <c r="C14" s="2" t="s">
        <v>10</v>
      </c>
      <c r="D14" s="13">
        <v>43617</v>
      </c>
      <c r="E14" s="1"/>
      <c r="G14" s="16">
        <f>2688+30.06</f>
        <v>2718.06</v>
      </c>
      <c r="H14" s="15">
        <v>85</v>
      </c>
      <c r="I14" s="14">
        <f>+G14</f>
        <v>2718.06</v>
      </c>
      <c r="K14" s="17">
        <v>43646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8158.0599999999995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155431.06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323314.46000000002</v>
      </c>
    </row>
    <row r="36" spans="2:12" ht="16.5" thickBot="1" x14ac:dyDescent="0.3">
      <c r="C36" s="9" t="s">
        <v>17</v>
      </c>
      <c r="I36" s="16">
        <v>0</v>
      </c>
      <c r="L36" s="2" t="s">
        <v>33</v>
      </c>
    </row>
    <row r="37" spans="2:12" ht="16.5" thickBot="1" x14ac:dyDescent="0.3">
      <c r="C37" s="2" t="s">
        <v>18</v>
      </c>
      <c r="I37" s="16">
        <v>0</v>
      </c>
      <c r="L37" s="2" t="s">
        <v>32</v>
      </c>
    </row>
    <row r="38" spans="2:12" ht="16.5" thickBot="1" x14ac:dyDescent="0.3">
      <c r="B38" s="9" t="s">
        <v>19</v>
      </c>
      <c r="J38" s="19" t="s">
        <v>5</v>
      </c>
      <c r="K38" s="21">
        <f>K35-I36</f>
        <v>323314.46000000002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31">
        <v>43686</v>
      </c>
      <c r="I44" s="29"/>
    </row>
    <row r="45" spans="2:12" ht="16.5" thickTop="1" x14ac:dyDescent="0.25">
      <c r="B45" s="2" t="s">
        <v>21</v>
      </c>
      <c r="H45" s="2" t="s">
        <v>22</v>
      </c>
    </row>
    <row r="47" spans="2:12" x14ac:dyDescent="0.25">
      <c r="B47" s="9"/>
    </row>
  </sheetData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4">
    <pageSetUpPr fitToPage="1"/>
  </sheetPr>
  <dimension ref="A3:N47"/>
  <sheetViews>
    <sheetView zoomScaleNormal="100" zoomScaleSheetLayoutView="90" workbookViewId="0">
      <selection activeCell="N26" sqref="N26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43555</v>
      </c>
      <c r="F7" s="1"/>
      <c r="G7" s="1"/>
      <c r="H7" s="1"/>
    </row>
    <row r="9" spans="2:13" ht="16.5" thickBot="1" x14ac:dyDescent="0.3">
      <c r="B9" s="2" t="s">
        <v>4</v>
      </c>
      <c r="L9" s="30">
        <v>43465</v>
      </c>
      <c r="M9" s="8">
        <v>139113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43496</v>
      </c>
      <c r="E12" s="1"/>
      <c r="G12" s="14">
        <v>2720</v>
      </c>
      <c r="H12" s="15">
        <v>85</v>
      </c>
      <c r="I12" s="14">
        <v>2720</v>
      </c>
      <c r="K12" s="17">
        <f>+D12</f>
        <v>43496</v>
      </c>
    </row>
    <row r="13" spans="2:13" ht="16.5" thickBot="1" x14ac:dyDescent="0.3">
      <c r="C13" s="2" t="s">
        <v>9</v>
      </c>
      <c r="D13" s="13">
        <v>43524</v>
      </c>
      <c r="E13" s="13"/>
      <c r="G13" s="16">
        <v>2720</v>
      </c>
      <c r="H13" s="15">
        <v>85</v>
      </c>
      <c r="I13" s="14">
        <v>2720</v>
      </c>
      <c r="K13" s="17">
        <f t="shared" ref="K13:K14" si="0">+D13</f>
        <v>43524</v>
      </c>
    </row>
    <row r="14" spans="2:13" ht="16.5" thickBot="1" x14ac:dyDescent="0.3">
      <c r="C14" s="2" t="s">
        <v>10</v>
      </c>
      <c r="D14" s="13">
        <v>43555</v>
      </c>
      <c r="E14" s="1"/>
      <c r="G14" s="16">
        <v>2720</v>
      </c>
      <c r="H14" s="15">
        <v>85</v>
      </c>
      <c r="I14" s="14">
        <v>2720</v>
      </c>
      <c r="K14" s="17">
        <f t="shared" si="0"/>
        <v>43555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8160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147273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323314.46000000002</v>
      </c>
    </row>
    <row r="36" spans="2:12" ht="16.5" thickBot="1" x14ac:dyDescent="0.3">
      <c r="C36" s="9" t="s">
        <v>17</v>
      </c>
      <c r="I36" s="16">
        <v>0</v>
      </c>
      <c r="L36" s="2" t="s">
        <v>33</v>
      </c>
    </row>
    <row r="37" spans="2:12" ht="16.5" thickBot="1" x14ac:dyDescent="0.3">
      <c r="C37" s="2" t="s">
        <v>18</v>
      </c>
      <c r="I37" s="16">
        <v>0</v>
      </c>
      <c r="L37" s="2" t="s">
        <v>32</v>
      </c>
    </row>
    <row r="38" spans="2:12" ht="16.5" thickBot="1" x14ac:dyDescent="0.3">
      <c r="B38" s="9" t="s">
        <v>19</v>
      </c>
      <c r="J38" s="19" t="s">
        <v>5</v>
      </c>
      <c r="K38" s="21">
        <f>K35-I36</f>
        <v>323314.46000000002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31">
        <v>43615</v>
      </c>
      <c r="I44" s="29"/>
    </row>
    <row r="45" spans="2:12" ht="16.5" thickTop="1" x14ac:dyDescent="0.25">
      <c r="B45" s="2" t="s">
        <v>21</v>
      </c>
      <c r="H45" s="2" t="s">
        <v>22</v>
      </c>
    </row>
    <row r="47" spans="2:12" x14ac:dyDescent="0.25">
      <c r="B47" s="9"/>
    </row>
  </sheetData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5">
    <pageSetUpPr fitToPage="1"/>
  </sheetPr>
  <dimension ref="A3:N47"/>
  <sheetViews>
    <sheetView topLeftCell="A19" zoomScaleNormal="100" zoomScaleSheetLayoutView="90" workbookViewId="0">
      <selection activeCell="N14" sqref="N14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44834</v>
      </c>
      <c r="F7" s="1"/>
      <c r="G7" s="1"/>
      <c r="H7" s="1"/>
    </row>
    <row r="9" spans="2:13" ht="16.5" thickBot="1" x14ac:dyDescent="0.3">
      <c r="B9" s="2" t="s">
        <v>4</v>
      </c>
      <c r="L9" s="30">
        <v>44742</v>
      </c>
      <c r="M9" s="8">
        <v>252621.41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44743</v>
      </c>
      <c r="E12" s="1"/>
      <c r="G12" s="14">
        <v>2696.53</v>
      </c>
      <c r="H12" s="15">
        <v>85</v>
      </c>
      <c r="I12" s="14">
        <f>+G12</f>
        <v>2696.53</v>
      </c>
      <c r="K12" s="17">
        <v>44743</v>
      </c>
    </row>
    <row r="13" spans="2:13" ht="16.5" thickBot="1" x14ac:dyDescent="0.3">
      <c r="C13" s="2" t="s">
        <v>9</v>
      </c>
      <c r="D13" s="13">
        <v>44774</v>
      </c>
      <c r="E13" s="13"/>
      <c r="G13" s="16">
        <v>2688</v>
      </c>
      <c r="H13" s="15">
        <v>85</v>
      </c>
      <c r="I13" s="14">
        <f>+G13</f>
        <v>2688</v>
      </c>
      <c r="K13" s="64">
        <v>44774</v>
      </c>
    </row>
    <row r="14" spans="2:13" ht="16.5" thickBot="1" x14ac:dyDescent="0.3">
      <c r="C14" s="2" t="s">
        <v>10</v>
      </c>
      <c r="D14" s="13">
        <v>44805</v>
      </c>
      <c r="E14" s="1"/>
      <c r="G14" s="16">
        <v>2775.47</v>
      </c>
      <c r="H14" s="15">
        <v>85</v>
      </c>
      <c r="I14" s="14">
        <f>+G14</f>
        <v>2775.47</v>
      </c>
      <c r="K14" s="17">
        <v>44819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8160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260781.41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235137.8</v>
      </c>
    </row>
    <row r="36" spans="2:12" ht="16.5" thickBot="1" x14ac:dyDescent="0.3">
      <c r="C36" s="9" t="s">
        <v>17</v>
      </c>
      <c r="I36" s="16">
        <v>29392.22</v>
      </c>
    </row>
    <row r="37" spans="2:12" ht="16.5" thickBot="1" x14ac:dyDescent="0.3">
      <c r="C37" s="2" t="s">
        <v>18</v>
      </c>
      <c r="I37" s="16">
        <v>3527.07</v>
      </c>
    </row>
    <row r="38" spans="2:12" ht="16.5" thickBot="1" x14ac:dyDescent="0.3">
      <c r="B38" s="9" t="s">
        <v>19</v>
      </c>
      <c r="J38" s="19" t="s">
        <v>5</v>
      </c>
      <c r="K38" s="21">
        <f>K35-I36</f>
        <v>205745.58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5">
        <v>44851</v>
      </c>
      <c r="I44" s="65"/>
    </row>
    <row r="45" spans="2:12" ht="16.5" thickTop="1" x14ac:dyDescent="0.25">
      <c r="B45" s="66" t="s">
        <v>21</v>
      </c>
      <c r="C45" s="66"/>
      <c r="D45" s="66"/>
      <c r="E45" s="66"/>
      <c r="F45" s="66"/>
      <c r="H45" s="66" t="s">
        <v>22</v>
      </c>
      <c r="I45" s="66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pageSetUpPr fitToPage="1"/>
  </sheetPr>
  <dimension ref="A3:N47"/>
  <sheetViews>
    <sheetView zoomScaleNormal="100" zoomScaleSheetLayoutView="90" workbookViewId="0">
      <selection activeCell="M22" sqref="M22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44742</v>
      </c>
      <c r="F7" s="1"/>
      <c r="G7" s="1"/>
      <c r="H7" s="1"/>
    </row>
    <row r="9" spans="2:13" ht="16.5" thickBot="1" x14ac:dyDescent="0.3">
      <c r="B9" s="2" t="s">
        <v>4</v>
      </c>
      <c r="L9" s="30">
        <v>44651</v>
      </c>
      <c r="M9" s="8">
        <v>244461.41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44652</v>
      </c>
      <c r="E12" s="1"/>
      <c r="G12" s="14">
        <v>2720</v>
      </c>
      <c r="H12" s="15">
        <v>85</v>
      </c>
      <c r="I12" s="14">
        <f>+G12</f>
        <v>2720</v>
      </c>
      <c r="K12" s="17">
        <v>44678</v>
      </c>
    </row>
    <row r="13" spans="2:13" ht="16.5" thickBot="1" x14ac:dyDescent="0.3">
      <c r="C13" s="2" t="s">
        <v>9</v>
      </c>
      <c r="D13" s="13">
        <v>44682</v>
      </c>
      <c r="E13" s="13"/>
      <c r="G13" s="16">
        <v>2720</v>
      </c>
      <c r="H13" s="15">
        <v>85</v>
      </c>
      <c r="I13" s="14">
        <f>+G13</f>
        <v>2720</v>
      </c>
      <c r="K13" s="64">
        <v>44706</v>
      </c>
    </row>
    <row r="14" spans="2:13" ht="16.5" thickBot="1" x14ac:dyDescent="0.3">
      <c r="C14" s="2" t="s">
        <v>10</v>
      </c>
      <c r="D14" s="13">
        <v>44713</v>
      </c>
      <c r="E14" s="1"/>
      <c r="G14" s="16">
        <v>2720</v>
      </c>
      <c r="H14" s="15">
        <v>85</v>
      </c>
      <c r="I14" s="14">
        <f>+G14</f>
        <v>2720</v>
      </c>
      <c r="K14" s="17">
        <v>44739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8160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252621.41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235137.8</v>
      </c>
    </row>
    <row r="36" spans="2:12" ht="16.5" thickBot="1" x14ac:dyDescent="0.3">
      <c r="C36" s="9" t="s">
        <v>17</v>
      </c>
      <c r="I36" s="16">
        <v>0</v>
      </c>
    </row>
    <row r="37" spans="2:12" ht="16.5" thickBot="1" x14ac:dyDescent="0.3">
      <c r="C37" s="2" t="s">
        <v>18</v>
      </c>
      <c r="I37" s="16">
        <v>0</v>
      </c>
    </row>
    <row r="38" spans="2:12" ht="16.5" thickBot="1" x14ac:dyDescent="0.3">
      <c r="B38" s="9" t="s">
        <v>19</v>
      </c>
      <c r="J38" s="19" t="s">
        <v>5</v>
      </c>
      <c r="K38" s="21">
        <f>K35-I36</f>
        <v>235137.8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5">
        <v>44761</v>
      </c>
      <c r="I44" s="65"/>
    </row>
    <row r="45" spans="2:12" ht="16.5" thickTop="1" x14ac:dyDescent="0.25">
      <c r="B45" s="66" t="s">
        <v>21</v>
      </c>
      <c r="C45" s="66"/>
      <c r="D45" s="66"/>
      <c r="E45" s="66"/>
      <c r="F45" s="66"/>
      <c r="H45" s="66" t="s">
        <v>22</v>
      </c>
      <c r="I45" s="66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>
    <pageSetUpPr fitToPage="1"/>
  </sheetPr>
  <dimension ref="A3:N47"/>
  <sheetViews>
    <sheetView zoomScaleNormal="100" zoomScaleSheetLayoutView="90" workbookViewId="0">
      <selection activeCell="C26" sqref="C26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44651</v>
      </c>
      <c r="F7" s="1"/>
      <c r="G7" s="1"/>
      <c r="H7" s="1"/>
    </row>
    <row r="9" spans="2:13" ht="16.5" thickBot="1" x14ac:dyDescent="0.3">
      <c r="B9" s="2" t="s">
        <v>4</v>
      </c>
      <c r="L9" s="30">
        <v>44561</v>
      </c>
      <c r="M9" s="8">
        <v>236301.41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44562</v>
      </c>
      <c r="E12" s="1"/>
      <c r="G12" s="14">
        <v>2720</v>
      </c>
      <c r="H12" s="15">
        <v>85</v>
      </c>
      <c r="I12" s="14">
        <f>+G12</f>
        <v>2720</v>
      </c>
      <c r="K12" s="17">
        <v>44588</v>
      </c>
    </row>
    <row r="13" spans="2:13" ht="16.5" thickBot="1" x14ac:dyDescent="0.3">
      <c r="C13" s="2" t="s">
        <v>9</v>
      </c>
      <c r="D13" s="13">
        <v>44593</v>
      </c>
      <c r="E13" s="13"/>
      <c r="G13" s="16">
        <v>2720</v>
      </c>
      <c r="H13" s="15">
        <v>85</v>
      </c>
      <c r="I13" s="14">
        <f>+G13</f>
        <v>2720</v>
      </c>
      <c r="K13" s="64" t="s">
        <v>34</v>
      </c>
    </row>
    <row r="14" spans="2:13" ht="16.5" thickBot="1" x14ac:dyDescent="0.3">
      <c r="C14" s="2" t="s">
        <v>10</v>
      </c>
      <c r="D14" s="13">
        <v>44621</v>
      </c>
      <c r="E14" s="1"/>
      <c r="G14" s="16">
        <v>2720</v>
      </c>
      <c r="H14" s="15">
        <v>85</v>
      </c>
      <c r="I14" s="14">
        <f>+G14</f>
        <v>2720</v>
      </c>
      <c r="K14" s="17">
        <v>44645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8160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244461.41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235137.8</v>
      </c>
    </row>
    <row r="36" spans="2:12" ht="16.5" thickBot="1" x14ac:dyDescent="0.3">
      <c r="C36" s="9" t="s">
        <v>17</v>
      </c>
      <c r="I36" s="16">
        <v>0</v>
      </c>
    </row>
    <row r="37" spans="2:12" ht="16.5" thickBot="1" x14ac:dyDescent="0.3">
      <c r="C37" s="2" t="s">
        <v>18</v>
      </c>
      <c r="I37" s="16">
        <v>0</v>
      </c>
    </row>
    <row r="38" spans="2:12" ht="16.5" thickBot="1" x14ac:dyDescent="0.3">
      <c r="B38" s="9" t="s">
        <v>19</v>
      </c>
      <c r="J38" s="19" t="s">
        <v>5</v>
      </c>
      <c r="K38" s="21">
        <f>K35-I36</f>
        <v>235137.8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5">
        <v>44665</v>
      </c>
      <c r="I44" s="65"/>
    </row>
    <row r="45" spans="2:12" ht="16.5" thickTop="1" x14ac:dyDescent="0.25">
      <c r="B45" s="66" t="s">
        <v>21</v>
      </c>
      <c r="C45" s="66"/>
      <c r="D45" s="66"/>
      <c r="E45" s="66"/>
      <c r="F45" s="66"/>
      <c r="H45" s="66" t="s">
        <v>22</v>
      </c>
      <c r="I45" s="66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pageSetUpPr fitToPage="1"/>
  </sheetPr>
  <dimension ref="A3:N47"/>
  <sheetViews>
    <sheetView zoomScaleNormal="100" zoomScaleSheetLayoutView="90" workbookViewId="0">
      <selection activeCell="O20" sqref="O20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44561</v>
      </c>
      <c r="F7" s="1"/>
      <c r="G7" s="1"/>
      <c r="H7" s="1"/>
    </row>
    <row r="9" spans="2:13" ht="16.5" thickBot="1" x14ac:dyDescent="0.3">
      <c r="B9" s="2" t="s">
        <v>4</v>
      </c>
      <c r="L9" s="30">
        <v>44469</v>
      </c>
      <c r="M9" s="8">
        <v>228141.41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44470</v>
      </c>
      <c r="E12" s="1"/>
      <c r="G12" s="14">
        <v>2720</v>
      </c>
      <c r="H12" s="15">
        <v>85</v>
      </c>
      <c r="I12" s="14">
        <f>+G12</f>
        <v>2720</v>
      </c>
      <c r="K12" s="17">
        <v>44494</v>
      </c>
    </row>
    <row r="13" spans="2:13" ht="16.5" thickBot="1" x14ac:dyDescent="0.3">
      <c r="C13" s="2" t="s">
        <v>9</v>
      </c>
      <c r="D13" s="13">
        <v>44501</v>
      </c>
      <c r="E13" s="13"/>
      <c r="G13" s="16">
        <v>2720</v>
      </c>
      <c r="H13" s="15">
        <v>85</v>
      </c>
      <c r="I13" s="14">
        <f>+G13</f>
        <v>2720</v>
      </c>
      <c r="K13" s="17">
        <v>44524</v>
      </c>
    </row>
    <row r="14" spans="2:13" ht="16.5" thickBot="1" x14ac:dyDescent="0.3">
      <c r="C14" s="2" t="s">
        <v>10</v>
      </c>
      <c r="D14" s="13">
        <v>44531</v>
      </c>
      <c r="E14" s="1"/>
      <c r="G14" s="16">
        <v>2720</v>
      </c>
      <c r="H14" s="15">
        <v>85</v>
      </c>
      <c r="I14" s="14">
        <f>+G14</f>
        <v>2720</v>
      </c>
      <c r="K14" s="17">
        <v>44558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8160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236301.41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235137.8</v>
      </c>
    </row>
    <row r="36" spans="2:12" ht="16.5" thickBot="1" x14ac:dyDescent="0.3">
      <c r="C36" s="9" t="s">
        <v>17</v>
      </c>
      <c r="I36" s="16">
        <v>0</v>
      </c>
    </row>
    <row r="37" spans="2:12" ht="16.5" thickBot="1" x14ac:dyDescent="0.3">
      <c r="C37" s="2" t="s">
        <v>18</v>
      </c>
      <c r="I37" s="16">
        <v>0</v>
      </c>
    </row>
    <row r="38" spans="2:12" ht="16.5" thickBot="1" x14ac:dyDescent="0.3">
      <c r="B38" s="9" t="s">
        <v>19</v>
      </c>
      <c r="J38" s="19" t="s">
        <v>5</v>
      </c>
      <c r="K38" s="21">
        <f>K35-I36</f>
        <v>235137.8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5">
        <v>44585</v>
      </c>
      <c r="I44" s="65"/>
    </row>
    <row r="45" spans="2:12" ht="16.5" thickTop="1" x14ac:dyDescent="0.25">
      <c r="B45" s="66" t="s">
        <v>21</v>
      </c>
      <c r="C45" s="66"/>
      <c r="D45" s="66"/>
      <c r="E45" s="66"/>
      <c r="F45" s="66"/>
      <c r="H45" s="66" t="s">
        <v>22</v>
      </c>
      <c r="I45" s="66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3:N47"/>
  <sheetViews>
    <sheetView topLeftCell="A19" zoomScaleNormal="100" zoomScaleSheetLayoutView="90" workbookViewId="0">
      <selection activeCell="Q13" sqref="Q13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44469</v>
      </c>
      <c r="F7" s="1"/>
      <c r="G7" s="1"/>
      <c r="H7" s="1"/>
    </row>
    <row r="9" spans="2:13" ht="16.5" thickBot="1" x14ac:dyDescent="0.3">
      <c r="B9" s="2" t="s">
        <v>4</v>
      </c>
      <c r="L9" s="30">
        <v>44377</v>
      </c>
      <c r="M9" s="8">
        <v>219983.54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44378</v>
      </c>
      <c r="E12" s="1"/>
      <c r="G12" s="14">
        <v>2717.87</v>
      </c>
      <c r="H12" s="15">
        <v>85</v>
      </c>
      <c r="I12" s="14">
        <f>+G12</f>
        <v>2717.87</v>
      </c>
      <c r="K12" s="17">
        <v>44399</v>
      </c>
    </row>
    <row r="13" spans="2:13" ht="16.5" thickBot="1" x14ac:dyDescent="0.3">
      <c r="C13" s="2" t="s">
        <v>9</v>
      </c>
      <c r="D13" s="13">
        <v>44409</v>
      </c>
      <c r="E13" s="13"/>
      <c r="G13" s="16">
        <v>2720</v>
      </c>
      <c r="H13" s="15">
        <v>85</v>
      </c>
      <c r="I13" s="14">
        <f>+G13</f>
        <v>2720</v>
      </c>
      <c r="K13" s="17">
        <v>44431</v>
      </c>
    </row>
    <row r="14" spans="2:13" ht="16.5" thickBot="1" x14ac:dyDescent="0.3">
      <c r="C14" s="2" t="s">
        <v>10</v>
      </c>
      <c r="D14" s="13">
        <v>44440</v>
      </c>
      <c r="E14" s="1"/>
      <c r="G14" s="16">
        <v>2720</v>
      </c>
      <c r="H14" s="15">
        <v>85</v>
      </c>
      <c r="I14" s="14">
        <f>+G14</f>
        <v>2720</v>
      </c>
      <c r="K14" s="17">
        <v>44461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8157.87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228141.41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264530.02</v>
      </c>
    </row>
    <row r="36" spans="2:12" ht="16.5" thickBot="1" x14ac:dyDescent="0.3">
      <c r="C36" s="9" t="s">
        <v>17</v>
      </c>
      <c r="I36" s="16">
        <v>29392.22</v>
      </c>
    </row>
    <row r="37" spans="2:12" ht="16.5" thickBot="1" x14ac:dyDescent="0.3">
      <c r="C37" s="2" t="s">
        <v>18</v>
      </c>
      <c r="I37" s="16">
        <v>3967.95</v>
      </c>
    </row>
    <row r="38" spans="2:12" ht="16.5" thickBot="1" x14ac:dyDescent="0.3">
      <c r="B38" s="9" t="s">
        <v>19</v>
      </c>
      <c r="J38" s="19" t="s">
        <v>5</v>
      </c>
      <c r="K38" s="21">
        <f>K35-I36</f>
        <v>235137.80000000002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5">
        <v>44494</v>
      </c>
      <c r="I44" s="65"/>
    </row>
    <row r="45" spans="2:12" ht="16.5" thickTop="1" x14ac:dyDescent="0.25">
      <c r="B45" s="66" t="s">
        <v>21</v>
      </c>
      <c r="C45" s="66"/>
      <c r="D45" s="66"/>
      <c r="E45" s="66"/>
      <c r="F45" s="66"/>
      <c r="H45" s="66" t="s">
        <v>22</v>
      </c>
      <c r="I45" s="66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pageSetUpPr fitToPage="1"/>
  </sheetPr>
  <dimension ref="A3:N47"/>
  <sheetViews>
    <sheetView zoomScaleNormal="100" zoomScaleSheetLayoutView="90" workbookViewId="0">
      <selection activeCell="N15" sqref="N15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44377</v>
      </c>
      <c r="F7" s="1"/>
      <c r="G7" s="1"/>
      <c r="H7" s="1"/>
    </row>
    <row r="9" spans="2:13" ht="16.5" thickBot="1" x14ac:dyDescent="0.3">
      <c r="B9" s="2" t="s">
        <v>4</v>
      </c>
      <c r="L9" s="30">
        <v>44286</v>
      </c>
      <c r="M9" s="8">
        <v>211821.41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44287</v>
      </c>
      <c r="E12" s="1"/>
      <c r="G12" s="14">
        <v>2720</v>
      </c>
      <c r="H12" s="15">
        <v>85</v>
      </c>
      <c r="I12" s="14">
        <f>+G12</f>
        <v>2720</v>
      </c>
      <c r="K12" s="17">
        <v>44309</v>
      </c>
    </row>
    <row r="13" spans="2:13" ht="16.5" thickBot="1" x14ac:dyDescent="0.3">
      <c r="C13" s="2" t="s">
        <v>9</v>
      </c>
      <c r="D13" s="13">
        <v>44317</v>
      </c>
      <c r="E13" s="13"/>
      <c r="G13" s="16">
        <v>2720</v>
      </c>
      <c r="H13" s="15">
        <v>85</v>
      </c>
      <c r="I13" s="14">
        <f>+G13</f>
        <v>2720</v>
      </c>
      <c r="K13" s="17">
        <v>44337</v>
      </c>
    </row>
    <row r="14" spans="2:13" ht="16.5" thickBot="1" x14ac:dyDescent="0.3">
      <c r="C14" s="2" t="s">
        <v>10</v>
      </c>
      <c r="D14" s="13">
        <v>44348</v>
      </c>
      <c r="E14" s="1"/>
      <c r="G14" s="16">
        <v>2722.13</v>
      </c>
      <c r="H14" s="15">
        <v>85</v>
      </c>
      <c r="I14" s="14">
        <f>+G14</f>
        <v>2722.13</v>
      </c>
      <c r="K14" s="17">
        <v>44369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8162.13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219983.54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264530.02</v>
      </c>
    </row>
    <row r="36" spans="2:12" ht="16.5" thickBot="1" x14ac:dyDescent="0.3">
      <c r="C36" s="9" t="s">
        <v>17</v>
      </c>
      <c r="I36" s="16"/>
    </row>
    <row r="37" spans="2:12" ht="16.5" thickBot="1" x14ac:dyDescent="0.3">
      <c r="C37" s="2" t="s">
        <v>18</v>
      </c>
      <c r="I37" s="16"/>
    </row>
    <row r="38" spans="2:12" ht="16.5" thickBot="1" x14ac:dyDescent="0.3">
      <c r="B38" s="9" t="s">
        <v>19</v>
      </c>
      <c r="J38" s="19" t="s">
        <v>5</v>
      </c>
      <c r="K38" s="21">
        <f>K35-I36</f>
        <v>264530.02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5">
        <v>44406</v>
      </c>
      <c r="I44" s="65"/>
    </row>
    <row r="45" spans="2:12" ht="16.5" thickTop="1" x14ac:dyDescent="0.25">
      <c r="B45" s="66" t="s">
        <v>21</v>
      </c>
      <c r="C45" s="66"/>
      <c r="D45" s="66"/>
      <c r="E45" s="66"/>
      <c r="F45" s="66"/>
      <c r="H45" s="66" t="s">
        <v>22</v>
      </c>
      <c r="I45" s="66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>
    <pageSetUpPr fitToPage="1"/>
  </sheetPr>
  <dimension ref="A3:N47"/>
  <sheetViews>
    <sheetView zoomScaleNormal="100" zoomScaleSheetLayoutView="90" workbookViewId="0">
      <selection activeCell="G32" sqref="G32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44286</v>
      </c>
      <c r="F7" s="1"/>
      <c r="G7" s="1"/>
      <c r="H7" s="1"/>
    </row>
    <row r="9" spans="2:13" ht="16.5" thickBot="1" x14ac:dyDescent="0.3">
      <c r="B9" s="2" t="s">
        <v>4</v>
      </c>
      <c r="L9" s="30">
        <v>44196</v>
      </c>
      <c r="M9" s="8">
        <v>203647.54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44197</v>
      </c>
      <c r="E12" s="1"/>
      <c r="G12" s="14">
        <v>2733.87</v>
      </c>
      <c r="H12" s="15">
        <v>85</v>
      </c>
      <c r="I12" s="14">
        <f>+G12</f>
        <v>2733.87</v>
      </c>
      <c r="K12" s="17">
        <v>44222</v>
      </c>
    </row>
    <row r="13" spans="2:13" ht="16.5" thickBot="1" x14ac:dyDescent="0.3">
      <c r="C13" s="2" t="s">
        <v>9</v>
      </c>
      <c r="D13" s="13">
        <v>44228</v>
      </c>
      <c r="E13" s="13"/>
      <c r="G13" s="16">
        <v>2720</v>
      </c>
      <c r="H13" s="15">
        <v>85</v>
      </c>
      <c r="I13" s="14">
        <f>+G13</f>
        <v>2720</v>
      </c>
      <c r="K13" s="17">
        <v>44251</v>
      </c>
    </row>
    <row r="14" spans="2:13" ht="16.5" thickBot="1" x14ac:dyDescent="0.3">
      <c r="C14" s="2" t="s">
        <v>10</v>
      </c>
      <c r="D14" s="13">
        <v>44256</v>
      </c>
      <c r="E14" s="1"/>
      <c r="G14" s="16">
        <v>2720</v>
      </c>
      <c r="H14" s="15">
        <v>85</v>
      </c>
      <c r="I14" s="14">
        <f>+G14</f>
        <v>2720</v>
      </c>
      <c r="K14" s="17">
        <v>44279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8173.87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211821.41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264530.02</v>
      </c>
    </row>
    <row r="36" spans="2:12" ht="16.5" thickBot="1" x14ac:dyDescent="0.3">
      <c r="C36" s="9" t="s">
        <v>17</v>
      </c>
      <c r="I36" s="16"/>
    </row>
    <row r="37" spans="2:12" ht="16.5" thickBot="1" x14ac:dyDescent="0.3">
      <c r="C37" s="2" t="s">
        <v>18</v>
      </c>
      <c r="I37" s="16"/>
    </row>
    <row r="38" spans="2:12" ht="16.5" thickBot="1" x14ac:dyDescent="0.3">
      <c r="B38" s="9" t="s">
        <v>19</v>
      </c>
      <c r="J38" s="19" t="s">
        <v>5</v>
      </c>
      <c r="K38" s="21">
        <f>K35-I36</f>
        <v>264530.02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5">
        <v>44307</v>
      </c>
      <c r="I44" s="65"/>
    </row>
    <row r="45" spans="2:12" ht="16.5" thickTop="1" x14ac:dyDescent="0.25">
      <c r="B45" s="66" t="s">
        <v>21</v>
      </c>
      <c r="C45" s="66"/>
      <c r="D45" s="66"/>
      <c r="E45" s="66"/>
      <c r="F45" s="66"/>
      <c r="H45" s="66" t="s">
        <v>22</v>
      </c>
      <c r="I45" s="66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pageSetUpPr fitToPage="1"/>
  </sheetPr>
  <dimension ref="A3:N47"/>
  <sheetViews>
    <sheetView zoomScaleNormal="100" zoomScaleSheetLayoutView="90" workbookViewId="0">
      <selection activeCell="S23" sqref="S23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1.7109375" style="2" bestFit="1" customWidth="1"/>
    <col min="8" max="8" width="14.28515625" style="2" customWidth="1"/>
    <col min="9" max="9" width="13.5703125" style="2" bestFit="1" customWidth="1"/>
    <col min="10" max="10" width="3.42578125" style="2" customWidth="1"/>
    <col min="11" max="11" width="15.42578125" style="2" bestFit="1" customWidth="1"/>
    <col min="12" max="13" width="12.28515625" style="2" bestFit="1" customWidth="1"/>
    <col min="14" max="16384" width="9.28515625" style="2"/>
  </cols>
  <sheetData>
    <row r="3" spans="2:13" ht="16.5" thickBot="1" x14ac:dyDescent="0.3">
      <c r="B3" s="1" t="s">
        <v>31</v>
      </c>
      <c r="C3" s="1"/>
      <c r="D3" s="1"/>
      <c r="E3" s="1"/>
      <c r="F3" s="1"/>
      <c r="G3" s="1"/>
      <c r="H3" s="1"/>
      <c r="I3" s="1"/>
    </row>
    <row r="4" spans="2:13" x14ac:dyDescent="0.25">
      <c r="C4" s="2" t="s">
        <v>0</v>
      </c>
    </row>
    <row r="6" spans="2:13" x14ac:dyDescent="0.25">
      <c r="B6" s="2" t="s">
        <v>1</v>
      </c>
      <c r="K6" s="3" t="s">
        <v>2</v>
      </c>
      <c r="L6" s="4" t="s">
        <v>23</v>
      </c>
      <c r="M6" s="5"/>
    </row>
    <row r="7" spans="2:13" ht="16.5" thickBot="1" x14ac:dyDescent="0.3">
      <c r="B7" s="2" t="s">
        <v>3</v>
      </c>
      <c r="E7" s="6">
        <v>44196</v>
      </c>
      <c r="F7" s="1"/>
      <c r="G7" s="1"/>
      <c r="H7" s="1"/>
    </row>
    <row r="9" spans="2:13" ht="16.5" thickBot="1" x14ac:dyDescent="0.3">
      <c r="B9" s="2" t="s">
        <v>4</v>
      </c>
      <c r="L9" s="30">
        <v>44104</v>
      </c>
      <c r="M9" s="8">
        <v>196233</v>
      </c>
    </row>
    <row r="10" spans="2:13" x14ac:dyDescent="0.25">
      <c r="B10" s="2" t="s">
        <v>29</v>
      </c>
    </row>
    <row r="11" spans="2:13" ht="31.5" x14ac:dyDescent="0.25">
      <c r="B11" s="9" t="s">
        <v>6</v>
      </c>
      <c r="D11" s="10" t="s">
        <v>24</v>
      </c>
      <c r="E11" s="10"/>
      <c r="F11" s="10"/>
      <c r="G11" s="11" t="s">
        <v>7</v>
      </c>
      <c r="H11" s="12" t="s">
        <v>26</v>
      </c>
      <c r="I11" s="11" t="s">
        <v>27</v>
      </c>
      <c r="J11" s="10"/>
      <c r="K11" s="10" t="s">
        <v>25</v>
      </c>
    </row>
    <row r="12" spans="2:13" ht="16.5" thickBot="1" x14ac:dyDescent="0.3">
      <c r="C12" s="2" t="s">
        <v>8</v>
      </c>
      <c r="D12" s="13">
        <v>44105</v>
      </c>
      <c r="E12" s="1"/>
      <c r="G12" s="14">
        <v>2720</v>
      </c>
      <c r="H12" s="15">
        <v>85</v>
      </c>
      <c r="I12" s="14">
        <f>+G12</f>
        <v>2720</v>
      </c>
      <c r="K12" s="17">
        <v>44130</v>
      </c>
    </row>
    <row r="13" spans="2:13" ht="16.5" thickBot="1" x14ac:dyDescent="0.3">
      <c r="C13" s="2" t="s">
        <v>9</v>
      </c>
      <c r="D13" s="13">
        <v>44136</v>
      </c>
      <c r="E13" s="13"/>
      <c r="G13" s="16">
        <v>2720</v>
      </c>
      <c r="H13" s="15">
        <v>85</v>
      </c>
      <c r="I13" s="14">
        <f>+G13</f>
        <v>2720</v>
      </c>
      <c r="K13" s="17">
        <v>44159</v>
      </c>
    </row>
    <row r="14" spans="2:13" ht="16.5" thickBot="1" x14ac:dyDescent="0.3">
      <c r="C14" s="2" t="s">
        <v>10</v>
      </c>
      <c r="D14" s="13">
        <v>44166</v>
      </c>
      <c r="E14" s="1"/>
      <c r="G14" s="16">
        <v>1974.54</v>
      </c>
      <c r="H14" s="15">
        <v>62</v>
      </c>
      <c r="I14" s="14">
        <f>+G14</f>
        <v>1974.54</v>
      </c>
      <c r="K14" s="17">
        <v>44189</v>
      </c>
    </row>
    <row r="15" spans="2:13" x14ac:dyDescent="0.25">
      <c r="C15" s="2" t="s">
        <v>28</v>
      </c>
      <c r="H15" s="17"/>
      <c r="I15" s="18"/>
    </row>
    <row r="16" spans="2:13" ht="16.5" thickBot="1" x14ac:dyDescent="0.3">
      <c r="F16" s="9" t="s">
        <v>11</v>
      </c>
      <c r="J16" s="19" t="s">
        <v>5</v>
      </c>
      <c r="K16" s="20">
        <f>SUM(I12:I14)+I15</f>
        <v>7414.54</v>
      </c>
    </row>
    <row r="18" spans="1:14" x14ac:dyDescent="0.25">
      <c r="B18" s="9" t="s">
        <v>12</v>
      </c>
    </row>
    <row r="19" spans="1:14" ht="16.5" thickBot="1" x14ac:dyDescent="0.3">
      <c r="C19" s="1"/>
      <c r="D19" s="1"/>
      <c r="E19" s="1"/>
      <c r="I19" s="16"/>
    </row>
    <row r="20" spans="1:14" ht="16.5" thickBot="1" x14ac:dyDescent="0.3">
      <c r="C20" s="1"/>
      <c r="D20" s="1"/>
      <c r="E20" s="1"/>
      <c r="I20" s="16">
        <v>0</v>
      </c>
    </row>
    <row r="21" spans="1:14" ht="16.5" thickBot="1" x14ac:dyDescent="0.3">
      <c r="C21" s="1"/>
      <c r="D21" s="1"/>
      <c r="E21" s="1"/>
      <c r="I21" s="16">
        <v>0</v>
      </c>
    </row>
    <row r="22" spans="1:14" ht="16.5" thickBot="1" x14ac:dyDescent="0.3">
      <c r="C22" s="1"/>
      <c r="D22" s="1"/>
      <c r="E22" s="1"/>
      <c r="I22" s="16">
        <v>0</v>
      </c>
    </row>
    <row r="23" spans="1:14" ht="16.5" thickBot="1" x14ac:dyDescent="0.3">
      <c r="C23" s="1"/>
      <c r="D23" s="1"/>
      <c r="E23" s="1"/>
      <c r="I23" s="16">
        <v>0</v>
      </c>
    </row>
    <row r="24" spans="1:14" ht="16.5" thickBot="1" x14ac:dyDescent="0.3">
      <c r="C24" s="1"/>
      <c r="D24" s="1"/>
      <c r="E24" s="1"/>
      <c r="I24" s="16">
        <v>0</v>
      </c>
    </row>
    <row r="25" spans="1:14" ht="16.5" thickBot="1" x14ac:dyDescent="0.3">
      <c r="C25" s="1"/>
      <c r="D25" s="1"/>
      <c r="E25" s="1"/>
      <c r="I25" s="16">
        <v>0</v>
      </c>
    </row>
    <row r="26" spans="1:14" ht="16.5" thickBot="1" x14ac:dyDescent="0.3">
      <c r="C26" s="1"/>
      <c r="D26" s="1"/>
      <c r="E26" s="1"/>
      <c r="I26" s="16">
        <v>0</v>
      </c>
    </row>
    <row r="28" spans="1:14" ht="16.5" thickBot="1" x14ac:dyDescent="0.3">
      <c r="F28" s="9" t="s">
        <v>13</v>
      </c>
      <c r="J28" s="19" t="s">
        <v>5</v>
      </c>
      <c r="K28" s="21">
        <f>SUM(I19:I26)</f>
        <v>0</v>
      </c>
    </row>
    <row r="30" spans="1:14" ht="16.5" thickBot="1" x14ac:dyDescent="0.3">
      <c r="B30" s="9" t="s">
        <v>14</v>
      </c>
      <c r="L30" s="7" t="s">
        <v>5</v>
      </c>
      <c r="M30" s="22">
        <f>+K16+M9+K28</f>
        <v>203647.54</v>
      </c>
    </row>
    <row r="31" spans="1:14" ht="16.5" thickTop="1" x14ac:dyDescent="0.25">
      <c r="A31" s="23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5"/>
      <c r="M31" s="23"/>
      <c r="N31" s="23"/>
    </row>
    <row r="33" spans="2:12" ht="16.5" thickBot="1" x14ac:dyDescent="0.3">
      <c r="B33" s="2" t="s">
        <v>15</v>
      </c>
      <c r="J33" s="1"/>
      <c r="K33" s="1">
        <v>85</v>
      </c>
    </row>
    <row r="34" spans="2:12" x14ac:dyDescent="0.25">
      <c r="B34" s="2" t="s">
        <v>30</v>
      </c>
    </row>
    <row r="35" spans="2:12" ht="16.5" thickBot="1" x14ac:dyDescent="0.3">
      <c r="B35" s="2" t="s">
        <v>16</v>
      </c>
      <c r="J35" s="19" t="s">
        <v>5</v>
      </c>
      <c r="K35" s="21">
        <v>264530.02</v>
      </c>
    </row>
    <row r="36" spans="2:12" ht="16.5" thickBot="1" x14ac:dyDescent="0.3">
      <c r="C36" s="9" t="s">
        <v>17</v>
      </c>
      <c r="I36" s="16"/>
    </row>
    <row r="37" spans="2:12" ht="16.5" thickBot="1" x14ac:dyDescent="0.3">
      <c r="C37" s="2" t="s">
        <v>18</v>
      </c>
      <c r="I37" s="16"/>
    </row>
    <row r="38" spans="2:12" ht="16.5" thickBot="1" x14ac:dyDescent="0.3">
      <c r="B38" s="9" t="s">
        <v>19</v>
      </c>
      <c r="J38" s="19" t="s">
        <v>5</v>
      </c>
      <c r="K38" s="21">
        <f>K35-I36</f>
        <v>264530.02</v>
      </c>
    </row>
    <row r="39" spans="2:12" x14ac:dyDescent="0.25">
      <c r="B39" s="9"/>
      <c r="J39" s="26"/>
    </row>
    <row r="40" spans="2:12" x14ac:dyDescent="0.25">
      <c r="B40" s="27" t="s">
        <v>20</v>
      </c>
      <c r="C40" s="5"/>
      <c r="D40" s="5"/>
      <c r="E40" s="5"/>
      <c r="F40" s="5"/>
      <c r="G40" s="5"/>
      <c r="H40" s="5"/>
      <c r="I40" s="5"/>
      <c r="J40" s="28"/>
      <c r="K40" s="5"/>
      <c r="L40" s="5"/>
    </row>
    <row r="41" spans="2:12" x14ac:dyDescent="0.25">
      <c r="B41" s="27"/>
      <c r="C41" s="5"/>
      <c r="D41" s="5"/>
      <c r="E41" s="5"/>
      <c r="F41" s="5"/>
      <c r="G41" s="5"/>
      <c r="H41" s="5"/>
      <c r="I41" s="5"/>
      <c r="J41" s="28"/>
      <c r="K41" s="5"/>
      <c r="L41" s="5"/>
    </row>
    <row r="42" spans="2:12" x14ac:dyDescent="0.25">
      <c r="B42" s="32"/>
      <c r="J42" s="26"/>
    </row>
    <row r="44" spans="2:12" ht="16.5" thickBot="1" x14ac:dyDescent="0.3">
      <c r="B44" s="29"/>
      <c r="C44" s="29"/>
      <c r="D44" s="29"/>
      <c r="E44" s="29"/>
      <c r="F44" s="29"/>
      <c r="H44" s="65">
        <v>44216</v>
      </c>
      <c r="I44" s="65"/>
    </row>
    <row r="45" spans="2:12" ht="16.5" thickTop="1" x14ac:dyDescent="0.25">
      <c r="B45" s="66" t="s">
        <v>21</v>
      </c>
      <c r="C45" s="66"/>
      <c r="D45" s="66"/>
      <c r="E45" s="66"/>
      <c r="F45" s="66"/>
      <c r="H45" s="66" t="s">
        <v>22</v>
      </c>
      <c r="I45" s="66"/>
    </row>
    <row r="47" spans="2:12" x14ac:dyDescent="0.25">
      <c r="B47" s="9"/>
    </row>
  </sheetData>
  <mergeCells count="3">
    <mergeCell ref="H44:I44"/>
    <mergeCell ref="B45:F45"/>
    <mergeCell ref="H45:I45"/>
  </mergeCells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5188CBABC189A42AD155B2D1F0D4C82" ma:contentTypeVersion="131" ma:contentTypeDescription="" ma:contentTypeScope="" ma:versionID="88e2c86ee10f9fe00e19511f30a1146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160</IndustryCode>
    <CaseStatus xmlns="dc463f71-b30c-4ab2-9473-d307f9d35888">Closed</CaseStatus>
    <OpenedDate xmlns="dc463f71-b30c-4ab2-9473-d307f9d35888">2009-04-08T07:00:00+00:00</OpenedDate>
    <SignificantOrder xmlns="dc463f71-b30c-4ab2-9473-d307f9d35888">false</SignificantOrder>
    <Date1 xmlns="dc463f71-b30c-4ab2-9473-d307f9d35888">2023-02-15T08:00:00+00:00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Cristalina L.L.C.</CaseCompanyNames>
    <Nickname xmlns="http://schemas.microsoft.com/sharepoint/v3" xsi:nil="true"/>
    <DocketNumber xmlns="dc463f71-b30c-4ab2-9473-d307f9d35888">090516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C49DDED-D790-453F-81B2-5E5B9DBF1E34}"/>
</file>

<file path=customXml/itemProps2.xml><?xml version="1.0" encoding="utf-8"?>
<ds:datastoreItem xmlns:ds="http://schemas.openxmlformats.org/officeDocument/2006/customXml" ds:itemID="{5D341526-D9ED-40FE-A33D-81B4499CAE55}"/>
</file>

<file path=customXml/itemProps3.xml><?xml version="1.0" encoding="utf-8"?>
<ds:datastoreItem xmlns:ds="http://schemas.openxmlformats.org/officeDocument/2006/customXml" ds:itemID="{19AAD11E-9673-4C24-8E59-67F7A75A5A27}"/>
</file>

<file path=customXml/itemProps4.xml><?xml version="1.0" encoding="utf-8"?>
<ds:datastoreItem xmlns:ds="http://schemas.openxmlformats.org/officeDocument/2006/customXml" ds:itemID="{55A31017-64F9-4850-B0EE-2BCD0DE073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16</vt:i4>
      </vt:variant>
    </vt:vector>
  </HeadingPairs>
  <TitlesOfParts>
    <vt:vector size="32" baseType="lpstr">
      <vt:lpstr>04-2023</vt:lpstr>
      <vt:lpstr>Q3-2022</vt:lpstr>
      <vt:lpstr>Q2-2022</vt:lpstr>
      <vt:lpstr>Q1-2022</vt:lpstr>
      <vt:lpstr>Q4-2021</vt:lpstr>
      <vt:lpstr>Q3-2021</vt:lpstr>
      <vt:lpstr>Q2-2021</vt:lpstr>
      <vt:lpstr>Q1-2021</vt:lpstr>
      <vt:lpstr>Q4-2020</vt:lpstr>
      <vt:lpstr>Q3-2020</vt:lpstr>
      <vt:lpstr>Q2-2020</vt:lpstr>
      <vt:lpstr>Q1-2020</vt:lpstr>
      <vt:lpstr>Q4_2019</vt:lpstr>
      <vt:lpstr>Q3_2019</vt:lpstr>
      <vt:lpstr>Q2_2019</vt:lpstr>
      <vt:lpstr>Q1_2019</vt:lpstr>
      <vt:lpstr>'04-2023'!Print_Area</vt:lpstr>
      <vt:lpstr>Q1_2019!Print_Area</vt:lpstr>
      <vt:lpstr>'Q1-2020'!Print_Area</vt:lpstr>
      <vt:lpstr>'Q1-2021'!Print_Area</vt:lpstr>
      <vt:lpstr>'Q1-2022'!Print_Area</vt:lpstr>
      <vt:lpstr>Q2_2019!Print_Area</vt:lpstr>
      <vt:lpstr>'Q2-2020'!Print_Area</vt:lpstr>
      <vt:lpstr>'Q2-2021'!Print_Area</vt:lpstr>
      <vt:lpstr>'Q2-2022'!Print_Area</vt:lpstr>
      <vt:lpstr>Q3_2019!Print_Area</vt:lpstr>
      <vt:lpstr>'Q3-2020'!Print_Area</vt:lpstr>
      <vt:lpstr>'Q3-2021'!Print_Area</vt:lpstr>
      <vt:lpstr>'Q3-2022'!Print_Area</vt:lpstr>
      <vt:lpstr>Q4_2019!Print_Area</vt:lpstr>
      <vt:lpstr>'Q4-2020'!Print_Area</vt:lpstr>
      <vt:lpstr>'Q4-2021'!Print_Area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Booth, Avery (UTC)</cp:lastModifiedBy>
  <cp:lastPrinted>2019-04-04T17:29:50Z</cp:lastPrinted>
  <dcterms:created xsi:type="dcterms:W3CDTF">2000-08-25T00:46:01Z</dcterms:created>
  <dcterms:modified xsi:type="dcterms:W3CDTF">2023-02-15T20:36:50Z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0x0101006E56B4D1795A2E4DB2F0B01679ED314A0075188CBABC189A42AD155B2D1F0D4C82</vt:lpwstr>
  </property>
  <property fmtid="{D5CDD505-2E9C-101B-9397-08002B2CF9AE}" pid="5" name="_docset_NoMedatataSyncRequired">
    <vt:lpwstr>False</vt:lpwstr>
  </property>
  <property fmtid="{D5CDD505-2E9C-101B-9397-08002B2CF9AE}" pid="6" name="IsEFSEC">
    <vt:bool>false</vt:bool>
  </property>
</Properties>
</file>