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ttps://home.utc.wa.gov/sites/ue-190529/Staffs Testimony and Exhibits/"/>
    </mc:Choice>
  </mc:AlternateContent>
  <bookViews>
    <workbookView xWindow="0" yWindow="0" windowWidth="28800" windowHeight="11235"/>
  </bookViews>
  <sheets>
    <sheet name="Sheet1" sheetId="1" r:id="rId1"/>
  </sheets>
  <externalReferences>
    <externalReference r:id="rId2"/>
  </externalReferences>
  <definedNames>
    <definedName name="CASE_E">'[1]Named Ranges E'!$C$4</definedName>
    <definedName name="FIT_E">'[1]Named Ranges E'!$C$3</definedName>
    <definedName name="TESTYEAR_E">'[1]Named Ranges E'!$C$5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  <c r="F19" i="1"/>
  <c r="E20" i="1" l="1"/>
  <c r="D20" i="1"/>
  <c r="C29" i="1"/>
  <c r="C30" i="1" s="1"/>
  <c r="C15" i="1"/>
  <c r="D15" i="1" s="1"/>
  <c r="D16" i="1" s="1"/>
  <c r="C24" i="1"/>
  <c r="A15" i="1"/>
  <c r="A16" i="1" s="1"/>
  <c r="A17" i="1" s="1"/>
  <c r="A18" i="1" s="1"/>
  <c r="A19" i="1" s="1"/>
  <c r="A20" i="1" s="1"/>
  <c r="B8" i="1"/>
  <c r="B7" i="1"/>
  <c r="F15" i="1" l="1"/>
  <c r="F16" i="1"/>
  <c r="C25" i="1"/>
  <c r="C26" i="1" s="1"/>
  <c r="C27" i="1" s="1"/>
  <c r="C32" i="1" s="1"/>
  <c r="F20" i="1"/>
</calcChain>
</file>

<file path=xl/sharedStrings.xml><?xml version="1.0" encoding="utf-8"?>
<sst xmlns="http://schemas.openxmlformats.org/spreadsheetml/2006/main" count="30" uniqueCount="29">
  <si>
    <t>PUGET SOUND ENERGY-ELECTRIC</t>
  </si>
  <si>
    <t>TY</t>
  </si>
  <si>
    <t>RESTATED</t>
  </si>
  <si>
    <t>LINE</t>
  </si>
  <si>
    <t>ACTUAL</t>
  </si>
  <si>
    <t>ADJUSTMENT</t>
  </si>
  <si>
    <t>NO.</t>
  </si>
  <si>
    <t>DESCRIPTION</t>
  </si>
  <si>
    <t>%'s</t>
  </si>
  <si>
    <t>(a)</t>
  </si>
  <si>
    <t>(b)</t>
  </si>
  <si>
    <t>(c)=(b)-(a)</t>
  </si>
  <si>
    <t>Source</t>
  </si>
  <si>
    <t>Depreciation Expense</t>
  </si>
  <si>
    <t>PSE Response to Staff Data Request No.92</t>
  </si>
  <si>
    <t xml:space="preserve">Increase (Decrease) FIT @ </t>
  </si>
  <si>
    <t>INCREASE (DECREASE) NOI</t>
  </si>
  <si>
    <t>RATE BASE</t>
  </si>
  <si>
    <t xml:space="preserve">Net Book Value </t>
  </si>
  <si>
    <t>Total Rate Base</t>
  </si>
  <si>
    <t>Double Check</t>
  </si>
  <si>
    <t>Reduce depreciation expense</t>
  </si>
  <si>
    <t>Increase FIT</t>
  </si>
  <si>
    <t>Increase NOI</t>
  </si>
  <si>
    <t>Revenue Impact due to NOI adjustment</t>
  </si>
  <si>
    <t>Reduce rate base</t>
  </si>
  <si>
    <t>Revenue Impact due to RB adjustment</t>
  </si>
  <si>
    <t>Total Revenue Impact</t>
  </si>
  <si>
    <t xml:space="preserve">Shuffleton Sale Adjustment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</si>
</sst>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&quot;ADJ&quot;\ 0.00\ &quot;ER&quot;"/>
    <numFmt numFmtId="165" formatCode="#,##0;\(#,##0\)"/>
    <numFmt numFmtId="166" formatCode="_(* #,##0_);_(* \(#,##0\);_(* &quot;-&quot;??_);_(@_)"/>
    <numFmt numFmtId="167" formatCode="_(&quot;$&quot;* #,##0_);_(&quot;$&quot;* \(#,##0\);_(&quot;$&quot;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Times New Roman"/>
      <family val="1"/>
    </font>
    <font>
      <b/>
      <sz val="11"/>
      <name val="Times New Roman"/>
      <family val="1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 applyFill="1" applyBorder="1"/>
    <xf numFmtId="0" fontId="2" fillId="0" borderId="0" xfId="0" applyFont="1" applyBorder="1"/>
    <xf numFmtId="0" fontId="3" fillId="0" borderId="0" xfId="0" applyFont="1" applyBorder="1" applyAlignment="1">
      <alignment horizontal="right"/>
    </xf>
    <xf numFmtId="42" fontId="2" fillId="0" borderId="0" xfId="0" applyNumberFormat="1" applyFont="1" applyFill="1" applyBorder="1"/>
    <xf numFmtId="0" fontId="2" fillId="0" borderId="0" xfId="0" applyFont="1" applyFill="1"/>
    <xf numFmtId="0" fontId="2" fillId="0" borderId="0" xfId="0" applyFont="1"/>
    <xf numFmtId="0" fontId="3" fillId="0" borderId="0" xfId="0" applyNumberFormat="1" applyFont="1" applyFill="1" applyAlignment="1" applyProtection="1">
      <alignment horizontal="centerContinuous"/>
      <protection locked="0"/>
    </xf>
    <xf numFmtId="0" fontId="2" fillId="0" borderId="0" xfId="0" applyFont="1" applyFill="1" applyAlignment="1">
      <alignment horizontal="centerContinuous"/>
    </xf>
    <xf numFmtId="0" fontId="3" fillId="0" borderId="0" xfId="0" applyNumberFormat="1" applyFont="1" applyFill="1" applyAlignment="1" applyProtection="1">
      <alignment horizontal="center"/>
      <protection locked="0"/>
    </xf>
    <xf numFmtId="0" fontId="3" fillId="0" borderId="0" xfId="0" applyNumberFormat="1" applyFont="1" applyFill="1" applyBorder="1" applyAlignment="1" applyProtection="1">
      <alignment horizontal="centerContinuous"/>
      <protection locked="0"/>
    </xf>
    <xf numFmtId="0" fontId="2" fillId="0" borderId="0" xfId="0" applyFont="1" applyFill="1" applyBorder="1" applyAlignment="1">
      <alignment horizontal="centerContinuous"/>
    </xf>
    <xf numFmtId="164" fontId="3" fillId="0" borderId="0" xfId="0" applyNumberFormat="1" applyFont="1" applyFill="1" applyBorder="1" applyAlignment="1">
      <alignment horizontal="center"/>
    </xf>
    <xf numFmtId="0" fontId="3" fillId="0" borderId="0" xfId="0" quotePrefix="1" applyNumberFormat="1" applyFont="1" applyFill="1" applyBorder="1" applyAlignment="1">
      <alignment horizontal="centerContinuous"/>
    </xf>
    <xf numFmtId="0" fontId="3" fillId="0" borderId="0" xfId="0" applyNumberFormat="1" applyFont="1" applyFill="1" applyBorder="1" applyAlignment="1">
      <alignment horizontal="center"/>
    </xf>
    <xf numFmtId="0" fontId="3" fillId="0" borderId="0" xfId="0" applyNumberFormat="1" applyFont="1" applyFill="1" applyBorder="1" applyAlignment="1">
      <alignment horizontal="centerContinuous"/>
    </xf>
    <xf numFmtId="0" fontId="3" fillId="0" borderId="0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Alignment="1">
      <alignment horizontal="center"/>
    </xf>
    <xf numFmtId="0" fontId="3" fillId="0" borderId="0" xfId="0" applyNumberFormat="1" applyFont="1" applyFill="1" applyAlignment="1"/>
    <xf numFmtId="0" fontId="3" fillId="0" borderId="1" xfId="0" applyFont="1" applyFill="1" applyBorder="1" applyAlignment="1">
      <alignment horizontal="center"/>
    </xf>
    <xf numFmtId="0" fontId="3" fillId="0" borderId="1" xfId="0" applyNumberFormat="1" applyFont="1" applyFill="1" applyBorder="1" applyAlignment="1">
      <alignment horizontal="center"/>
    </xf>
    <xf numFmtId="0" fontId="3" fillId="0" borderId="1" xfId="0" quotePrefix="1" applyNumberFormat="1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NumberFormat="1" applyFont="1" applyFill="1" applyAlignment="1">
      <alignment horizontal="center"/>
    </xf>
    <xf numFmtId="165" fontId="2" fillId="0" borderId="0" xfId="0" applyNumberFormat="1" applyFont="1" applyFill="1" applyBorder="1" applyAlignment="1" applyProtection="1">
      <alignment horizontal="left"/>
      <protection locked="0"/>
    </xf>
    <xf numFmtId="44" fontId="2" fillId="0" borderId="0" xfId="1" applyFont="1" applyFill="1"/>
    <xf numFmtId="0" fontId="2" fillId="0" borderId="0" xfId="0" applyNumberFormat="1" applyFont="1" applyFill="1" applyAlignment="1">
      <alignment horizontal="left"/>
    </xf>
    <xf numFmtId="9" fontId="2" fillId="0" borderId="0" xfId="0" applyNumberFormat="1" applyFont="1" applyFill="1" applyAlignment="1"/>
    <xf numFmtId="166" fontId="2" fillId="0" borderId="2" xfId="0" applyNumberFormat="1" applyFont="1" applyFill="1" applyBorder="1"/>
    <xf numFmtId="42" fontId="2" fillId="0" borderId="2" xfId="0" applyNumberFormat="1" applyFont="1" applyFill="1" applyBorder="1"/>
    <xf numFmtId="167" fontId="2" fillId="0" borderId="2" xfId="0" applyNumberFormat="1" applyFont="1" applyFill="1" applyBorder="1"/>
    <xf numFmtId="167" fontId="2" fillId="0" borderId="0" xfId="0" applyNumberFormat="1" applyFont="1"/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/>
    <xf numFmtId="167" fontId="2" fillId="0" borderId="6" xfId="0" applyNumberFormat="1" applyFont="1" applyBorder="1"/>
    <xf numFmtId="0" fontId="2" fillId="0" borderId="6" xfId="0" applyFont="1" applyBorder="1"/>
    <xf numFmtId="167" fontId="2" fillId="0" borderId="6" xfId="0" applyNumberFormat="1" applyFont="1" applyBorder="1" applyAlignment="1">
      <alignment horizontal="right"/>
    </xf>
    <xf numFmtId="0" fontId="2" fillId="0" borderId="7" xfId="0" applyFont="1" applyBorder="1"/>
    <xf numFmtId="167" fontId="2" fillId="0" borderId="8" xfId="0" applyNumberFormat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liu/OneDrive%20-%20Washington%20State%20Executive%20Branch%20Agencies/PSE/___UE-190529%20UG-190530%20PSE%20GRC/Staff%20Revenue%20Requirement/Staff-ELECTRIC-MODE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are"/>
      <sheetName val="COC, Def, ConvF"/>
      <sheetName val="Staff CoC"/>
      <sheetName val="Summary"/>
      <sheetName val="Detailed Summary"/>
      <sheetName val="FERC BS"/>
      <sheetName val="FERC IS"/>
      <sheetName val="Exhibit A-1"/>
      <sheetName val="Staff Green Direct"/>
      <sheetName val="Staff Shuffleton"/>
      <sheetName val="Staff Smart Burn"/>
      <sheetName val="Staff Colstrip Outage"/>
      <sheetName val="Staff Colstrip Major Maintn"/>
      <sheetName val="Staff Colstrip 3 4 Common OM"/>
      <sheetName val="Staff Centralia PPA"/>
      <sheetName val="Staff EDIT"/>
      <sheetName val="COC-Restating"/>
      <sheetName val="Common Adj"/>
      <sheetName val="Electric Adj"/>
      <sheetName val="Power Cost Bridge to A-1"/>
      <sheetName val="Named Ranges 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3">
          <cell r="C3">
            <v>0.21</v>
          </cell>
        </row>
        <row r="4">
          <cell r="C4" t="str">
            <v>2019 GENERAL RATE CASE</v>
          </cell>
        </row>
        <row r="5">
          <cell r="C5" t="str">
            <v>12 MONTHS ENDED DECEMBER 31, 2018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tabSelected="1" view="pageLayout" zoomScaleNormal="100" workbookViewId="0">
      <selection activeCell="D24" sqref="D24"/>
    </sheetView>
  </sheetViews>
  <sheetFormatPr defaultRowHeight="15" x14ac:dyDescent="0.25"/>
  <cols>
    <col min="1" max="1" width="9.140625" style="6"/>
    <col min="2" max="2" width="38.5703125" style="6" bestFit="1" customWidth="1"/>
    <col min="3" max="3" width="14.28515625" style="6" bestFit="1" customWidth="1"/>
    <col min="4" max="4" width="12.85546875" style="6" customWidth="1"/>
    <col min="5" max="5" width="20.7109375" style="6" customWidth="1"/>
    <col min="6" max="6" width="20.140625" style="6" customWidth="1"/>
    <col min="7" max="16384" width="9.140625" style="6"/>
  </cols>
  <sheetData>
    <row r="1" spans="1:6" s="2" customFormat="1" x14ac:dyDescent="0.25">
      <c r="A1" s="1"/>
      <c r="B1" s="1"/>
      <c r="C1" s="1"/>
      <c r="D1" s="1"/>
      <c r="F1" s="3"/>
    </row>
    <row r="2" spans="1:6" s="2" customFormat="1" x14ac:dyDescent="0.25">
      <c r="A2" s="4"/>
      <c r="B2" s="1"/>
      <c r="C2" s="1"/>
      <c r="D2" s="1"/>
      <c r="F2" s="3"/>
    </row>
    <row r="3" spans="1:6" x14ac:dyDescent="0.25">
      <c r="A3" s="5"/>
      <c r="B3" s="5"/>
      <c r="C3" s="5"/>
      <c r="D3" s="5"/>
      <c r="E3" s="5"/>
      <c r="F3" s="5"/>
    </row>
    <row r="4" spans="1:6" x14ac:dyDescent="0.25">
      <c r="A4" s="5"/>
      <c r="B4" s="5"/>
      <c r="C4" s="5"/>
      <c r="D4" s="5"/>
      <c r="E4" s="5"/>
      <c r="F4" s="5"/>
    </row>
    <row r="5" spans="1:6" x14ac:dyDescent="0.25">
      <c r="A5" s="5"/>
      <c r="B5" s="7" t="s">
        <v>0</v>
      </c>
      <c r="C5" s="7"/>
      <c r="D5" s="8"/>
      <c r="E5" s="8"/>
      <c r="F5" s="8"/>
    </row>
    <row r="6" spans="1:6" x14ac:dyDescent="0.25">
      <c r="A6" s="8"/>
      <c r="B6" s="9" t="s">
        <v>28</v>
      </c>
      <c r="C6" s="9"/>
      <c r="D6" s="9"/>
      <c r="E6" s="9"/>
      <c r="F6" s="9"/>
    </row>
    <row r="7" spans="1:6" x14ac:dyDescent="0.25">
      <c r="A7" s="5"/>
      <c r="B7" s="7" t="str">
        <f>TESTYEAR_E</f>
        <v>12 MONTHS ENDED DECEMBER 31, 2018</v>
      </c>
      <c r="C7" s="7"/>
      <c r="D7" s="8"/>
      <c r="E7" s="8"/>
      <c r="F7" s="8"/>
    </row>
    <row r="8" spans="1:6" x14ac:dyDescent="0.25">
      <c r="A8" s="5"/>
      <c r="B8" s="7" t="str">
        <f>CASE_E</f>
        <v>2019 GENERAL RATE CASE</v>
      </c>
      <c r="C8" s="7"/>
      <c r="D8" s="8"/>
      <c r="E8" s="8"/>
      <c r="F8" s="8"/>
    </row>
    <row r="9" spans="1:6" s="2" customFormat="1" x14ac:dyDescent="0.25">
      <c r="A9" s="1"/>
      <c r="B9" s="10"/>
      <c r="C9" s="10"/>
      <c r="D9" s="11"/>
      <c r="E9" s="11"/>
      <c r="F9" s="12"/>
    </row>
    <row r="10" spans="1:6" x14ac:dyDescent="0.25">
      <c r="C10" s="13"/>
      <c r="D10" s="14" t="s">
        <v>1</v>
      </c>
      <c r="E10" s="15"/>
      <c r="F10" s="16" t="s">
        <v>2</v>
      </c>
    </row>
    <row r="11" spans="1:6" x14ac:dyDescent="0.25">
      <c r="A11" s="17" t="s">
        <v>3</v>
      </c>
      <c r="B11" s="17"/>
      <c r="C11" s="18"/>
      <c r="D11" s="16" t="s">
        <v>4</v>
      </c>
      <c r="E11" s="16" t="s">
        <v>2</v>
      </c>
      <c r="F11" s="16" t="s">
        <v>5</v>
      </c>
    </row>
    <row r="12" spans="1:6" x14ac:dyDescent="0.25">
      <c r="A12" s="19" t="s">
        <v>6</v>
      </c>
      <c r="B12" s="20" t="s">
        <v>7</v>
      </c>
      <c r="C12" s="21" t="s">
        <v>8</v>
      </c>
      <c r="D12" s="22" t="s">
        <v>9</v>
      </c>
      <c r="E12" s="23" t="s">
        <v>10</v>
      </c>
      <c r="F12" s="22" t="s">
        <v>11</v>
      </c>
    </row>
    <row r="13" spans="1:6" x14ac:dyDescent="0.25">
      <c r="A13" s="5"/>
      <c r="B13" s="5"/>
      <c r="C13" s="5"/>
      <c r="D13" s="5"/>
      <c r="E13" s="5"/>
      <c r="F13" s="5"/>
    </row>
    <row r="14" spans="1:6" x14ac:dyDescent="0.25">
      <c r="A14" s="24">
        <v>1</v>
      </c>
      <c r="B14" s="25" t="s">
        <v>13</v>
      </c>
      <c r="C14" s="25"/>
      <c r="D14" s="4">
        <v>57000</v>
      </c>
      <c r="E14" s="26">
        <v>0</v>
      </c>
      <c r="F14" s="4">
        <f>E14-D14</f>
        <v>-57000</v>
      </c>
    </row>
    <row r="15" spans="1:6" ht="15.75" thickBot="1" x14ac:dyDescent="0.3">
      <c r="A15" s="24">
        <f>A14+1</f>
        <v>2</v>
      </c>
      <c r="B15" s="27" t="s">
        <v>15</v>
      </c>
      <c r="C15" s="28">
        <f>+FIT_E</f>
        <v>0.21</v>
      </c>
      <c r="D15" s="29">
        <f>-D14*C15</f>
        <v>-11970</v>
      </c>
      <c r="E15" s="29">
        <v>0</v>
      </c>
      <c r="F15" s="30">
        <f>E15-D15</f>
        <v>11970</v>
      </c>
    </row>
    <row r="16" spans="1:6" ht="15.75" thickTop="1" x14ac:dyDescent="0.25">
      <c r="A16" s="24">
        <f t="shared" ref="A16:A20" si="0">A15+1</f>
        <v>3</v>
      </c>
      <c r="B16" s="27" t="s">
        <v>16</v>
      </c>
      <c r="C16" s="27"/>
      <c r="D16" s="4">
        <f>SUM(D14:D15)</f>
        <v>45030</v>
      </c>
      <c r="E16" s="26">
        <v>0</v>
      </c>
      <c r="F16" s="4">
        <f>E16-D16</f>
        <v>-45030</v>
      </c>
    </row>
    <row r="17" spans="1:8" x14ac:dyDescent="0.25">
      <c r="A17" s="24">
        <f t="shared" si="0"/>
        <v>4</v>
      </c>
      <c r="B17" s="27"/>
      <c r="C17" s="27"/>
      <c r="D17" s="4"/>
      <c r="E17" s="4"/>
      <c r="F17" s="4"/>
    </row>
    <row r="18" spans="1:8" x14ac:dyDescent="0.25">
      <c r="A18" s="24">
        <f t="shared" si="0"/>
        <v>5</v>
      </c>
      <c r="B18" s="5" t="s">
        <v>17</v>
      </c>
      <c r="C18" s="5"/>
      <c r="D18" s="5"/>
      <c r="E18" s="5"/>
      <c r="F18" s="5"/>
    </row>
    <row r="19" spans="1:8" ht="15.75" thickBot="1" x14ac:dyDescent="0.3">
      <c r="A19" s="24">
        <f t="shared" si="0"/>
        <v>6</v>
      </c>
      <c r="B19" s="5" t="s">
        <v>18</v>
      </c>
      <c r="C19" s="5"/>
      <c r="D19" s="29">
        <v>550155.21</v>
      </c>
      <c r="E19" s="29">
        <v>0</v>
      </c>
      <c r="F19" s="31">
        <f>E19-D19</f>
        <v>-550155.21</v>
      </c>
      <c r="H19" s="4"/>
    </row>
    <row r="20" spans="1:8" ht="15.75" thickTop="1" x14ac:dyDescent="0.25">
      <c r="A20" s="24">
        <f t="shared" si="0"/>
        <v>7</v>
      </c>
      <c r="B20" s="6" t="s">
        <v>19</v>
      </c>
      <c r="D20" s="32">
        <f>SUM(D19:D19)</f>
        <v>550155.21</v>
      </c>
      <c r="E20" s="6">
        <f>SUM(E19:E19)</f>
        <v>0</v>
      </c>
      <c r="F20" s="32">
        <f>SUM(F19:F19)</f>
        <v>-550155.21</v>
      </c>
    </row>
    <row r="22" spans="1:8" ht="15.75" thickBot="1" x14ac:dyDescent="0.3"/>
    <row r="23" spans="1:8" x14ac:dyDescent="0.25">
      <c r="B23" s="33" t="s">
        <v>20</v>
      </c>
      <c r="C23" s="34"/>
    </row>
    <row r="24" spans="1:8" x14ac:dyDescent="0.25">
      <c r="B24" s="35" t="s">
        <v>21</v>
      </c>
      <c r="C24" s="36">
        <f>F14</f>
        <v>-57000</v>
      </c>
    </row>
    <row r="25" spans="1:8" x14ac:dyDescent="0.25">
      <c r="B25" s="35" t="s">
        <v>22</v>
      </c>
      <c r="C25" s="36">
        <f>-C24*0.21</f>
        <v>11970</v>
      </c>
    </row>
    <row r="26" spans="1:8" x14ac:dyDescent="0.25">
      <c r="B26" s="35" t="s">
        <v>23</v>
      </c>
      <c r="C26" s="36">
        <f>-C24-C25</f>
        <v>45030</v>
      </c>
    </row>
    <row r="27" spans="1:8" x14ac:dyDescent="0.25">
      <c r="B27" s="35" t="s">
        <v>24</v>
      </c>
      <c r="C27" s="36">
        <f>-C26/0.751381</f>
        <v>-59929.649538649501</v>
      </c>
    </row>
    <row r="28" spans="1:8" x14ac:dyDescent="0.25">
      <c r="B28" s="35"/>
      <c r="C28" s="37"/>
    </row>
    <row r="29" spans="1:8" x14ac:dyDescent="0.25">
      <c r="B29" s="35" t="s">
        <v>25</v>
      </c>
      <c r="C29" s="36">
        <f>F19</f>
        <v>-550155.21</v>
      </c>
    </row>
    <row r="30" spans="1:8" x14ac:dyDescent="0.25">
      <c r="B30" s="35" t="s">
        <v>26</v>
      </c>
      <c r="C30" s="38">
        <f>C29*7.33%/0.751381</f>
        <v>-53669.678755518173</v>
      </c>
    </row>
    <row r="31" spans="1:8" x14ac:dyDescent="0.25">
      <c r="B31" s="35"/>
      <c r="C31" s="37"/>
    </row>
    <row r="32" spans="1:8" x14ac:dyDescent="0.25">
      <c r="B32" s="35" t="s">
        <v>27</v>
      </c>
      <c r="C32" s="36">
        <f>C27+C30</f>
        <v>-113599.32829416767</v>
      </c>
    </row>
    <row r="33" spans="2:5" ht="15.75" thickBot="1" x14ac:dyDescent="0.3">
      <c r="B33" s="39"/>
      <c r="C33" s="40"/>
      <c r="E33" s="22" t="s">
        <v>12</v>
      </c>
    </row>
    <row r="34" spans="2:5" x14ac:dyDescent="0.25">
      <c r="E34" s="4" t="s">
        <v>14</v>
      </c>
    </row>
  </sheetData>
  <mergeCells count="1">
    <mergeCell ref="B6:F6"/>
  </mergeCells>
  <pageMargins left="0.7" right="0.7" top="0.75" bottom="0.75" header="0.3" footer="0.3"/>
  <pageSetup orientation="landscape" r:id="rId1"/>
  <headerFooter>
    <oddHeader xml:space="preserve">&amp;R&amp;"Times New Roman,Regular"Exh. CSS-2
Dockets UE-190529/UG-190530 and
UE-190274/UG-190275 (consol.)
&amp;Pof&amp;N
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Visibility xmlns="dc463f71-b30c-4ab2-9473-d307f9d35888">Full Visibility</Visibility>
    <DocumentSetType xmlns="dc463f71-b30c-4ab2-9473-d307f9d35888">Testimony</DocumentSetType>
    <IsConfidential xmlns="dc463f71-b30c-4ab2-9473-d307f9d35888">false</IsConfidential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2019-06-20T07:00:00+00:00</OpenedDate>
    <Date1 xmlns="dc463f71-b30c-4ab2-9473-d307f9d35888">2019-11-22T08:00:00+00:00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190529</DocketNumber>
    <AgendaOrder xmlns="dc463f71-b30c-4ab2-9473-d307f9d35888">false</AgendaOrder>
    <SignificantOrder xmlns="dc463f71-b30c-4ab2-9473-d307f9d35888">false</SignificantOrder>
    <DelegatedOrder xmlns="dc463f71-b30c-4ab2-9473-d307f9d35888">false</DelegatedOrd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4081C303D597F46A51B1E34376944AC" ma:contentTypeVersion="56" ma:contentTypeDescription="" ma:contentTypeScope="" ma:versionID="e22e9193f40833cf40870f67854ce1a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E73C41E-E46A-42A5-BFD2-33632F3E9B55}">
  <ds:schemaRefs>
    <ds:schemaRef ds:uri="http://purl.org/dc/elements/1.1/"/>
    <ds:schemaRef ds:uri="http://schemas.microsoft.com/office/2006/metadata/properties"/>
    <ds:schemaRef ds:uri="http://schemas.microsoft.com/sharepoint/v3/fields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purl.org/dc/dcmitype/"/>
    <ds:schemaRef ds:uri="a0689114-bdb9-4146-803a-240f5368dce0"/>
    <ds:schemaRef ds:uri="http://schemas.openxmlformats.org/package/2006/metadata/core-properties"/>
    <ds:schemaRef ds:uri="24f70c62-691b-492e-ba59-9d389529a97e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FA4C57ED-8EC4-4B1F-83E2-547E5FFA3AD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2C06888-F802-4B2A-BDDA-936DB9AB6FD4}"/>
</file>

<file path=customXml/itemProps4.xml><?xml version="1.0" encoding="utf-8"?>
<ds:datastoreItem xmlns:ds="http://schemas.openxmlformats.org/officeDocument/2006/customXml" ds:itemID="{A62BB72F-C596-4003-95E8-BEBC898D7D7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Washington Utilities and Transportation Commission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Exh. CSS-3 Shuffleton Property Sale Proceeds </dc:title>
  <dc:creator>Liu, Jing (UTC)</dc:creator>
  <dc:description/>
  <cp:lastModifiedBy>Steward, Cristina (UTC)</cp:lastModifiedBy>
  <cp:lastPrinted>2019-11-19T17:02:41Z</cp:lastPrinted>
  <dcterms:created xsi:type="dcterms:W3CDTF">2019-11-08T23:02:07Z</dcterms:created>
  <dcterms:modified xsi:type="dcterms:W3CDTF">2019-11-19T17:03:13Z</dcterms:modified>
  <cp:contentStatus>Draft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0x0101006E56B4D1795A2E4DB2F0B01679ED314A0074081C303D597F46A51B1E34376944AC</vt:lpwstr>
  </property>
  <property fmtid="{D5CDD505-2E9C-101B-9397-08002B2CF9AE}" pid="3" name="kwsk">
    <vt:lpwstr/>
  </property>
  <property fmtid="{D5CDD505-2E9C-101B-9397-08002B2CF9AE}" pid="5" name="EfsecDocumentType">
    <vt:lpwstr>Documents</vt:lpwstr>
  </property>
  <property fmtid="{D5CDD505-2E9C-101B-9397-08002B2CF9AE}" pid="11" name="IsOfficialRecord">
    <vt:bool>false</vt:bool>
  </property>
  <property fmtid="{D5CDD505-2E9C-101B-9397-08002B2CF9AE}" pid="12" name="IsVisibleToEfsecCouncil">
    <vt:bool>false</vt:bool>
  </property>
  <property fmtid="{D5CDD505-2E9C-101B-9397-08002B2CF9AE}" pid="19" name="_docset_NoMedatataSyncRequired">
    <vt:lpwstr>False</vt:lpwstr>
  </property>
  <property fmtid="{D5CDD505-2E9C-101B-9397-08002B2CF9AE}" pid="20" name="IsEFSEC">
    <vt:bool>false</vt:bool>
  </property>
</Properties>
</file>